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bde29a66e3c8d90/Рабочий стол/"/>
    </mc:Choice>
  </mc:AlternateContent>
  <xr:revisionPtr revIDLastSave="0" documentId="8_{09634EA0-1DDE-4434-8195-945AD1CE57BD}" xr6:coauthVersionLast="47" xr6:coauthVersionMax="47" xr10:uidLastSave="{00000000-0000-0000-0000-000000000000}"/>
  <bookViews>
    <workbookView xWindow="-108" yWindow="-108" windowWidth="23256" windowHeight="12456" activeTab="21" xr2:uid="{00000000-000D-0000-FFFF-FFFF00000000}"/>
  </bookViews>
  <sheets>
    <sheet name="intel" sheetId="1" r:id="rId1"/>
    <sheet name="amd" sheetId="2" r:id="rId2"/>
    <sheet name="Returns" sheetId="3" r:id="rId3"/>
    <sheet name="3" sheetId="4" r:id="rId4"/>
    <sheet name="var dev" sheetId="5" r:id="rId5"/>
    <sheet name="z outliers" sheetId="6" r:id="rId6"/>
    <sheet name="cvar" sheetId="7" r:id="rId7"/>
    <sheet name="cov" sheetId="8" r:id="rId8"/>
    <sheet name="sharpe" sheetId="9" r:id="rId9"/>
    <sheet name="synopsis" sheetId="10" r:id="rId10"/>
    <sheet name="ex chisq " sheetId="11" r:id="rId11"/>
    <sheet name="ci sigma" sheetId="12" r:id="rId12"/>
    <sheet name="test (1)" sheetId="13" r:id="rId13"/>
    <sheet name="F" sheetId="14" r:id="rId14"/>
    <sheet name="ci" sheetId="15" r:id="rId15"/>
    <sheet name="test two pop var" sheetId="16" r:id="rId16"/>
    <sheet name="Sheet11 " sheetId="17" r:id="rId17"/>
    <sheet name="Synopsis 2" sheetId="18" r:id="rId18"/>
    <sheet name="reg" sheetId="19" r:id="rId19"/>
    <sheet name="ID-Names " sheetId="20" r:id="rId20"/>
    <sheet name=" 7. ID-Names" sheetId="21" r:id="rId21"/>
    <sheet name="7. Sample question (копия)" sheetId="22" r:id="rId22"/>
    <sheet name="8. count" sheetId="23" r:id="rId23"/>
    <sheet name="Study guide" sheetId="24" r:id="rId24"/>
    <sheet name="10. SN" sheetId="25" r:id="rId25"/>
  </sheets>
  <calcPr calcId="191029"/>
  <pivotCaches>
    <pivotCache cacheId="10" r:id="rId26"/>
    <pivotCache cacheId="14" r:id="rId27"/>
    <pivotCache cacheId="18" r:id="rId28"/>
    <pivotCache cacheId="22" r:id="rId29"/>
    <pivotCache cacheId="27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5" l="1"/>
  <c r="L7" i="25"/>
  <c r="L6" i="25"/>
  <c r="E21" i="23"/>
  <c r="E20" i="23"/>
  <c r="E19" i="23"/>
  <c r="E18" i="23"/>
  <c r="F16" i="23"/>
  <c r="F12" i="23"/>
  <c r="F8" i="23"/>
  <c r="F4" i="23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D13" i="19"/>
  <c r="D12" i="19"/>
  <c r="D11" i="19"/>
  <c r="D10" i="19"/>
  <c r="D9" i="19"/>
  <c r="D8" i="19"/>
  <c r="D7" i="19"/>
  <c r="D6" i="19"/>
  <c r="D5" i="19"/>
  <c r="D4" i="19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D3" i="19"/>
  <c r="A3" i="19"/>
  <c r="D2" i="19"/>
  <c r="A33" i="17"/>
  <c r="J3" i="17"/>
  <c r="I3" i="17"/>
  <c r="J2" i="17"/>
  <c r="I2" i="17"/>
  <c r="R5" i="16"/>
  <c r="R4" i="16"/>
  <c r="R3" i="16"/>
  <c r="R6" i="16" s="1"/>
  <c r="I6" i="15"/>
  <c r="I5" i="15"/>
  <c r="I4" i="15"/>
  <c r="I3" i="15"/>
  <c r="G7" i="14"/>
  <c r="G6" i="14"/>
  <c r="I9" i="13"/>
  <c r="H12" i="13" s="1"/>
  <c r="I7" i="13"/>
  <c r="I8" i="13" s="1"/>
  <c r="C9" i="12"/>
  <c r="B9" i="12"/>
  <c r="A9" i="12"/>
  <c r="C8" i="12"/>
  <c r="B8" i="12"/>
  <c r="A8" i="12"/>
  <c r="E3" i="11"/>
  <c r="F2" i="11"/>
  <c r="E2" i="11"/>
  <c r="F14" i="9"/>
  <c r="G9" i="9"/>
  <c r="G10" i="9" s="1"/>
  <c r="F9" i="9"/>
  <c r="F10" i="9" s="1"/>
  <c r="G8" i="9"/>
  <c r="F8" i="9"/>
  <c r="G7" i="9"/>
  <c r="F7" i="9"/>
  <c r="G6" i="9"/>
  <c r="G12" i="9" s="1"/>
  <c r="F6" i="9"/>
  <c r="F12" i="9" s="1"/>
  <c r="E54" i="8"/>
  <c r="D54" i="8"/>
  <c r="F54" i="8" s="1"/>
  <c r="E53" i="8"/>
  <c r="F53" i="8" s="1"/>
  <c r="D53" i="8"/>
  <c r="E52" i="8"/>
  <c r="D52" i="8"/>
  <c r="F52" i="8" s="1"/>
  <c r="E51" i="8"/>
  <c r="D51" i="8"/>
  <c r="F51" i="8" s="1"/>
  <c r="E50" i="8"/>
  <c r="D50" i="8"/>
  <c r="F50" i="8" s="1"/>
  <c r="F49" i="8"/>
  <c r="E49" i="8"/>
  <c r="D49" i="8"/>
  <c r="F48" i="8"/>
  <c r="E48" i="8"/>
  <c r="D48" i="8"/>
  <c r="E47" i="8"/>
  <c r="D47" i="8"/>
  <c r="F47" i="8" s="1"/>
  <c r="E46" i="8"/>
  <c r="D46" i="8"/>
  <c r="F46" i="8" s="1"/>
  <c r="E45" i="8"/>
  <c r="D45" i="8"/>
  <c r="F45" i="8" s="1"/>
  <c r="E44" i="8"/>
  <c r="F44" i="8" s="1"/>
  <c r="D44" i="8"/>
  <c r="E43" i="8"/>
  <c r="F43" i="8" s="1"/>
  <c r="D43" i="8"/>
  <c r="F42" i="8"/>
  <c r="E42" i="8"/>
  <c r="D42" i="8"/>
  <c r="E41" i="8"/>
  <c r="D41" i="8"/>
  <c r="F41" i="8" s="1"/>
  <c r="E40" i="8"/>
  <c r="D40" i="8"/>
  <c r="F40" i="8" s="1"/>
  <c r="E39" i="8"/>
  <c r="D39" i="8"/>
  <c r="F39" i="8" s="1"/>
  <c r="E38" i="8"/>
  <c r="D38" i="8"/>
  <c r="F38" i="8" s="1"/>
  <c r="E37" i="8"/>
  <c r="F37" i="8" s="1"/>
  <c r="D37" i="8"/>
  <c r="E36" i="8"/>
  <c r="D36" i="8"/>
  <c r="F36" i="8" s="1"/>
  <c r="E35" i="8"/>
  <c r="D35" i="8"/>
  <c r="F35" i="8" s="1"/>
  <c r="E34" i="8"/>
  <c r="D34" i="8"/>
  <c r="F34" i="8" s="1"/>
  <c r="F33" i="8"/>
  <c r="E33" i="8"/>
  <c r="D33" i="8"/>
  <c r="F32" i="8"/>
  <c r="E32" i="8"/>
  <c r="D32" i="8"/>
  <c r="E31" i="8"/>
  <c r="D31" i="8"/>
  <c r="F31" i="8" s="1"/>
  <c r="E30" i="8"/>
  <c r="D30" i="8"/>
  <c r="F30" i="8" s="1"/>
  <c r="E29" i="8"/>
  <c r="D29" i="8"/>
  <c r="F29" i="8" s="1"/>
  <c r="E28" i="8"/>
  <c r="F28" i="8" s="1"/>
  <c r="D28" i="8"/>
  <c r="E27" i="8"/>
  <c r="F27" i="8" s="1"/>
  <c r="D27" i="8"/>
  <c r="F26" i="8"/>
  <c r="E26" i="8"/>
  <c r="D26" i="8"/>
  <c r="E25" i="8"/>
  <c r="D25" i="8"/>
  <c r="F25" i="8" s="1"/>
  <c r="E24" i="8"/>
  <c r="D24" i="8"/>
  <c r="F24" i="8" s="1"/>
  <c r="E23" i="8"/>
  <c r="D23" i="8"/>
  <c r="F23" i="8" s="1"/>
  <c r="E22" i="8"/>
  <c r="D22" i="8"/>
  <c r="F22" i="8" s="1"/>
  <c r="E21" i="8"/>
  <c r="F21" i="8" s="1"/>
  <c r="D21" i="8"/>
  <c r="E20" i="8"/>
  <c r="D20" i="8"/>
  <c r="F20" i="8" s="1"/>
  <c r="E19" i="8"/>
  <c r="D19" i="8"/>
  <c r="F19" i="8" s="1"/>
  <c r="E18" i="8"/>
  <c r="D18" i="8"/>
  <c r="F18" i="8" s="1"/>
  <c r="F17" i="8"/>
  <c r="E17" i="8"/>
  <c r="D17" i="8"/>
  <c r="F16" i="8"/>
  <c r="E16" i="8"/>
  <c r="D16" i="8"/>
  <c r="E15" i="8"/>
  <c r="D15" i="8"/>
  <c r="F15" i="8" s="1"/>
  <c r="E14" i="8"/>
  <c r="D14" i="8"/>
  <c r="F14" i="8" s="1"/>
  <c r="E13" i="8"/>
  <c r="D13" i="8"/>
  <c r="F13" i="8" s="1"/>
  <c r="E12" i="8"/>
  <c r="F12" i="8" s="1"/>
  <c r="D12" i="8"/>
  <c r="E11" i="8"/>
  <c r="F11" i="8" s="1"/>
  <c r="D11" i="8"/>
  <c r="F10" i="8"/>
  <c r="E10" i="8"/>
  <c r="D10" i="8"/>
  <c r="E9" i="8"/>
  <c r="D9" i="8"/>
  <c r="F9" i="8" s="1"/>
  <c r="E8" i="8"/>
  <c r="D8" i="8"/>
  <c r="F8" i="8" s="1"/>
  <c r="E7" i="8"/>
  <c r="D7" i="8"/>
  <c r="F7" i="8" s="1"/>
  <c r="J6" i="8"/>
  <c r="I6" i="8"/>
  <c r="F6" i="8"/>
  <c r="E6" i="8"/>
  <c r="D6" i="8"/>
  <c r="E5" i="8"/>
  <c r="D5" i="8"/>
  <c r="F5" i="8" s="1"/>
  <c r="E4" i="8"/>
  <c r="D4" i="8"/>
  <c r="F4" i="8" s="1"/>
  <c r="I3" i="8"/>
  <c r="E3" i="8"/>
  <c r="F3" i="8" s="1"/>
  <c r="D3" i="8"/>
  <c r="I2" i="8"/>
  <c r="F2" i="8"/>
  <c r="E2" i="8"/>
  <c r="D2" i="8"/>
  <c r="G9" i="7"/>
  <c r="G10" i="7" s="1"/>
  <c r="F9" i="7"/>
  <c r="F10" i="7" s="1"/>
  <c r="G8" i="7"/>
  <c r="F8" i="7"/>
  <c r="G7" i="7"/>
  <c r="F7" i="7"/>
  <c r="G6" i="7"/>
  <c r="F6" i="7"/>
  <c r="F9" i="6"/>
  <c r="G8" i="6"/>
  <c r="F8" i="6"/>
  <c r="G7" i="6"/>
  <c r="F7" i="6"/>
  <c r="G5" i="6"/>
  <c r="G6" i="6" s="1"/>
  <c r="F5" i="6"/>
  <c r="F6" i="6" s="1"/>
  <c r="G4" i="6"/>
  <c r="F4" i="6"/>
  <c r="G3" i="6"/>
  <c r="F3" i="6"/>
  <c r="G2" i="6"/>
  <c r="G9" i="6" s="1"/>
  <c r="F2" i="6"/>
  <c r="F10" i="6" s="1"/>
  <c r="G9" i="5"/>
  <c r="F9" i="5"/>
  <c r="G8" i="5"/>
  <c r="F8" i="5"/>
  <c r="G7" i="5"/>
  <c r="F7" i="5"/>
  <c r="G6" i="5"/>
  <c r="F6" i="5"/>
  <c r="G15" i="4"/>
  <c r="F15" i="4"/>
  <c r="G14" i="4"/>
  <c r="F14" i="4"/>
  <c r="G13" i="4"/>
  <c r="F13" i="4"/>
  <c r="G12" i="4"/>
  <c r="F12" i="4"/>
  <c r="G8" i="4"/>
  <c r="F8" i="4"/>
  <c r="G7" i="4"/>
  <c r="F7" i="4"/>
  <c r="G6" i="4"/>
  <c r="F6" i="4"/>
  <c r="G3" i="4"/>
  <c r="F3" i="4"/>
  <c r="G2" i="4"/>
  <c r="G4" i="4" s="1"/>
  <c r="F2" i="4"/>
  <c r="F4" i="4" s="1"/>
  <c r="G54" i="3"/>
  <c r="F54" i="3"/>
  <c r="E54" i="3"/>
  <c r="D54" i="3"/>
  <c r="G53" i="3"/>
  <c r="F53" i="3"/>
  <c r="E53" i="3"/>
  <c r="D53" i="3"/>
  <c r="G52" i="3"/>
  <c r="F52" i="3"/>
  <c r="E52" i="3"/>
  <c r="D52" i="3"/>
  <c r="G51" i="3"/>
  <c r="F51" i="3"/>
  <c r="E51" i="3"/>
  <c r="D51" i="3"/>
  <c r="G50" i="3"/>
  <c r="F50" i="3"/>
  <c r="E50" i="3"/>
  <c r="D50" i="3"/>
  <c r="G49" i="3"/>
  <c r="F49" i="3"/>
  <c r="E49" i="3"/>
  <c r="D49" i="3"/>
  <c r="G48" i="3"/>
  <c r="F48" i="3"/>
  <c r="E48" i="3"/>
  <c r="D48" i="3"/>
  <c r="G47" i="3"/>
  <c r="F47" i="3"/>
  <c r="E47" i="3"/>
  <c r="D47" i="3"/>
  <c r="G46" i="3"/>
  <c r="F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E38" i="3"/>
  <c r="D38" i="3"/>
  <c r="G37" i="3"/>
  <c r="F37" i="3"/>
  <c r="E37" i="3"/>
  <c r="D37" i="3"/>
  <c r="G36" i="3"/>
  <c r="F36" i="3"/>
  <c r="E36" i="3"/>
  <c r="D36" i="3"/>
  <c r="G35" i="3"/>
  <c r="F35" i="3"/>
  <c r="E35" i="3"/>
  <c r="D35" i="3"/>
  <c r="G34" i="3"/>
  <c r="F34" i="3"/>
  <c r="E34" i="3"/>
  <c r="D34" i="3"/>
  <c r="G33" i="3"/>
  <c r="F33" i="3"/>
  <c r="E33" i="3"/>
  <c r="D33" i="3"/>
  <c r="G32" i="3"/>
  <c r="F32" i="3"/>
  <c r="E32" i="3"/>
  <c r="D32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F28" i="3"/>
  <c r="E28" i="3"/>
  <c r="D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G3" i="3"/>
  <c r="F3" i="3"/>
  <c r="E3" i="3"/>
  <c r="D3" i="3"/>
  <c r="G2" i="3"/>
  <c r="F2" i="3"/>
  <c r="E2" i="3"/>
  <c r="D2" i="3"/>
  <c r="I5" i="8" l="1"/>
  <c r="J5" i="8" s="1"/>
  <c r="I10" i="13"/>
  <c r="G10" i="6"/>
</calcChain>
</file>

<file path=xl/sharedStrings.xml><?xml version="1.0" encoding="utf-8"?>
<sst xmlns="http://schemas.openxmlformats.org/spreadsheetml/2006/main" count="2496" uniqueCount="629">
  <si>
    <t>Date</t>
  </si>
  <si>
    <t>Open</t>
  </si>
  <si>
    <t>High</t>
  </si>
  <si>
    <t>Low</t>
  </si>
  <si>
    <t>Close</t>
  </si>
  <si>
    <t>Adj Close</t>
  </si>
  <si>
    <t>Volume</t>
  </si>
  <si>
    <t>2/4/2026</t>
  </si>
  <si>
    <t>Intel Corporation (INTC)</t>
  </si>
  <si>
    <t>2/2/2026</t>
  </si>
  <si>
    <t>1/26/2026</t>
  </si>
  <si>
    <t>1/19/2026</t>
  </si>
  <si>
    <t>1/12/2026</t>
  </si>
  <si>
    <t>1/5/2026</t>
  </si>
  <si>
    <t>12/29/2025</t>
  </si>
  <si>
    <t>12/22/2025</t>
  </si>
  <si>
    <t>12/15/2025</t>
  </si>
  <si>
    <t>12/8/2025</t>
  </si>
  <si>
    <t>12/1/2025</t>
  </si>
  <si>
    <t>11/24/2025</t>
  </si>
  <si>
    <t>11/17/2025</t>
  </si>
  <si>
    <t>11/10/2025</t>
  </si>
  <si>
    <t>11/3/2025</t>
  </si>
  <si>
    <t>10/27/2025</t>
  </si>
  <si>
    <t>10/20/2025</t>
  </si>
  <si>
    <t>10/13/2025</t>
  </si>
  <si>
    <t>10/6/2025</t>
  </si>
  <si>
    <t>9/29/2025</t>
  </si>
  <si>
    <t>9/22/2025</t>
  </si>
  <si>
    <t>9/15/2025</t>
  </si>
  <si>
    <t>9/8/2025</t>
  </si>
  <si>
    <t>9/1/2025</t>
  </si>
  <si>
    <t>8/25/2025</t>
  </si>
  <si>
    <t>8/18/2025</t>
  </si>
  <si>
    <t>8/11/2025</t>
  </si>
  <si>
    <t>8/4/2025</t>
  </si>
  <si>
    <t>7/28/2025</t>
  </si>
  <si>
    <t>7/21/2025</t>
  </si>
  <si>
    <t>7/14/2025</t>
  </si>
  <si>
    <t>7/7/2025</t>
  </si>
  <si>
    <t>6/30/2025</t>
  </si>
  <si>
    <t>6/23/2025</t>
  </si>
  <si>
    <t>6/16/2025</t>
  </si>
  <si>
    <t>6/9/2025</t>
  </si>
  <si>
    <t>6/2/2025</t>
  </si>
  <si>
    <t>5/26/2025</t>
  </si>
  <si>
    <t>5/19/2025</t>
  </si>
  <si>
    <t>5/12/2025</t>
  </si>
  <si>
    <t>5/5/2025</t>
  </si>
  <si>
    <t>4/28/2025</t>
  </si>
  <si>
    <t>4/21/2025</t>
  </si>
  <si>
    <t>4/14/2025</t>
  </si>
  <si>
    <t>4/7/2025</t>
  </si>
  <si>
    <t>3/31/2025</t>
  </si>
  <si>
    <t>3/24/2025</t>
  </si>
  <si>
    <t>3/17/2025</t>
  </si>
  <si>
    <t>3/10/2025</t>
  </si>
  <si>
    <t>3/3/2025</t>
  </si>
  <si>
    <t>2/24/2025</t>
  </si>
  <si>
    <t>2/17/2025</t>
  </si>
  <si>
    <t>2/10/2025</t>
  </si>
  <si>
    <t>2/3/2025</t>
  </si>
  <si>
    <t>Advanced Micro Devices, Inc. (AMD)</t>
  </si>
  <si>
    <t>INTC</t>
  </si>
  <si>
    <t>AMD</t>
  </si>
  <si>
    <t>Weekly returns</t>
  </si>
  <si>
    <t>Daily returns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</si>
  <si>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</si>
  <si>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</si>
  <si>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</si>
  <si>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</si>
  <si>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</si>
  <si>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</si>
  <si>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</si>
  <si>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</si>
  <si>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</si>
  <si>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</si>
  <si>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GROWTH</t>
  </si>
  <si>
    <t>VALUE</t>
  </si>
  <si>
    <t>CV</t>
  </si>
  <si>
    <t>Z min</t>
  </si>
  <si>
    <t>Z max</t>
  </si>
  <si>
    <t>dev INTC</t>
  </si>
  <si>
    <t>dev AMD</t>
  </si>
  <si>
    <t>Product</t>
  </si>
  <si>
    <t>Interpreting Covariance:</t>
  </si>
  <si>
    <t>Cov</t>
  </si>
  <si>
    <t xml:space="preserve">The positive sign (0.0014) indicates that the variables tend to move in the same direction. The magnitude is small because </t>
  </si>
  <si>
    <t>Correlation</t>
  </si>
  <si>
    <t>it is calculated using decimal returns, making it hard to judge strength without the correlation coefficient.</t>
  </si>
  <si>
    <t>manual</t>
  </si>
  <si>
    <t>Interpreting Correlation Coefficient:</t>
  </si>
  <si>
    <t>stdve</t>
  </si>
  <si>
    <t>The value 0.19 indicates a positive but weak linear relationship. In data analysis, this means that while AMD and INTC</t>
  </si>
  <si>
    <t xml:space="preserve"> have a slight tendency to rise or fall together, one does not strongly predict the other.</t>
  </si>
  <si>
    <t>Practical Implications:</t>
  </si>
  <si>
    <t xml:space="preserve">Since the association is weak, these two assets do not move in lockstep. Recommendation: These stocks could provide some </t>
  </si>
  <si>
    <t>diversification benefits in a portfolio because they are not perfectly correlated, meaning they don't always react the same way to market events.</t>
  </si>
  <si>
    <t>Using Charts to Estimate Correlation</t>
  </si>
  <si>
    <t>Scatter Plot Analysis:</t>
  </si>
  <si>
    <t>The dots are widely dispersed with no clear "line" or "upward slope" shape. This suggests weak to no correlation.</t>
  </si>
  <si>
    <t>The lack of a tight pattern justifies the low 0.19 correlation value</t>
  </si>
  <si>
    <t>Trendline Interpretation:</t>
  </si>
  <si>
    <t xml:space="preserve">A trendline would show a slight upward slope, confirming the positive (but weak) correlation. </t>
  </si>
  <si>
    <t>The slope indicates the average rate of change between the two variables.</t>
  </si>
  <si>
    <t>Correlation Visualization:</t>
  </si>
  <si>
    <t>A Scatter Plot is best. It is the only chart that directly maps one variable against the other on two axes (X and Y),</t>
  </si>
  <si>
    <t xml:space="preserve"> making the density and direction of the relationship immediately visible.</t>
  </si>
  <si>
    <t>Comparing Patterns (Line Chart):</t>
  </si>
  <si>
    <t>By plotting both over time, you may see they occasionally "peak" or "dip" together. If they generally move in the same direction,</t>
  </si>
  <si>
    <t xml:space="preserve"> it suggests a positive correlation. If one went up whenever the other went down, it would be negative.</t>
  </si>
  <si>
    <t>Heatmap Analysis:</t>
  </si>
  <si>
    <t>Look for high color intensity. Darker/brighter colors (usually deep red for +1 or deep blue for -1) indicate strong relationships.</t>
  </si>
  <si>
    <t xml:space="preserve"> Faded or neutral colors indicate a correlation near 0 (no relationship).</t>
  </si>
  <si>
    <t>Sharpe ratio</t>
  </si>
  <si>
    <t>T bill</t>
  </si>
  <si>
    <t>This analysis compares the performance and risk metrics of Intel (INTC) and AMD based on</t>
  </si>
  <si>
    <t>recent return data. While both companies are leaders in the semiconductor industry, their current financial metrics tell a cautionary story for investors.</t>
  </si>
  <si>
    <t>Mean Returns: Both INTC and AMD show a very low average return of 0.02.</t>
  </si>
  <si>
    <t>Risk and Volatility: Intel (INTC) exhibits a slightly higher standard deviation of 0.09 compared to AMD’s 0.08, indicating more price fluctuation.</t>
  </si>
  <si>
    <t>Coefficient of Variation (CV): The CV for both stocks is exceptionally high—4.141 for</t>
  </si>
  <si>
    <t>INTC and 5.571 for AMD. This means the risk taken for every unit of return is disproportionately large, with AMD being significantly more "expensive" in terms of risk.</t>
  </si>
  <si>
    <t>Sharpe Ratio: Most importantly, both stocks have negative Sharpe Ratios: -0.65 for INTC and -0.72 for AMD. A negative Sharpe ratio indicates that these investments are</t>
  </si>
  <si>
    <t>underperforming a risk-free asset, meaning the return does not justify the risk of holding the equity.</t>
  </si>
  <si>
    <t>Conclusion: Between the two, Intel (INTC) is technically the "better" performer because its Sharpe ratio (-0.65) is less negative than AMD's (-0.72), and its relative risk (CV) is lower.</t>
  </si>
  <si>
    <t>However, as both ratios are below zero, neither stock is currently providing a positive risk-adjusted return compared to a safe investment.</t>
  </si>
  <si>
    <t>Solution</t>
  </si>
  <si>
    <t>a)</t>
  </si>
  <si>
    <t>b)</t>
  </si>
  <si>
    <t>EXAMPLE 11.2</t>
  </si>
  <si>
    <t>Compute the 95% confidence intervals for the population standard deviation for the</t>
  </si>
  <si>
    <t>Growth fund and the Value fund using the data from Table 11.1 in the introductory</t>
  </si>
  <si>
    <t>case. Assume that returns are normally distributed.</t>
  </si>
  <si>
    <t>SOLUTION: For the years 1984–2019 (n = 36), the sample standard deviation for the</t>
  </si>
  <si>
    <t>Growth fund is s = 23.7993, while the sample standard deviation for the Value fund</t>
  </si>
  <si>
    <t>is s = 17.9792.</t>
  </si>
  <si>
    <t>Metric</t>
  </si>
  <si>
    <t>Growth Fund</t>
  </si>
  <si>
    <t>Value Fund</t>
  </si>
  <si>
    <t xml:space="preserve">Lower Limit </t>
  </si>
  <si>
    <t xml:space="preserve">Upper Limit </t>
  </si>
  <si>
    <t>Critical Value</t>
  </si>
  <si>
    <t>Step</t>
  </si>
  <si>
    <t>Result</t>
  </si>
  <si>
    <t>Degrees of Freedom</t>
  </si>
  <si>
    <t>Test Statistic</t>
  </si>
  <si>
    <t>P-Value</t>
  </si>
  <si>
    <t>The risk does not significantly exceed 20%.</t>
  </si>
  <si>
    <t>EXAMPLE 11.5</t>
  </si>
  <si>
    <t>Task</t>
  </si>
  <si>
    <t>Cumulative Probability</t>
  </si>
  <si>
    <t>df1​</t>
  </si>
  <si>
    <t>df2​</t>
  </si>
  <si>
    <t>Result (x)</t>
  </si>
  <si>
    <t>Find the value x for which:</t>
  </si>
  <si>
    <t>Upper Tail</t>
  </si>
  <si>
    <t>a. P(F(7,10) ≥ x) = 0.025</t>
  </si>
  <si>
    <t>Lower Tail</t>
  </si>
  <si>
    <t>b. P(F(7,10) &lt; x) = 0.05</t>
  </si>
  <si>
    <t>SOLUTION:</t>
  </si>
  <si>
    <t>a. We find the value x such that the area in the upper tail of the distribution equals</t>
  </si>
  <si>
    <t>0.025. Referencing Table 4 in Appendix B, we follow the column corresponding</t>
  </si>
  <si>
    <t>to df1 = 7 until it intersects with the row corresponding to df2 = 10 and α = 0.025;</t>
  </si>
  <si>
    <t>we find the value 3.95. Therefore, x = 3.95 because P(F(7,10) ≥ 3.95) = 0.025.</t>
  </si>
  <si>
    <t>In order to find to find this value in Excel, we enter =F.INV(0.975, 7, 10), and</t>
  </si>
  <si>
    <t>in R we enter qf(0.975, 7, 10, lower.tail=TRUE).</t>
  </si>
  <si>
    <t>b. We find the value x such that the area in the lower tail of the distribution</t>
  </si>
  <si>
    <t>equals 0.05, or, equivalently, the area in the upper tail of the distribution</t>
  </si>
  <si>
    <t>equals 0.95. We have F 0.95,(7,10) =1/F 0.05,(10,7) = 1/</t>
  </si>
  <si>
    <t>3.64 = 0.27 . Therefore, x = 0.27</t>
  </si>
  <si>
    <t>because P(F(7,10) &lt; 0.27) = 0.05. In order to find to find this value in Excel, we enter</t>
  </si>
  <si>
    <t>'=F.INV(0.05, 7, 10), and in R we enter qf(0.05, 7, 10, lower.tail=TRUE).</t>
  </si>
  <si>
    <t>F-value 1</t>
  </si>
  <si>
    <t>F-value 2</t>
  </si>
  <si>
    <t>Lower Limit</t>
  </si>
  <si>
    <t>Upper Limit</t>
  </si>
  <si>
    <t>F-stat</t>
  </si>
  <si>
    <t>df1 (Growth)</t>
  </si>
  <si>
    <t>df2 (Value)</t>
  </si>
  <si>
    <t>P-value</t>
  </si>
  <si>
    <t xml:space="preserve">Since the value 1.0 is contained within the interval [0.13, 1.40], the difference in sample variances </t>
  </si>
  <si>
    <t>(182.25 vs 457.96) is not large enough to prove the populations are different.</t>
  </si>
  <si>
    <t>Decision: Do not reject H0.</t>
  </si>
  <si>
    <t>Interpretation: The data does not suggest that the variances between the two statistics sections differ at the 5% significance level.</t>
  </si>
  <si>
    <t>EXAMPLE 11.8</t>
  </si>
  <si>
    <t>Example 11.3 (Single Fund)</t>
  </si>
  <si>
    <t>Example 11.8 (Two Funds)</t>
  </si>
  <si>
    <t>Let’s again revisit the introductory case. Dorothy Brennan’s client wonders if the</t>
  </si>
  <si>
    <t>Growth fund is riskier than the Value fund. For reference, we repeat the relevant</t>
  </si>
  <si>
    <t>information for the two funds.</t>
  </si>
  <si>
    <t>Do not reject H0</t>
  </si>
  <si>
    <t>Growth fund: s 1 = 23.7993, n 1 = 36</t>
  </si>
  <si>
    <t>Value fund: s 2 = 17.9792, n 2 = 36</t>
  </si>
  <si>
    <t>Conclusion for Example 11.8: Since the P-value (0.051) is greater than the significance level alpha = 0.05, we do not reject the null hypothesis.</t>
  </si>
  <si>
    <t>Assume that returns are normally distributed to implement the test at the 5%</t>
  </si>
  <si>
    <t xml:space="preserve"> This means we do not have enough statistical evidence to conclude that the Growth fund is riskier than the Value fund.</t>
  </si>
  <si>
    <t>significance level.</t>
  </si>
  <si>
    <t>Using Excel</t>
  </si>
  <si>
    <t>a. Open the Growth_Value data file. Note that the values for the variables</t>
  </si>
  <si>
    <t>Growth and Value are in cells B2 through C37.</t>
  </si>
  <si>
    <t>b. We use Excel’s VAR.S function to calculate the value of the test statistic</t>
  </si>
  <si>
    <t>F (d f 1 ,d f 2 ) = s 1</t>
  </si>
  <si>
    <t>2 ∕ s 2</t>
  </si>
  <si>
    <t>2 . We enter =VAR.S(B2:B37)∕VAR.S(C2:C37) and Excel</t>
  </si>
  <si>
    <t>returns 1.7522; so, F(35, 35) = 1.7522.</t>
  </si>
  <si>
    <t>c. We use Excel’s F.DIST.RT function to find the p-value. If we enter</t>
  </si>
  <si>
    <t>freedom in the numerator, and df2 is degrees of freedom in the denominator,</t>
  </si>
  <si>
    <t>then Excel returns the probability in the right-tail of the distribution, or equiv-</t>
  </si>
  <si>
    <t>alently, the p-value for a right-tailed test. Since we have a right-tailed test, we</t>
  </si>
  <si>
    <t>enter =F.DIST.RT(1.7522, 35, 35). Excel returns 0.051.</t>
  </si>
  <si>
    <t>Summary</t>
  </si>
  <si>
    <t>We do not reject the null hypothesis because the p-value = 0.051 is more than</t>
  </si>
  <si>
    <t>α = 0.05. Therefore, at the at the 5% significance level, we cannot conclude that the</t>
  </si>
  <si>
    <t>Growth fund is riskier than the Value fund.</t>
  </si>
  <si>
    <t>Note: As before, the p-value for a two-tailed can be found by multiplying the right-</t>
  </si>
  <si>
    <t>tailed probability by two.</t>
  </si>
  <si>
    <t>S Y N O P S I S O F I N T R O D U C T O R Y C A S E</t>
  </si>
  <si>
    <t>Executive Summary: Growth vs. Value Mutual Funds Analysis</t>
  </si>
  <si>
    <t>The annual return data for Vanguard’s Growth Index mutual fund (Growth)</t>
  </si>
  <si>
    <t>1. Objective:</t>
  </si>
  <si>
    <t>and Vanguard’s Value Index mutual fund (Value) were examined for the</t>
  </si>
  <si>
    <t xml:space="preserve">The goal of this analysis was to evaluate the risk-return profile of Vanguard’s Growth and Value index funds from 1984 to 2019. </t>
  </si>
  <si>
    <t>years 1984 through 2019. Over this time period, the average annual</t>
  </si>
  <si>
    <t>Specifically, we aimed to determine if the Growth fund's higher average return (15.76% vs. 12.01%) is accompanied by a statistically significant increase in risk.</t>
  </si>
  <si>
    <t>return for the Growth and the Value mutual funds were 15.76% and</t>
  </si>
  <si>
    <t>2. Risk Assessment (Individual):</t>
  </si>
  <si>
    <t>12.01%, respectively. The averages imply that the Growth mutual fund</t>
  </si>
  <si>
    <t>Growth Fund: We tested if the risk exceeded a 20% threshold. Using a Chi-Square test, the p-value was 0.052. Since 0.052 &gt; 0.05,</t>
  </si>
  <si>
    <t>offers a higher reward due to its higher average return. The average</t>
  </si>
  <si>
    <t>we do not reject H0; the risk is not significantly greater than 20%.</t>
  </si>
  <si>
    <t>return gauges the reward of investing, but it says nothing about the risk</t>
  </si>
  <si>
    <t>Value Fund: We tested if the risk differed from 15%. The results suggested no significant difference at the 5% level.</t>
  </si>
  <si>
    <t>of investing when both reward and risk are important. Can we conclude</t>
  </si>
  <si>
    <t>3. Comparative Risk (F-Test):</t>
  </si>
  <si>
    <t>that an investment in one fund may be riskier than an investment in</t>
  </si>
  <si>
    <t>To compare the two funds directly, we conducted an F-test for the ratio of two variances.</t>
  </si>
  <si>
    <t>the other?</t>
  </si>
  <si>
    <t>Test Statistic (F): 1.7522</t>
  </si>
  <si>
    <t>Variance and standard deviation tend to be the most common</t>
  </si>
  <si>
    <t>P-value: 0.051</t>
  </si>
  <si>
    <t>measures of risk with financial data, so a number of tests were conducted</t>
  </si>
  <si>
    <t>4. Final Conclusion:</t>
  </si>
  <si>
    <t>to assess the risk of investing in either of these mutual funds. Over this time period, the standard deviations of return</t>
  </si>
  <si>
    <t xml:space="preserve">Although the sample standard deviation for the Growth fund (23.80%) appears higher than the Value fund (17.98%), </t>
  </si>
  <si>
    <t>for the Growth and the Value mutual funds were 23.80% and 17.98%, respectively. The first test examined if the</t>
  </si>
  <si>
    <t>the p-value of 0.051 is slightly above the 0.05 significance level. Therefore, we do not reject the null hypothesis.</t>
  </si>
  <si>
    <t>standard deviation of the Growth fund was greater than 20%—a level of risk that a client did not want to exceed.</t>
  </si>
  <si>
    <t>We cannot statistically conclude that the Growth fund is riskier than the Value fund.</t>
  </si>
  <si>
    <t>At the 5% significance level, it was found that the standard deviation was not greater than 20%. The second test</t>
  </si>
  <si>
    <t>investigated if the standard deviation of the Value fund differed from 15%. At the 5% significance level, the results</t>
  </si>
  <si>
    <t>suggested that the standard deviation did not differ from 15%. Finally, it was found that the standard deviation</t>
  </si>
  <si>
    <t>of the Growth mutual fund is not greater than the standard deviation of the Value mutual fund at the 5% significance</t>
  </si>
  <si>
    <t>level.</t>
  </si>
  <si>
    <t>A cursory glance of the standard deviation for the Growth and the Value mutual funds may lead an investor to incor-</t>
  </si>
  <si>
    <t>rectly conclude that the Growth mutual fund has higher risk than the Value fund. Formal testing did not support that the</t>
  </si>
  <si>
    <t>Growth fund is riskier than the Value fund. Based on this analysis, and assuming similar performance into the future, it</t>
  </si>
  <si>
    <t>appears that the investor should not favor one mutual fund over the other. Since the two investment styles of growth and</t>
  </si>
  <si>
    <t>value investing often complement each other, it might be advisable for the investor to add diversity to his portfolio by</t>
  </si>
  <si>
    <t>using the funds together.</t>
  </si>
  <si>
    <t>NVIDIA Corporation (NVDA)</t>
  </si>
  <si>
    <t>DAILY ADJ. RETURN ON S&amp;P 500 INDEX (^SPX) minus DAILY 10-year U.S. Treasury note RETURN</t>
  </si>
  <si>
    <t>^GSPC</t>
  </si>
  <si>
    <t>SUMMARY OUTPUT</t>
  </si>
  <si>
    <t>Regression Statistics</t>
  </si>
  <si>
    <t>Multiple R</t>
  </si>
  <si>
    <t>0.469218366</t>
  </si>
  <si>
    <t>R Square</t>
  </si>
  <si>
    <t>0.220165875</t>
  </si>
  <si>
    <t>Adjusted R Square</t>
  </si>
  <si>
    <t>0.133517639</t>
  </si>
  <si>
    <t>Standard Error</t>
  </si>
  <si>
    <t>5.131341233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</si>
  <si>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</si>
  <si>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</si>
  <si>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</si>
  <si>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</si>
  <si>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</si>
  <si>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</si>
  <si>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</si>
  <si>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</si>
  <si>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66.90399802</t>
  </si>
  <si>
    <t>2.540915829</t>
  </si>
  <si>
    <t>0.145394648</t>
  </si>
  <si>
    <t>Residual</t>
  </si>
  <si>
    <t>236.9759656</t>
  </si>
  <si>
    <t>26.33066285</t>
  </si>
  <si>
    <t>Total</t>
  </si>
  <si>
    <t>303.8799636</t>
  </si>
  <si>
    <t>Coefficients</t>
  </si>
  <si>
    <t>t Stat</t>
  </si>
  <si>
    <t>Lower 95%</t>
  </si>
  <si>
    <t>Upper 95%</t>
  </si>
  <si>
    <t>Lower 95.0%</t>
  </si>
  <si>
    <t>Upper 95.0%</t>
  </si>
  <si>
    <t>Intercept</t>
  </si>
  <si>
    <t>183.3610653</t>
  </si>
  <si>
    <t>1.591860331</t>
  </si>
  <si>
    <t>115.1866541</t>
  </si>
  <si>
    <t>1.42248E-15</t>
  </si>
  <si>
    <t>179.760027</t>
  </si>
  <si>
    <t>186.9621035</t>
  </si>
  <si>
    <t>-0.002</t>
  </si>
  <si>
    <t>-168.4174825</t>
  </si>
  <si>
    <t>105.6554811</t>
  </si>
  <si>
    <t>-1.59402504</t>
  </si>
  <si>
    <t>-407.4267857</t>
  </si>
  <si>
    <t>70.59182082</t>
  </si>
  <si>
    <t>ID</t>
  </si>
  <si>
    <t>MBTI Type</t>
  </si>
  <si>
    <t>ESFP</t>
  </si>
  <si>
    <t>ENTJ</t>
  </si>
  <si>
    <t>ESTJ</t>
  </si>
  <si>
    <t>ISTJ</t>
  </si>
  <si>
    <t>ISFJ</t>
  </si>
  <si>
    <t>ESTP</t>
  </si>
  <si>
    <t>ENFP</t>
  </si>
  <si>
    <t>INTP</t>
  </si>
  <si>
    <t>INFP</t>
  </si>
  <si>
    <t>ISTP</t>
  </si>
  <si>
    <t>ENTP</t>
  </si>
  <si>
    <t>INTJ</t>
  </si>
  <si>
    <t>INFJ</t>
  </si>
  <si>
    <t>ISFP</t>
  </si>
  <si>
    <t>ENFJ</t>
  </si>
  <si>
    <t>ESFJ</t>
  </si>
  <si>
    <t>Names</t>
  </si>
  <si>
    <t>Gender</t>
  </si>
  <si>
    <t>001</t>
  </si>
  <si>
    <t>Alex</t>
  </si>
  <si>
    <t>Male</t>
  </si>
  <si>
    <t>002</t>
  </si>
  <si>
    <t>Jamie</t>
  </si>
  <si>
    <t>Female</t>
  </si>
  <si>
    <t>003</t>
  </si>
  <si>
    <t>Morgan</t>
  </si>
  <si>
    <t>004</t>
  </si>
  <si>
    <t>Taylor</t>
  </si>
  <si>
    <t>005</t>
  </si>
  <si>
    <t>Jordan</t>
  </si>
  <si>
    <t>006</t>
  </si>
  <si>
    <t>Casey</t>
  </si>
  <si>
    <t>007</t>
  </si>
  <si>
    <t>Riley</t>
  </si>
  <si>
    <t>008</t>
  </si>
  <si>
    <t>Avery</t>
  </si>
  <si>
    <t>009</t>
  </si>
  <si>
    <t>Quinn</t>
  </si>
  <si>
    <t>010</t>
  </si>
  <si>
    <t>Parker</t>
  </si>
  <si>
    <t>011</t>
  </si>
  <si>
    <t>Logan</t>
  </si>
  <si>
    <t>012</t>
  </si>
  <si>
    <t>Dylan</t>
  </si>
  <si>
    <t>013</t>
  </si>
  <si>
    <t>Cameron</t>
  </si>
  <si>
    <t>014</t>
  </si>
  <si>
    <t>Blake</t>
  </si>
  <si>
    <t>015</t>
  </si>
  <si>
    <t>Reese</t>
  </si>
  <si>
    <t>016</t>
  </si>
  <si>
    <t>Hayden</t>
  </si>
  <si>
    <t>017</t>
  </si>
  <si>
    <t>Skyler</t>
  </si>
  <si>
    <t>018</t>
  </si>
  <si>
    <t>Rowan</t>
  </si>
  <si>
    <t>019</t>
  </si>
  <si>
    <t>Finley</t>
  </si>
  <si>
    <t>020</t>
  </si>
  <si>
    <t>Emerson</t>
  </si>
  <si>
    <t>021</t>
  </si>
  <si>
    <t>Harper</t>
  </si>
  <si>
    <t>022</t>
  </si>
  <si>
    <t>Peyton</t>
  </si>
  <si>
    <t>023</t>
  </si>
  <si>
    <t>Sawyer</t>
  </si>
  <si>
    <t>024</t>
  </si>
  <si>
    <t>Dakota</t>
  </si>
  <si>
    <t>025</t>
  </si>
  <si>
    <t>Elliot</t>
  </si>
  <si>
    <t>026</t>
  </si>
  <si>
    <t>Charlie</t>
  </si>
  <si>
    <t>027</t>
  </si>
  <si>
    <t>Sam</t>
  </si>
  <si>
    <t>028</t>
  </si>
  <si>
    <t>Jesse</t>
  </si>
  <si>
    <t>029</t>
  </si>
  <si>
    <t>Robin</t>
  </si>
  <si>
    <t>030</t>
  </si>
  <si>
    <t>Phoenix</t>
  </si>
  <si>
    <t>031</t>
  </si>
  <si>
    <t>Ashton</t>
  </si>
  <si>
    <t>032</t>
  </si>
  <si>
    <t>Bailey</t>
  </si>
  <si>
    <t>033</t>
  </si>
  <si>
    <t>Devin</t>
  </si>
  <si>
    <t>034</t>
  </si>
  <si>
    <t>Drew</t>
  </si>
  <si>
    <t>035</t>
  </si>
  <si>
    <t>Kai</t>
  </si>
  <si>
    <t>036</t>
  </si>
  <si>
    <t>Lennon</t>
  </si>
  <si>
    <t>037</t>
  </si>
  <si>
    <t>Marley</t>
  </si>
  <si>
    <t>038</t>
  </si>
  <si>
    <t>Micah</t>
  </si>
  <si>
    <t>039</t>
  </si>
  <si>
    <t>Noel</t>
  </si>
  <si>
    <t>040</t>
  </si>
  <si>
    <t>Oakley</t>
  </si>
  <si>
    <t>041</t>
  </si>
  <si>
    <t>Remy</t>
  </si>
  <si>
    <t>042</t>
  </si>
  <si>
    <t>Shiloh</t>
  </si>
  <si>
    <t>043</t>
  </si>
  <si>
    <t>Spencer</t>
  </si>
  <si>
    <t>044</t>
  </si>
  <si>
    <t>Teagan</t>
  </si>
  <si>
    <t>045</t>
  </si>
  <si>
    <t>Toby</t>
  </si>
  <si>
    <t>046</t>
  </si>
  <si>
    <t>Wesley</t>
  </si>
  <si>
    <t>047</t>
  </si>
  <si>
    <t>Wyatt</t>
  </si>
  <si>
    <t>048</t>
  </si>
  <si>
    <t>Zane</t>
  </si>
  <si>
    <t>049</t>
  </si>
  <si>
    <t>Brooke</t>
  </si>
  <si>
    <t>050</t>
  </si>
  <si>
    <t>Chloe</t>
  </si>
  <si>
    <t>051</t>
  </si>
  <si>
    <t>Maya</t>
  </si>
  <si>
    <t>052</t>
  </si>
  <si>
    <t>Sofia</t>
  </si>
  <si>
    <t>053</t>
  </si>
  <si>
    <t>Isabella</t>
  </si>
  <si>
    <t>054</t>
  </si>
  <si>
    <t>Emma</t>
  </si>
  <si>
    <t>055</t>
  </si>
  <si>
    <t>Olivia</t>
  </si>
  <si>
    <t>056</t>
  </si>
  <si>
    <t>Hannah</t>
  </si>
  <si>
    <t>057</t>
  </si>
  <si>
    <t>Natalie</t>
  </si>
  <si>
    <t>058</t>
  </si>
  <si>
    <t>Grace</t>
  </si>
  <si>
    <t>059</t>
  </si>
  <si>
    <t>Lily</t>
  </si>
  <si>
    <t>060</t>
  </si>
  <si>
    <t>Zoe</t>
  </si>
  <si>
    <t>061</t>
  </si>
  <si>
    <t>Amelia</t>
  </si>
  <si>
    <t>062</t>
  </si>
  <si>
    <t>Violet</t>
  </si>
  <si>
    <t>063</t>
  </si>
  <si>
    <t>Nora</t>
  </si>
  <si>
    <t>064</t>
  </si>
  <si>
    <t>Clara</t>
  </si>
  <si>
    <t>065</t>
  </si>
  <si>
    <t>Lucy</t>
  </si>
  <si>
    <t>066</t>
  </si>
  <si>
    <t>Stella</t>
  </si>
  <si>
    <t>067</t>
  </si>
  <si>
    <t>Hazel</t>
  </si>
  <si>
    <t>068</t>
  </si>
  <si>
    <t>Ivy</t>
  </si>
  <si>
    <t>069</t>
  </si>
  <si>
    <t>Aurora</t>
  </si>
  <si>
    <t>070</t>
  </si>
  <si>
    <t>Penelope</t>
  </si>
  <si>
    <t>071</t>
  </si>
  <si>
    <t>Jack</t>
  </si>
  <si>
    <t>072</t>
  </si>
  <si>
    <t>Noah</t>
  </si>
  <si>
    <t>073</t>
  </si>
  <si>
    <t>Liam</t>
  </si>
  <si>
    <t>074</t>
  </si>
  <si>
    <t>Ethan</t>
  </si>
  <si>
    <t>075</t>
  </si>
  <si>
    <t>Mason</t>
  </si>
  <si>
    <t>076</t>
  </si>
  <si>
    <t>Lucas</t>
  </si>
  <si>
    <t>077</t>
  </si>
  <si>
    <t>Oliver</t>
  </si>
  <si>
    <t>078</t>
  </si>
  <si>
    <t>Benjamin</t>
  </si>
  <si>
    <t>079</t>
  </si>
  <si>
    <t>Henry</t>
  </si>
  <si>
    <t>080</t>
  </si>
  <si>
    <t>Samuel</t>
  </si>
  <si>
    <t>081</t>
  </si>
  <si>
    <t>Daniel</t>
  </si>
  <si>
    <t>082</t>
  </si>
  <si>
    <t>Matthew</t>
  </si>
  <si>
    <t>083</t>
  </si>
  <si>
    <t>Andrew</t>
  </si>
  <si>
    <t>084</t>
  </si>
  <si>
    <t>Nathan</t>
  </si>
  <si>
    <t>085</t>
  </si>
  <si>
    <t>Caleb</t>
  </si>
  <si>
    <t>086</t>
  </si>
  <si>
    <t>Owen</t>
  </si>
  <si>
    <t>087</t>
  </si>
  <si>
    <t>Isaac</t>
  </si>
  <si>
    <t>088</t>
  </si>
  <si>
    <t>Julian</t>
  </si>
  <si>
    <t>089</t>
  </si>
  <si>
    <t>Leo</t>
  </si>
  <si>
    <t>090</t>
  </si>
  <si>
    <t>Aaron</t>
  </si>
  <si>
    <t>091</t>
  </si>
  <si>
    <t>Adam</t>
  </si>
  <si>
    <t>092</t>
  </si>
  <si>
    <t>Connor</t>
  </si>
  <si>
    <t>093</t>
  </si>
  <si>
    <t>Evan</t>
  </si>
  <si>
    <t>094</t>
  </si>
  <si>
    <t>Ryan</t>
  </si>
  <si>
    <t>095</t>
  </si>
  <si>
    <t>Thomas</t>
  </si>
  <si>
    <t>096</t>
  </si>
  <si>
    <t>Victor</t>
  </si>
  <si>
    <t>097</t>
  </si>
  <si>
    <t>Sebastian</t>
  </si>
  <si>
    <t>098</t>
  </si>
  <si>
    <t>Nicholas</t>
  </si>
  <si>
    <t>099</t>
  </si>
  <si>
    <t>Theodore</t>
  </si>
  <si>
    <t>100</t>
  </si>
  <si>
    <t>Maxwell</t>
  </si>
  <si>
    <t>EmployeeID</t>
  </si>
  <si>
    <t>Wage</t>
  </si>
  <si>
    <t>Industry</t>
  </si>
  <si>
    <t>Job</t>
  </si>
  <si>
    <t>summary</t>
  </si>
  <si>
    <t>Technology</t>
  </si>
  <si>
    <t>Engineer</t>
  </si>
  <si>
    <t>Question 1: How many employees worked in the Finance industry?</t>
  </si>
  <si>
    <t>Manufacturing</t>
  </si>
  <si>
    <t>Operator</t>
  </si>
  <si>
    <t>Finance</t>
  </si>
  <si>
    <t>Analyst</t>
  </si>
  <si>
    <t>Formula: =COUNTIF(C2:C604, "Finance")</t>
  </si>
  <si>
    <t>Construction</t>
  </si>
  <si>
    <t>Manager</t>
  </si>
  <si>
    <t>Automotive</t>
  </si>
  <si>
    <t>Question 2: How many employees earned more than $30 per hour?</t>
  </si>
  <si>
    <t>Formula: =COUNTIF(B2:B604, "&gt;30")</t>
  </si>
  <si>
    <t>Question 3: How many employees worked in the Finance industry and earned more than $30 per hour?</t>
  </si>
  <si>
    <t>Formula: =COUNTIFS(C2:C604, "Finance", B2:B604, "&gt;30")</t>
  </si>
  <si>
    <t>Question 4: How many employees worked in industries other than Finance?</t>
  </si>
  <si>
    <t>Formula: =COUNTIF(C2:C604, "&lt;&gt;Finance")</t>
  </si>
  <si>
    <t>-</t>
  </si>
  <si>
    <t>Respondent</t>
  </si>
  <si>
    <t>Facebook Frequency</t>
  </si>
  <si>
    <t>Facebook Satisfaction</t>
  </si>
  <si>
    <t>Uses Instagram</t>
  </si>
  <si>
    <t>Uses Facebook</t>
  </si>
  <si>
    <t>Instagram Frequency</t>
  </si>
  <si>
    <t>Instagram Satisfaction</t>
  </si>
  <si>
    <t>Uses Snapchat</t>
  </si>
  <si>
    <t>Snapchat Frequency</t>
  </si>
  <si>
    <t>Snapchat Satisfaction</t>
  </si>
  <si>
    <t>Respondent 1</t>
  </si>
  <si>
    <t>Daily</t>
  </si>
  <si>
    <t>Yes</t>
  </si>
  <si>
    <t>Weekly</t>
  </si>
  <si>
    <t>No</t>
  </si>
  <si>
    <t>Never</t>
  </si>
  <si>
    <t>Respondent 2</t>
  </si>
  <si>
    <t>Monthly</t>
  </si>
  <si>
    <t>Respondent 3</t>
  </si>
  <si>
    <t>Respondent 4</t>
  </si>
  <si>
    <t>Respondent 5</t>
  </si>
  <si>
    <t>Facebook</t>
  </si>
  <si>
    <t>Respondent 6</t>
  </si>
  <si>
    <t>Snapchat</t>
  </si>
  <si>
    <t>Respondent 7</t>
  </si>
  <si>
    <t>Daily Facebook</t>
  </si>
  <si>
    <t>Respondent 8</t>
  </si>
  <si>
    <t>Respondent 9</t>
  </si>
  <si>
    <t>Respondent 10</t>
  </si>
  <si>
    <t>Respondent 11</t>
  </si>
  <si>
    <t>Respondent 12</t>
  </si>
  <si>
    <t>Respondent 13</t>
  </si>
  <si>
    <t>Respondent 14</t>
  </si>
  <si>
    <t>Respondent 15</t>
  </si>
  <si>
    <t>Respondent 16</t>
  </si>
  <si>
    <t>Respondent 17</t>
  </si>
  <si>
    <t>Respondent 18</t>
  </si>
  <si>
    <t>Respondent 19</t>
  </si>
  <si>
    <t>Respondent 20</t>
  </si>
  <si>
    <t>Respondent 21</t>
  </si>
  <si>
    <t>Respondent 22</t>
  </si>
  <si>
    <t>Respondent 23</t>
  </si>
  <si>
    <t>Respondent 24</t>
  </si>
  <si>
    <t>Respondent 25</t>
  </si>
  <si>
    <t>Respondent 26</t>
  </si>
  <si>
    <t>Respondent 27</t>
  </si>
  <si>
    <t>Respondent 28</t>
  </si>
  <si>
    <t>Respondent 29</t>
  </si>
  <si>
    <t>Respondent 30</t>
  </si>
  <si>
    <t>Respondent 31</t>
  </si>
  <si>
    <t>Respondent 32</t>
  </si>
  <si>
    <t>Respondent 33</t>
  </si>
  <si>
    <t>Respondent 34</t>
  </si>
  <si>
    <t>Respondent 35</t>
  </si>
  <si>
    <t>Respondent 36</t>
  </si>
  <si>
    <t>Respondent 37</t>
  </si>
  <si>
    <t>Respondent 38</t>
  </si>
  <si>
    <t>Respondent 39</t>
  </si>
  <si>
    <t>Respondent 40</t>
  </si>
  <si>
    <t>Respondent 41</t>
  </si>
  <si>
    <t>Respondent 42</t>
  </si>
  <si>
    <t>Respondent 43</t>
  </si>
  <si>
    <t>Respondent 44</t>
  </si>
  <si>
    <t>COUNTA of Uses Facebook</t>
  </si>
  <si>
    <t>Grand Total</t>
  </si>
  <si>
    <t/>
  </si>
  <si>
    <t>COUNTA of Uses Instagram</t>
  </si>
  <si>
    <t>COUNTA of Uses Snapchat</t>
  </si>
  <si>
    <t>MAX of Wage</t>
  </si>
  <si>
    <t>COUNTA of Wage</t>
  </si>
  <si>
    <t>&lt;20 or (blank)</t>
  </si>
  <si>
    <t>20-30</t>
  </si>
  <si>
    <t>30-40</t>
  </si>
  <si>
    <t>40-50</t>
  </si>
  <si>
    <t>50-60</t>
  </si>
  <si>
    <t>COUNTA of Industry</t>
  </si>
  <si>
    <t>COUNTA of MBTI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</si>
</sst>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0"/>
    <numFmt numFmtId="166" formatCode="#,##0.000"/>
    <numFmt numFmtId="167" formatCode="m/d/yyyy"/>
  </numFmts>
  <fonts count="48">
    <font>
      <sz val="10"/>
      <color rgb="FF000000"/>
      <name val="Arial"/>
      <scheme val="minor"/>
    </font>
    <font>
      <b/>
      <sz val="11"/>
      <color rgb="FF000000"/>
      <name val="&quot;GT America&quot;"/>
    </font>
    <font>
      <b/>
      <sz val="11"/>
      <color rgb="FF000000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1"/>
      <color rgb="FF000000"/>
      <name val="&quot;GT America&quot;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11"/>
      <color theme="1"/>
      <name val="GT America"/>
    </font>
    <font>
      <sz val="10"/>
      <color theme="1"/>
      <name val="Aptos Narrow"/>
    </font>
    <font>
      <sz val="11"/>
      <color theme="1"/>
      <name val="GT America"/>
    </font>
    <font>
      <sz val="10"/>
      <color theme="1"/>
      <name val="GT America"/>
    </font>
    <font>
      <sz val="11"/>
      <color theme="1"/>
      <name val="Arial"/>
    </font>
    <font>
      <b/>
      <sz val="11"/>
      <color theme="1"/>
      <name val="Arial"/>
    </font>
    <font>
      <b/>
      <u/>
      <sz val="11"/>
      <color rgb="FF467886"/>
      <name val="Arial"/>
    </font>
    <font>
      <sz val="11"/>
      <color theme="1"/>
      <name val="Aptos Narrow"/>
    </font>
    <font>
      <b/>
      <u/>
      <sz val="11"/>
      <color rgb="FF467886"/>
      <name val="Arial"/>
    </font>
    <font>
      <b/>
      <u/>
      <sz val="11"/>
      <color rgb="FF0000FF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0"/>
      <color rgb="FFFF0000"/>
      <name val="Arial"/>
    </font>
    <font>
      <b/>
      <sz val="10"/>
      <color theme="1"/>
      <name val="&quot;Google Sans Text&quot;"/>
    </font>
    <font>
      <b/>
      <sz val="10"/>
      <color rgb="FF000000"/>
      <name val="Arial"/>
    </font>
    <font>
      <b/>
      <sz val="10"/>
      <color theme="1"/>
      <name val="&quot;Google Sans&quot;"/>
    </font>
    <font>
      <b/>
      <u/>
      <sz val="11"/>
      <color rgb="FF467886"/>
      <name val="Arial"/>
    </font>
    <font>
      <sz val="8"/>
      <color theme="1"/>
      <name val="Arial"/>
    </font>
    <font>
      <i/>
      <sz val="10"/>
      <color theme="1"/>
      <name val="Arial"/>
    </font>
    <font>
      <b/>
      <sz val="14"/>
      <color theme="1"/>
      <name val="Arial"/>
    </font>
    <font>
      <b/>
      <sz val="10"/>
      <color theme="1"/>
      <name val="Aptos Narrow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1"/>
      <color theme="1"/>
      <name val="&quot;Google Sans Text&quot;"/>
    </font>
    <font>
      <sz val="10"/>
      <color theme="1"/>
      <name val="&quot;Google Sans Text&quot;"/>
    </font>
    <font>
      <sz val="10"/>
      <color rgb="FF444746"/>
      <name val="&quot;Google Sans Text&quot;"/>
    </font>
    <font>
      <b/>
      <sz val="10"/>
      <color rgb="FF9900FF"/>
      <name val="Arial"/>
    </font>
    <font>
      <b/>
      <sz val="10"/>
      <color theme="1"/>
      <name val="&quot;Google Sans Text&quot;"/>
    </font>
    <font>
      <b/>
      <sz val="10"/>
      <color theme="1"/>
      <name val="Arial"/>
      <scheme val="minor"/>
    </font>
    <font>
      <i/>
      <sz val="10"/>
      <color rgb="FF1F1F1F"/>
      <name val="&quot;Google Sans Text&quot;"/>
    </font>
    <font>
      <sz val="10"/>
      <color theme="1"/>
      <name val="&quot;Google Sans Text&quot;"/>
    </font>
    <font>
      <b/>
      <sz val="10"/>
      <color theme="1"/>
      <name val="Roboto"/>
    </font>
    <font>
      <sz val="10"/>
      <color rgb="FF000000"/>
      <name val="Arial"/>
    </font>
    <font>
      <sz val="10"/>
      <color theme="1"/>
      <name val="Roboto"/>
    </font>
    <font>
      <i/>
      <sz val="10"/>
      <color rgb="FF000000"/>
      <name val="Arial"/>
    </font>
    <font>
      <sz val="10"/>
      <name val="Arial"/>
    </font>
    <font>
      <sz val="11"/>
      <color rgb="FF242021"/>
      <name val="STIXMathJax_Main-Regular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49" fontId="5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0" fontId="8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4" fontId="11" fillId="0" borderId="0" xfId="0" applyNumberFormat="1" applyFont="1" applyAlignment="1">
      <alignment horizontal="right"/>
    </xf>
    <xf numFmtId="0" fontId="10" fillId="0" borderId="0" xfId="0" applyFont="1"/>
    <xf numFmtId="0" fontId="12" fillId="0" borderId="0" xfId="0" applyFont="1"/>
    <xf numFmtId="49" fontId="13" fillId="0" borderId="0" xfId="0" applyNumberFormat="1" applyFont="1"/>
    <xf numFmtId="49" fontId="10" fillId="0" borderId="0" xfId="0" applyNumberFormat="1" applyFont="1"/>
    <xf numFmtId="49" fontId="14" fillId="0" borderId="0" xfId="0" applyNumberFormat="1" applyFont="1"/>
    <xf numFmtId="0" fontId="15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0" fontId="11" fillId="2" borderId="0" xfId="0" applyNumberFormat="1" applyFont="1" applyFill="1" applyAlignment="1">
      <alignment horizontal="right"/>
    </xf>
    <xf numFmtId="10" fontId="16" fillId="2" borderId="0" xfId="0" applyNumberFormat="1" applyFont="1" applyFill="1" applyAlignment="1">
      <alignment horizontal="right"/>
    </xf>
    <xf numFmtId="10" fontId="13" fillId="3" borderId="0" xfId="0" applyNumberFormat="1" applyFont="1" applyFill="1" applyAlignment="1">
      <alignment horizontal="right"/>
    </xf>
    <xf numFmtId="10" fontId="11" fillId="3" borderId="0" xfId="0" applyNumberFormat="1" applyFont="1" applyFill="1" applyAlignment="1">
      <alignment horizontal="right"/>
    </xf>
    <xf numFmtId="0" fontId="6" fillId="3" borderId="0" xfId="0" applyFont="1" applyFill="1"/>
    <xf numFmtId="0" fontId="6" fillId="2" borderId="0" xfId="0" applyFont="1" applyFill="1"/>
    <xf numFmtId="0" fontId="13" fillId="0" borderId="0" xfId="0" applyFont="1" applyAlignment="1">
      <alignment horizontal="right"/>
    </xf>
    <xf numFmtId="10" fontId="10" fillId="2" borderId="0" xfId="0" applyNumberFormat="1" applyFont="1" applyFill="1"/>
    <xf numFmtId="10" fontId="10" fillId="3" borderId="0" xfId="0" applyNumberFormat="1" applyFont="1" applyFill="1"/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10" fontId="19" fillId="2" borderId="0" xfId="0" applyNumberFormat="1" applyFont="1" applyFill="1"/>
    <xf numFmtId="10" fontId="7" fillId="0" borderId="0" xfId="0" applyNumberFormat="1" applyFont="1"/>
    <xf numFmtId="4" fontId="19" fillId="0" borderId="0" xfId="0" applyNumberFormat="1" applyFont="1"/>
    <xf numFmtId="0" fontId="20" fillId="0" borderId="0" xfId="0" applyFont="1"/>
    <xf numFmtId="2" fontId="20" fillId="0" borderId="0" xfId="0" applyNumberFormat="1" applyFont="1"/>
    <xf numFmtId="0" fontId="21" fillId="0" borderId="0" xfId="0" applyFont="1" applyAlignment="1">
      <alignment wrapText="1"/>
    </xf>
    <xf numFmtId="4" fontId="21" fillId="0" borderId="0" xfId="0" applyNumberFormat="1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1" fillId="0" borderId="0" xfId="0" applyFont="1"/>
    <xf numFmtId="10" fontId="21" fillId="0" borderId="0" xfId="0" applyNumberFormat="1" applyFont="1" applyAlignment="1">
      <alignment horizontal="center"/>
    </xf>
    <xf numFmtId="4" fontId="20" fillId="0" borderId="0" xfId="0" applyNumberFormat="1" applyFont="1"/>
    <xf numFmtId="10" fontId="11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4" fontId="3" fillId="3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164" fontId="10" fillId="0" borderId="0" xfId="0" applyNumberFormat="1" applyFont="1"/>
    <xf numFmtId="10" fontId="10" fillId="0" borderId="0" xfId="0" applyNumberFormat="1" applyFont="1"/>
    <xf numFmtId="4" fontId="10" fillId="0" borderId="0" xfId="0" applyNumberFormat="1" applyFont="1"/>
    <xf numFmtId="4" fontId="3" fillId="4" borderId="1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right"/>
    </xf>
    <xf numFmtId="49" fontId="7" fillId="0" borderId="0" xfId="0" applyNumberFormat="1" applyFont="1"/>
    <xf numFmtId="4" fontId="7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3" fillId="0" borderId="0" xfId="0" applyFont="1"/>
    <xf numFmtId="49" fontId="2" fillId="0" borderId="0" xfId="0" applyNumberFormat="1" applyFont="1" applyAlignment="1">
      <alignment horizontal="left"/>
    </xf>
    <xf numFmtId="165" fontId="4" fillId="4" borderId="1" xfId="0" applyNumberFormat="1" applyFont="1" applyFill="1" applyBorder="1" applyAlignment="1">
      <alignment horizontal="right"/>
    </xf>
    <xf numFmtId="4" fontId="24" fillId="4" borderId="1" xfId="0" applyNumberFormat="1" applyFont="1" applyFill="1" applyBorder="1" applyAlignment="1">
      <alignment horizontal="center"/>
    </xf>
    <xf numFmtId="165" fontId="2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25" fillId="0" borderId="0" xfId="0" applyFont="1"/>
    <xf numFmtId="0" fontId="7" fillId="0" borderId="0" xfId="0" applyFont="1" applyAlignment="1">
      <alignment horizontal="right"/>
    </xf>
    <xf numFmtId="49" fontId="19" fillId="0" borderId="0" xfId="0" applyNumberFormat="1" applyFont="1"/>
    <xf numFmtId="10" fontId="19" fillId="0" borderId="0" xfId="0" applyNumberFormat="1" applyFont="1"/>
    <xf numFmtId="0" fontId="26" fillId="0" borderId="0" xfId="0" applyFont="1" applyAlignment="1">
      <alignment horizontal="right"/>
    </xf>
    <xf numFmtId="0" fontId="27" fillId="0" borderId="0" xfId="0" applyFont="1"/>
    <xf numFmtId="2" fontId="7" fillId="0" borderId="0" xfId="0" applyNumberFormat="1" applyFont="1"/>
    <xf numFmtId="0" fontId="28" fillId="0" borderId="0" xfId="0" applyFont="1" applyAlignment="1">
      <alignment wrapText="1"/>
    </xf>
    <xf numFmtId="2" fontId="4" fillId="5" borderId="1" xfId="0" applyNumberFormat="1" applyFont="1" applyFill="1" applyBorder="1" applyAlignment="1">
      <alignment horizontal="right"/>
    </xf>
    <xf numFmtId="2" fontId="4" fillId="5" borderId="1" xfId="0" applyNumberFormat="1" applyFont="1" applyFill="1" applyBorder="1" applyAlignment="1">
      <alignment horizontal="left"/>
    </xf>
    <xf numFmtId="0" fontId="4" fillId="0" borderId="0" xfId="0" applyFont="1"/>
    <xf numFmtId="0" fontId="29" fillId="0" borderId="0" xfId="0" applyFont="1"/>
    <xf numFmtId="4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2" fontId="10" fillId="0" borderId="0" xfId="0" applyNumberFormat="1" applyFont="1"/>
    <xf numFmtId="2" fontId="10" fillId="0" borderId="0" xfId="0" applyNumberFormat="1" applyFont="1" applyAlignment="1">
      <alignment horizontal="right"/>
    </xf>
    <xf numFmtId="0" fontId="30" fillId="0" borderId="0" xfId="0" applyFont="1"/>
    <xf numFmtId="0" fontId="19" fillId="0" borderId="0" xfId="0" applyFont="1"/>
    <xf numFmtId="2" fontId="19" fillId="0" borderId="0" xfId="0" applyNumberFormat="1" applyFont="1"/>
    <xf numFmtId="0" fontId="6" fillId="0" borderId="0" xfId="0" applyFont="1" applyAlignment="1">
      <alignment horizontal="right"/>
    </xf>
    <xf numFmtId="0" fontId="31" fillId="0" borderId="0" xfId="0" applyFont="1"/>
    <xf numFmtId="0" fontId="32" fillId="0" borderId="0" xfId="0" applyFont="1"/>
    <xf numFmtId="10" fontId="31" fillId="0" borderId="0" xfId="0" applyNumberFormat="1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6" fillId="0" borderId="0" xfId="0" quotePrefix="1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167" fontId="10" fillId="0" borderId="0" xfId="0" applyNumberFormat="1" applyFont="1"/>
    <xf numFmtId="1" fontId="3" fillId="0" borderId="0" xfId="0" applyNumberFormat="1" applyFont="1"/>
    <xf numFmtId="4" fontId="41" fillId="0" borderId="0" xfId="0" applyNumberFormat="1" applyFont="1" applyAlignment="1">
      <alignment wrapText="1"/>
    </xf>
    <xf numFmtId="1" fontId="6" fillId="0" borderId="0" xfId="0" applyNumberFormat="1" applyFont="1"/>
    <xf numFmtId="0" fontId="42" fillId="0" borderId="0" xfId="0" applyFont="1"/>
    <xf numFmtId="167" fontId="43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43" fillId="0" borderId="0" xfId="0" applyNumberFormat="1" applyFont="1" applyAlignment="1">
      <alignment horizontal="right" wrapText="1"/>
    </xf>
    <xf numFmtId="4" fontId="6" fillId="0" borderId="0" xfId="0" applyNumberFormat="1" applyFont="1" applyAlignment="1">
      <alignment horizontal="right" vertical="top"/>
    </xf>
    <xf numFmtId="0" fontId="44" fillId="0" borderId="2" xfId="0" applyFont="1" applyBorder="1" applyAlignment="1">
      <alignment horizontal="center"/>
    </xf>
    <xf numFmtId="0" fontId="42" fillId="0" borderId="0" xfId="0" applyFont="1" applyAlignment="1">
      <alignment horizontal="right"/>
    </xf>
    <xf numFmtId="0" fontId="42" fillId="0" borderId="3" xfId="0" applyFont="1" applyBorder="1"/>
    <xf numFmtId="0" fontId="42" fillId="0" borderId="3" xfId="0" applyFont="1" applyBorder="1" applyAlignment="1">
      <alignment horizontal="righ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46" fillId="0" borderId="0" xfId="0" applyFont="1"/>
    <xf numFmtId="0" fontId="47" fillId="0" borderId="0" xfId="0" applyFont="1" applyAlignment="1">
      <alignment wrapText="1"/>
    </xf>
    <xf numFmtId="0" fontId="47" fillId="0" borderId="0" xfId="0" applyFont="1"/>
    <xf numFmtId="0" fontId="24" fillId="0" borderId="0" xfId="0" applyFont="1"/>
    <xf numFmtId="0" fontId="42" fillId="0" borderId="0" xfId="0" applyFont="1"/>
    <xf numFmtId="0" fontId="0" fillId="0" borderId="0" xfId="0"/>
    <xf numFmtId="0" fontId="44" fillId="0" borderId="2" xfId="0" applyFont="1" applyBorder="1" applyAlignment="1">
      <alignment horizontal="center"/>
    </xf>
    <xf numFmtId="0" fontId="45" fillId="0" borderId="2" xfId="0" applyFont="1" applyBorder="1"/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0" fontId="0" fillId="0" borderId="12" xfId="0" applyNumberFormat="1" applyBorder="1"/>
    <xf numFmtId="10" fontId="0" fillId="0" borderId="13" xfId="0" applyNumberFormat="1" applyBorder="1"/>
    <xf numFmtId="10" fontId="0" fillId="0" borderId="1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10" fontId="0" fillId="0" borderId="16" xfId="0" applyNumberFormat="1" applyBorder="1"/>
    <xf numFmtId="0" fontId="0" fillId="0" borderId="12" xfId="0" applyNumberFormat="1" applyBorder="1"/>
    <xf numFmtId="0" fontId="0" fillId="0" borderId="1" xfId="0" applyNumberFormat="1" applyBorder="1"/>
    <xf numFmtId="0" fontId="0" fillId="0" borderId="1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5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tockChart>
        <c:ser>
          <c:idx val="0"/>
          <c:order val="0"/>
          <c:tx>
            <c:strRef>
              <c:f>intel!$B$1</c:f>
              <c:strCache>
                <c:ptCount val="1"/>
                <c:pt idx="0">
                  <c:v>Open</c:v>
                </c:pt>
              </c:strCache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intel!$A$2:$A$13</c:f>
              <c:strCache>
                <c:ptCount val="12"/>
                <c:pt idx="0">
                  <c:v>2/4/2026</c:v>
                </c:pt>
                <c:pt idx="1">
                  <c:v>2/2/2026</c:v>
                </c:pt>
                <c:pt idx="2">
                  <c:v>1/26/2026</c:v>
                </c:pt>
                <c:pt idx="3">
                  <c:v>1/19/2026</c:v>
                </c:pt>
                <c:pt idx="4">
                  <c:v>1/12/2026</c:v>
                </c:pt>
                <c:pt idx="5">
                  <c:v>1/5/2026</c:v>
                </c:pt>
                <c:pt idx="6">
                  <c:v>12/29/2025</c:v>
                </c:pt>
                <c:pt idx="7">
                  <c:v>12/22/2025</c:v>
                </c:pt>
                <c:pt idx="8">
                  <c:v>12/15/2025</c:v>
                </c:pt>
                <c:pt idx="9">
                  <c:v>12/8/2025</c:v>
                </c:pt>
                <c:pt idx="10">
                  <c:v>12/1/2025</c:v>
                </c:pt>
                <c:pt idx="11">
                  <c:v>11/24/2025</c:v>
                </c:pt>
              </c:strCache>
            </c:strRef>
          </c:cat>
          <c:val>
            <c:numRef>
              <c:f>intel!$B$2:$B$13</c:f>
              <c:numCache>
                <c:formatCode>#,##0.00</c:formatCode>
                <c:ptCount val="12"/>
                <c:pt idx="0">
                  <c:v>49.54</c:v>
                </c:pt>
                <c:pt idx="1">
                  <c:v>45.63</c:v>
                </c:pt>
                <c:pt idx="2">
                  <c:v>44.28</c:v>
                </c:pt>
                <c:pt idx="3">
                  <c:v>47.3</c:v>
                </c:pt>
                <c:pt idx="4">
                  <c:v>44.24</c:v>
                </c:pt>
                <c:pt idx="5">
                  <c:v>41.59</c:v>
                </c:pt>
                <c:pt idx="6">
                  <c:v>36.01</c:v>
                </c:pt>
                <c:pt idx="7">
                  <c:v>37.89</c:v>
                </c:pt>
                <c:pt idx="8">
                  <c:v>38.33</c:v>
                </c:pt>
                <c:pt idx="9">
                  <c:v>41.94</c:v>
                </c:pt>
                <c:pt idx="10">
                  <c:v>39.86</c:v>
                </c:pt>
                <c:pt idx="11">
                  <c:v>34.97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8-4720-BFCF-DD210683B668}"/>
            </c:ext>
          </c:extLst>
        </c:ser>
        <c:ser>
          <c:idx val="1"/>
          <c:order val="1"/>
          <c:tx>
            <c:strRef>
              <c:f>intel!$C$1</c:f>
              <c:strCache>
                <c:ptCount val="1"/>
                <c:pt idx="0">
                  <c:v>High</c:v>
                </c:pt>
              </c:strCache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intel!$A$2:$A$13</c:f>
              <c:strCache>
                <c:ptCount val="12"/>
                <c:pt idx="0">
                  <c:v>2/4/2026</c:v>
                </c:pt>
                <c:pt idx="1">
                  <c:v>2/2/2026</c:v>
                </c:pt>
                <c:pt idx="2">
                  <c:v>1/26/2026</c:v>
                </c:pt>
                <c:pt idx="3">
                  <c:v>1/19/2026</c:v>
                </c:pt>
                <c:pt idx="4">
                  <c:v>1/12/2026</c:v>
                </c:pt>
                <c:pt idx="5">
                  <c:v>1/5/2026</c:v>
                </c:pt>
                <c:pt idx="6">
                  <c:v>12/29/2025</c:v>
                </c:pt>
                <c:pt idx="7">
                  <c:v>12/22/2025</c:v>
                </c:pt>
                <c:pt idx="8">
                  <c:v>12/15/2025</c:v>
                </c:pt>
                <c:pt idx="9">
                  <c:v>12/8/2025</c:v>
                </c:pt>
                <c:pt idx="10">
                  <c:v>12/1/2025</c:v>
                </c:pt>
                <c:pt idx="11">
                  <c:v>11/24/2025</c:v>
                </c:pt>
              </c:strCache>
            </c:strRef>
          </c:cat>
          <c:val>
            <c:numRef>
              <c:f>intel!$C$2:$C$13</c:f>
              <c:numCache>
                <c:formatCode>#,##0.00</c:formatCode>
                <c:ptCount val="12"/>
                <c:pt idx="0">
                  <c:v>49.7</c:v>
                </c:pt>
                <c:pt idx="1">
                  <c:v>51.49</c:v>
                </c:pt>
                <c:pt idx="2">
                  <c:v>49.58</c:v>
                </c:pt>
                <c:pt idx="3">
                  <c:v>54.6</c:v>
                </c:pt>
                <c:pt idx="4">
                  <c:v>50.39</c:v>
                </c:pt>
                <c:pt idx="5">
                  <c:v>45.73</c:v>
                </c:pt>
                <c:pt idx="6">
                  <c:v>39.86</c:v>
                </c:pt>
                <c:pt idx="7">
                  <c:v>37.9</c:v>
                </c:pt>
                <c:pt idx="8">
                  <c:v>38.479999999999997</c:v>
                </c:pt>
                <c:pt idx="9">
                  <c:v>42.12</c:v>
                </c:pt>
                <c:pt idx="10">
                  <c:v>44.02</c:v>
                </c:pt>
                <c:pt idx="11">
                  <c:v>40.590000000000003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8-4720-BFCF-DD210683B668}"/>
            </c:ext>
          </c:extLst>
        </c:ser>
        <c:ser>
          <c:idx val="2"/>
          <c:order val="2"/>
          <c:tx>
            <c:strRef>
              <c:f>intel!$D$1</c:f>
              <c:strCache>
                <c:ptCount val="1"/>
                <c:pt idx="0">
                  <c:v>Low</c:v>
                </c:pt>
              </c:strCache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intel!$A$2:$A$13</c:f>
              <c:strCache>
                <c:ptCount val="12"/>
                <c:pt idx="0">
                  <c:v>2/4/2026</c:v>
                </c:pt>
                <c:pt idx="1">
                  <c:v>2/2/2026</c:v>
                </c:pt>
                <c:pt idx="2">
                  <c:v>1/26/2026</c:v>
                </c:pt>
                <c:pt idx="3">
                  <c:v>1/19/2026</c:v>
                </c:pt>
                <c:pt idx="4">
                  <c:v>1/12/2026</c:v>
                </c:pt>
                <c:pt idx="5">
                  <c:v>1/5/2026</c:v>
                </c:pt>
                <c:pt idx="6">
                  <c:v>12/29/2025</c:v>
                </c:pt>
                <c:pt idx="7">
                  <c:v>12/22/2025</c:v>
                </c:pt>
                <c:pt idx="8">
                  <c:v>12/15/2025</c:v>
                </c:pt>
                <c:pt idx="9">
                  <c:v>12/8/2025</c:v>
                </c:pt>
                <c:pt idx="10">
                  <c:v>12/1/2025</c:v>
                </c:pt>
                <c:pt idx="11">
                  <c:v>11/24/2025</c:v>
                </c:pt>
              </c:strCache>
            </c:strRef>
          </c:cat>
          <c:val>
            <c:numRef>
              <c:f>intel!$D$2:$D$13</c:f>
              <c:numCache>
                <c:formatCode>#,##0.00</c:formatCode>
                <c:ptCount val="12"/>
                <c:pt idx="0">
                  <c:v>47</c:v>
                </c:pt>
                <c:pt idx="1">
                  <c:v>45.5</c:v>
                </c:pt>
                <c:pt idx="2">
                  <c:v>42.28</c:v>
                </c:pt>
                <c:pt idx="3">
                  <c:v>44.45</c:v>
                </c:pt>
                <c:pt idx="4">
                  <c:v>43.89</c:v>
                </c:pt>
                <c:pt idx="5">
                  <c:v>38.950000000000003</c:v>
                </c:pt>
                <c:pt idx="6">
                  <c:v>35.82</c:v>
                </c:pt>
                <c:pt idx="7">
                  <c:v>34.950000000000003</c:v>
                </c:pt>
                <c:pt idx="8">
                  <c:v>35.67</c:v>
                </c:pt>
                <c:pt idx="9">
                  <c:v>37.619999999999997</c:v>
                </c:pt>
                <c:pt idx="10">
                  <c:v>39.6</c:v>
                </c:pt>
                <c:pt idx="11">
                  <c:v>34.68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C8-4720-BFCF-DD210683B668}"/>
            </c:ext>
          </c:extLst>
        </c:ser>
        <c:ser>
          <c:idx val="3"/>
          <c:order val="3"/>
          <c:tx>
            <c:strRef>
              <c:f>intel!$E$1</c:f>
              <c:strCache>
                <c:ptCount val="1"/>
                <c:pt idx="0">
                  <c:v>Close</c:v>
                </c:pt>
              </c:strCache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intel!$A$2:$A$13</c:f>
              <c:strCache>
                <c:ptCount val="12"/>
                <c:pt idx="0">
                  <c:v>2/4/2026</c:v>
                </c:pt>
                <c:pt idx="1">
                  <c:v>2/2/2026</c:v>
                </c:pt>
                <c:pt idx="2">
                  <c:v>1/26/2026</c:v>
                </c:pt>
                <c:pt idx="3">
                  <c:v>1/19/2026</c:v>
                </c:pt>
                <c:pt idx="4">
                  <c:v>1/12/2026</c:v>
                </c:pt>
                <c:pt idx="5">
                  <c:v>1/5/2026</c:v>
                </c:pt>
                <c:pt idx="6">
                  <c:v>12/29/2025</c:v>
                </c:pt>
                <c:pt idx="7">
                  <c:v>12/22/2025</c:v>
                </c:pt>
                <c:pt idx="8">
                  <c:v>12/15/2025</c:v>
                </c:pt>
                <c:pt idx="9">
                  <c:v>12/8/2025</c:v>
                </c:pt>
                <c:pt idx="10">
                  <c:v>12/1/2025</c:v>
                </c:pt>
                <c:pt idx="11">
                  <c:v>11/24/2025</c:v>
                </c:pt>
              </c:strCache>
            </c:strRef>
          </c:cat>
          <c:val>
            <c:numRef>
              <c:f>intel!$E$2:$E$13</c:f>
              <c:numCache>
                <c:formatCode>#,##0.00</c:formatCode>
                <c:ptCount val="12"/>
                <c:pt idx="0">
                  <c:v>47.45</c:v>
                </c:pt>
                <c:pt idx="1">
                  <c:v>49.25</c:v>
                </c:pt>
                <c:pt idx="2">
                  <c:v>46.47</c:v>
                </c:pt>
                <c:pt idx="3">
                  <c:v>45.07</c:v>
                </c:pt>
                <c:pt idx="4">
                  <c:v>46.96</c:v>
                </c:pt>
                <c:pt idx="5">
                  <c:v>45.55</c:v>
                </c:pt>
                <c:pt idx="6">
                  <c:v>39.380000000000003</c:v>
                </c:pt>
                <c:pt idx="7">
                  <c:v>36.200000000000003</c:v>
                </c:pt>
                <c:pt idx="8">
                  <c:v>36.82</c:v>
                </c:pt>
                <c:pt idx="9">
                  <c:v>37.81</c:v>
                </c:pt>
                <c:pt idx="10">
                  <c:v>41.41</c:v>
                </c:pt>
                <c:pt idx="11">
                  <c:v>40.56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C8-4720-BFCF-DD210683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chemeClr val="accent1"/>
              </a:solidFill>
              <a:ln w="19050" cmpd="sng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w="19050" cmpd="sng">
                <a:solidFill>
                  <a:schemeClr val="accent1"/>
                </a:solidFill>
              </a:ln>
            </c:spPr>
          </c:downBars>
        </c:upDownBars>
        <c:axId val="631557517"/>
        <c:axId val="1751436024"/>
      </c:stockChart>
      <c:catAx>
        <c:axId val="631557517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51436024"/>
        <c:crosses val="autoZero"/>
        <c:auto val="1"/>
        <c:lblAlgn val="ctr"/>
        <c:lblOffset val="100"/>
        <c:noMultiLvlLbl val="1"/>
      </c:catAx>
      <c:valAx>
        <c:axId val="1751436024"/>
        <c:scaling>
          <c:orientation val="minMax"/>
          <c:min val="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15575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AMD относительно параметра "INTC"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cov!$C$1</c:f>
              <c:strCache>
                <c:ptCount val="1"/>
                <c:pt idx="0">
                  <c:v>AMD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cov!$B$2:$B$54</c:f>
              <c:numCache>
                <c:formatCode>0.00%</c:formatCode>
                <c:ptCount val="53"/>
                <c:pt idx="0">
                  <c:v>-3.6548223350253761E-2</c:v>
                </c:pt>
                <c:pt idx="1">
                  <c:v>5.9823542070152724E-2</c:v>
                </c:pt>
                <c:pt idx="2">
                  <c:v>3.1062791213667618E-2</c:v>
                </c:pt>
                <c:pt idx="3">
                  <c:v>-4.0247018739352658E-2</c:v>
                </c:pt>
                <c:pt idx="4">
                  <c:v>3.0954994511525946E-2</c:v>
                </c:pt>
                <c:pt idx="5">
                  <c:v>0.15667851701371238</c:v>
                </c:pt>
                <c:pt idx="6">
                  <c:v>8.7845303867403191E-2</c:v>
                </c:pt>
                <c:pt idx="7">
                  <c:v>-1.6838674633351425E-2</c:v>
                </c:pt>
                <c:pt idx="8">
                  <c:v>-2.6183549325575317E-2</c:v>
                </c:pt>
                <c:pt idx="9">
                  <c:v>-8.6935522820574596E-2</c:v>
                </c:pt>
                <c:pt idx="10">
                  <c:v>2.0956607495068891E-2</c:v>
                </c:pt>
                <c:pt idx="11">
                  <c:v>0.17565217391304344</c:v>
                </c:pt>
                <c:pt idx="12">
                  <c:v>-2.8716216216216339E-2</c:v>
                </c:pt>
                <c:pt idx="13">
                  <c:v>-6.8450039339103097E-2</c:v>
                </c:pt>
                <c:pt idx="14">
                  <c:v>-4.6511627906976716E-2</c:v>
                </c:pt>
                <c:pt idx="15">
                  <c:v>4.4670846394984309E-2</c:v>
                </c:pt>
                <c:pt idx="16">
                  <c:v>3.4315049986490154E-2</c:v>
                </c:pt>
                <c:pt idx="17">
                  <c:v>1.7596920538905714E-2</c:v>
                </c:pt>
                <c:pt idx="18">
                  <c:v>-1.248981808308447E-2</c:v>
                </c:pt>
                <c:pt idx="19">
                  <c:v>3.7464788732394227E-2</c:v>
                </c:pt>
                <c:pt idx="20">
                  <c:v>0.20013522650439497</c:v>
                </c:pt>
                <c:pt idx="21">
                  <c:v>0.22840531561461797</c:v>
                </c:pt>
                <c:pt idx="22">
                  <c:v>-1.6741527153940394E-2</c:v>
                </c:pt>
                <c:pt idx="23">
                  <c:v>5.7494866529772537E-3</c:v>
                </c:pt>
                <c:pt idx="24">
                  <c:v>-1.8145161290322509E-2</c:v>
                </c:pt>
                <c:pt idx="25">
                  <c:v>9.7719869706840434E-3</c:v>
                </c:pt>
                <c:pt idx="26">
                  <c:v>0.23107769423558899</c:v>
                </c:pt>
                <c:pt idx="27">
                  <c:v>3.3143448990160529E-2</c:v>
                </c:pt>
                <c:pt idx="28">
                  <c:v>-6.7149758454106312E-2</c:v>
                </c:pt>
                <c:pt idx="29">
                  <c:v>-0.10389610389610393</c:v>
                </c:pt>
                <c:pt idx="30">
                  <c:v>-1.4084507042253502E-2</c:v>
                </c:pt>
                <c:pt idx="31">
                  <c:v>4.1796353935082298E-2</c:v>
                </c:pt>
                <c:pt idx="32">
                  <c:v>-8.8144557073601693E-3</c:v>
                </c:pt>
                <c:pt idx="33">
                  <c:v>7.637571157495282E-2</c:v>
                </c:pt>
                <c:pt idx="34">
                  <c:v>4.6673286991062435E-2</c:v>
                </c:pt>
                <c:pt idx="35">
                  <c:v>3.9880358923232162E-3</c:v>
                </c:pt>
                <c:pt idx="36">
                  <c:v>2.608695652173898E-2</c:v>
                </c:pt>
                <c:pt idx="37">
                  <c:v>-2.4937655860349128E-2</c:v>
                </c:pt>
                <c:pt idx="38">
                  <c:v>-7.4330563250230797E-2</c:v>
                </c:pt>
                <c:pt idx="39">
                  <c:v>1.1204481792717047E-2</c:v>
                </c:pt>
                <c:pt idx="40">
                  <c:v>3.8797284190106751E-2</c:v>
                </c:pt>
                <c:pt idx="41">
                  <c:v>2.8428927680798077E-2</c:v>
                </c:pt>
                <c:pt idx="42">
                  <c:v>5.9165346011621711E-2</c:v>
                </c:pt>
                <c:pt idx="43">
                  <c:v>-4.1033434650455836E-2</c:v>
                </c:pt>
                <c:pt idx="44">
                  <c:v>-5.5415617128464767E-3</c:v>
                </c:pt>
                <c:pt idx="45">
                  <c:v>-0.12593571114046676</c:v>
                </c:pt>
                <c:pt idx="46">
                  <c:v>-6.3891178895300937E-2</c:v>
                </c:pt>
                <c:pt idx="47">
                  <c:v>8.7318087318086768E-3</c:v>
                </c:pt>
                <c:pt idx="48">
                  <c:v>0.1652131782945736</c:v>
                </c:pt>
                <c:pt idx="49">
                  <c:v>-0.13021491782553729</c:v>
                </c:pt>
                <c:pt idx="50">
                  <c:v>-4.5838359469240086E-2</c:v>
                </c:pt>
                <c:pt idx="51">
                  <c:v>5.381355932203391E-2</c:v>
                </c:pt>
                <c:pt idx="52">
                  <c:v>0.23560209424083767</c:v>
                </c:pt>
              </c:numCache>
            </c:numRef>
          </c:xVal>
          <c:yVal>
            <c:numRef>
              <c:f>cov!$C$2:$C$54</c:f>
              <c:numCache>
                <c:formatCode>0.00%</c:formatCode>
                <c:ptCount val="53"/>
                <c:pt idx="0">
                  <c:v>-0.17454875882863163</c:v>
                </c:pt>
                <c:pt idx="1">
                  <c:v>2.2726312676889293E-2</c:v>
                </c:pt>
                <c:pt idx="2">
                  <c:v>-8.8378003696857776E-2</c:v>
                </c:pt>
                <c:pt idx="3">
                  <c:v>0.12013113056981406</c:v>
                </c:pt>
                <c:pt idx="4">
                  <c:v>0.14106413348427438</c:v>
                </c:pt>
                <c:pt idx="5">
                  <c:v>-9.0839933771871051E-2</c:v>
                </c:pt>
                <c:pt idx="6">
                  <c:v>3.9443695055583872E-2</c:v>
                </c:pt>
                <c:pt idx="7">
                  <c:v>7.3091880241764606E-3</c:v>
                </c:pt>
                <c:pt idx="8">
                  <c:v>1.2572350317866965E-2</c:v>
                </c:pt>
                <c:pt idx="9">
                  <c:v>-3.2986190760196377E-2</c:v>
                </c:pt>
                <c:pt idx="10">
                  <c:v>2.0227095113316551E-3</c:v>
                </c:pt>
                <c:pt idx="11">
                  <c:v>6.7474727647462984E-2</c:v>
                </c:pt>
                <c:pt idx="12">
                  <c:v>-0.17434463757546292</c:v>
                </c:pt>
                <c:pt idx="13">
                  <c:v>5.6821101310268185E-2</c:v>
                </c:pt>
                <c:pt idx="14">
                  <c:v>-8.8161799156645348E-2</c:v>
                </c:pt>
                <c:pt idx="15">
                  <c:v>1.2652222046497075E-2</c:v>
                </c:pt>
                <c:pt idx="16">
                  <c:v>8.5120988501801831E-2</c:v>
                </c:pt>
                <c:pt idx="17">
                  <c:v>8.4597487203350363E-2</c:v>
                </c:pt>
                <c:pt idx="18">
                  <c:v>0.30503431104633516</c:v>
                </c:pt>
                <c:pt idx="19">
                  <c:v>3.2672770600777445E-2</c:v>
                </c:pt>
                <c:pt idx="20">
                  <c:v>1.3152042696486621E-2</c:v>
                </c:pt>
                <c:pt idx="21">
                  <c:v>-7.4415084820584898E-3</c:v>
                </c:pt>
                <c:pt idx="22">
                  <c:v>4.9159719465396323E-2</c:v>
                </c:pt>
                <c:pt idx="23">
                  <c:v>-7.0651171370595844E-2</c:v>
                </c:pt>
                <c:pt idx="24">
                  <c:v>-3.0579399141630881E-2</c:v>
                </c:pt>
                <c:pt idx="25">
                  <c:v>-5.4926483015041438E-2</c:v>
                </c:pt>
                <c:pt idx="26">
                  <c:v>2.7494790460754759E-2</c:v>
                </c:pt>
                <c:pt idx="27">
                  <c:v>6.1735585323239306E-3</c:v>
                </c:pt>
                <c:pt idx="28">
                  <c:v>3.1417072145131231E-2</c:v>
                </c:pt>
                <c:pt idx="29">
                  <c:v>6.0386011847888277E-2</c:v>
                </c:pt>
                <c:pt idx="30">
                  <c:v>7.2189591585849033E-2</c:v>
                </c:pt>
                <c:pt idx="31">
                  <c:v>6.170691030382125E-2</c:v>
                </c:pt>
                <c:pt idx="32">
                  <c:v>-4.102635421737022E-2</c:v>
                </c:pt>
                <c:pt idx="33">
                  <c:v>0.12141297567061748</c:v>
                </c:pt>
                <c:pt idx="34">
                  <c:v>0.10399449035812691</c:v>
                </c:pt>
                <c:pt idx="35">
                  <c:v>-2.5819777949909195E-4</c:v>
                </c:pt>
                <c:pt idx="36">
                  <c:v>4.9309130316987249E-2</c:v>
                </c:pt>
                <c:pt idx="37">
                  <c:v>3.8074517269512942E-3</c:v>
                </c:pt>
                <c:pt idx="38">
                  <c:v>-5.8547409746522172E-2</c:v>
                </c:pt>
                <c:pt idx="39">
                  <c:v>0.13934266822248143</c:v>
                </c:pt>
                <c:pt idx="40">
                  <c:v>4.0890688259109353E-2</c:v>
                </c:pt>
                <c:pt idx="41">
                  <c:v>2.224521469218832E-2</c:v>
                </c:pt>
                <c:pt idx="42">
                  <c:v>0.10457142857142854</c:v>
                </c:pt>
                <c:pt idx="43">
                  <c:v>-6.3169164882227014E-2</c:v>
                </c:pt>
                <c:pt idx="44">
                  <c:v>8.9085820895522305E-2</c:v>
                </c:pt>
                <c:pt idx="45">
                  <c:v>-0.1691532648711489</c:v>
                </c:pt>
                <c:pt idx="46">
                  <c:v>-3.0251785043216795E-2</c:v>
                </c:pt>
                <c:pt idx="47">
                  <c:v>5.4174507279389994E-2</c:v>
                </c:pt>
                <c:pt idx="48">
                  <c:v>6.5796032299869633E-3</c:v>
                </c:pt>
                <c:pt idx="49">
                  <c:v>4.5063088323653577E-3</c:v>
                </c:pt>
                <c:pt idx="50">
                  <c:v>-9.9061710573800088E-2</c:v>
                </c:pt>
                <c:pt idx="51">
                  <c:v>-1.9982316534040589E-2</c:v>
                </c:pt>
                <c:pt idx="52">
                  <c:v>5.1506136110077927E-2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DD-4EEE-914D-6E673C19D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49196"/>
        <c:axId val="962904181"/>
      </c:scatterChart>
      <c:valAx>
        <c:axId val="5883491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INTC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2904181"/>
        <c:crosses val="autoZero"/>
        <c:crossBetween val="midCat"/>
      </c:valAx>
      <c:valAx>
        <c:axId val="962904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AMD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834919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10</xdr:row>
      <xdr:rowOff>142875</xdr:rowOff>
    </xdr:from>
    <xdr:ext cx="6677025" cy="35337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4</xdr:row>
      <xdr:rowOff>66675</xdr:rowOff>
    </xdr:from>
    <xdr:ext cx="5715000" cy="3533775"/>
    <xdr:pic>
      <xdr:nvPicPr>
        <xdr:cNvPr id="1636999710" name="Chart2" title="Диаграмма">
          <a:extLst>
            <a:ext uri="{FF2B5EF4-FFF2-40B4-BE49-F238E27FC236}">
              <a16:creationId xmlns:a16="http://schemas.microsoft.com/office/drawing/2014/main" id="{00000000-0008-0000-0100-00001EA2926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676275</xdr:colOff>
      <xdr:row>10</xdr:row>
      <xdr:rowOff>180975</xdr:rowOff>
    </xdr:from>
    <xdr:ext cx="5715000" cy="3533775"/>
    <xdr:graphicFrame macro="">
      <xdr:nvGraphicFramePr>
        <xdr:cNvPr id="3" name="Chart 3" title="Диаграмма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771775" cy="16478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5591175" cy="540067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5286375" cy="425767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123825</xdr:rowOff>
    </xdr:from>
    <xdr:ext cx="5200650" cy="33337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0</xdr:row>
      <xdr:rowOff>123825</xdr:rowOff>
    </xdr:from>
    <xdr:ext cx="5391150" cy="44862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-171450</xdr:rowOff>
    </xdr:from>
    <xdr:ext cx="5867400" cy="289560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5867400" cy="2724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798349652781" refreshedVersion="8" recordCount="48" xr:uid="{00000000-000A-0000-FFFF-FFFF04000000}">
  <cacheSource type="worksheet">
    <worksheetSource ref="A1:J1000" sheet="10. SN"/>
  </cacheSource>
  <cacheFields count="10">
    <cacheField name="Respondent" numFmtId="0">
      <sharedItems containsBlank="1"/>
    </cacheField>
    <cacheField name="Facebook Frequency" numFmtId="0">
      <sharedItems containsBlank="1"/>
    </cacheField>
    <cacheField name="Facebook Satisfaction" numFmtId="0">
      <sharedItems containsString="0" containsBlank="1" containsNumber="1" containsInteger="1" minValue="0" maxValue="10"/>
    </cacheField>
    <cacheField name="Uses Instagram" numFmtId="0">
      <sharedItems containsBlank="1" count="3">
        <s v="Yes"/>
        <s v="No"/>
        <m/>
      </sharedItems>
    </cacheField>
    <cacheField name="Uses Facebook" numFmtId="0">
      <sharedItems containsBlank="1" count="3">
        <s v="Yes"/>
        <s v="No"/>
        <m/>
      </sharedItems>
    </cacheField>
    <cacheField name="Instagram Frequency" numFmtId="0">
      <sharedItems containsBlank="1"/>
    </cacheField>
    <cacheField name="Instagram Satisfaction" numFmtId="0">
      <sharedItems containsString="0" containsBlank="1" containsNumber="1" containsInteger="1" minValue="0" maxValue="10"/>
    </cacheField>
    <cacheField name="Uses Snapchat" numFmtId="0">
      <sharedItems containsBlank="1" count="3">
        <s v="No"/>
        <s v="Yes"/>
        <m/>
      </sharedItems>
    </cacheField>
    <cacheField name="Snapchat Frequency" numFmtId="0">
      <sharedItems containsBlank="1"/>
    </cacheField>
    <cacheField name="Snapchat Satisfaction" numFmtId="0">
      <sharedItems containsString="0" containsBlank="1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798349884259" refreshedVersion="8" recordCount="28" xr:uid="{00000000-000A-0000-FFFF-FFFF03000000}">
  <cacheSource type="worksheet">
    <worksheetSource ref="A1:D29" sheet="Study guide"/>
  </cacheSource>
  <cacheFields count="4">
    <cacheField name="EmployeeID" numFmtId="0">
      <sharedItems containsSemiMixedTypes="0" containsString="0" containsNumber="1" containsInteger="1" minValue="1" maxValue="28"/>
    </cacheField>
    <cacheField name="Wage" numFmtId="0">
      <sharedItems containsSemiMixedTypes="0" containsString="0" containsNumber="1" minValue="27.9" maxValue="52.1"/>
    </cacheField>
    <cacheField name="Industry" numFmtId="0">
      <sharedItems/>
    </cacheField>
    <cacheField name="Job" numFmtId="0">
      <sharedItems count="4">
        <s v="Engineer"/>
        <s v="Operator"/>
        <s v="Analyst"/>
        <s v="Manag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798349999997" refreshedVersion="8" recordCount="32" xr:uid="{00000000-000A-0000-FFFF-FFFF02000000}">
  <cacheSource type="worksheet">
    <worksheetSource ref="A1:D1014" sheet="8. count"/>
  </cacheSource>
  <cacheFields count="4">
    <cacheField name="EmployeeID" numFmtId="0">
      <sharedItems containsString="0" containsBlank="1" containsNumber="1" containsInteger="1" minValue="1" maxValue="28"/>
    </cacheField>
    <cacheField name="Wage" numFmtId="0">
      <sharedItems containsString="0" containsBlank="1" containsNumber="1" minValue="27.9" maxValue="52.1" count="29">
        <n v="34.5"/>
        <n v="29.8"/>
        <n v="41.2"/>
        <n v="36.9"/>
        <n v="52.1"/>
        <n v="28.4"/>
        <n v="44.6"/>
        <n v="38.299999999999997"/>
        <n v="47.75"/>
        <n v="30.1"/>
        <n v="42.9"/>
        <n v="35.6"/>
        <n v="50.4"/>
        <n v="27.9"/>
        <n v="45.8"/>
        <n v="37.200000000000003"/>
        <n v="48"/>
        <n v="29.3"/>
        <n v="43.5"/>
        <n v="39.1"/>
        <n v="51.6"/>
        <n v="28.7"/>
        <n v="46.2"/>
        <n v="36.4"/>
        <n v="49.3"/>
        <n v="30"/>
        <n v="44.1"/>
        <n v="38"/>
        <m/>
      </sharedItems>
      <fieldGroup base="1">
        <rangePr autoStart="0" autoEnd="0" startNum="20" endNum="60" groupInterval="10"/>
        <groupItems count="6">
          <s v="&lt;20 or (blank)"/>
          <s v="20-30"/>
          <s v="30-40"/>
          <s v="40-50"/>
          <s v="50-60"/>
          <s v="&gt;60"/>
        </groupItems>
      </fieldGroup>
    </cacheField>
    <cacheField name="Industry" numFmtId="0">
      <sharedItems containsBlank="1"/>
    </cacheField>
    <cacheField name="Job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798349999997" refreshedVersion="8" recordCount="32" xr:uid="{00000000-000A-0000-FFFF-FFFF01000000}">
  <cacheSource type="worksheet">
    <worksheetSource ref="A1:D1014" sheet="8. count"/>
  </cacheSource>
  <cacheFields count="4">
    <cacheField name="EmployeeID" numFmtId="0">
      <sharedItems containsString="0" containsBlank="1" containsNumber="1" containsInteger="1" minValue="1" maxValue="28"/>
    </cacheField>
    <cacheField name="Wage" numFmtId="0">
      <sharedItems containsString="0" containsBlank="1" containsNumber="1" minValue="27.9" maxValue="52.1"/>
    </cacheField>
    <cacheField name="Industry" numFmtId="0">
      <sharedItems containsBlank="1" count="6">
        <s v="Technology"/>
        <s v="Manufacturing"/>
        <s v="Finance"/>
        <s v="Construction"/>
        <s v="Automotive"/>
        <m/>
      </sharedItems>
    </cacheField>
    <cacheField name="Job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798350115743" refreshedVersion="8" recordCount="100" xr:uid="{00000000-000A-0000-FFFF-FFFF00000000}">
  <cacheSource type="worksheet">
    <worksheetSource ref="A1:D101" sheet="7. Sample question (копия)"/>
  </cacheSource>
  <cacheFields count="4">
    <cacheField name="ID" numFmtId="0">
      <sharedItems/>
    </cacheField>
    <cacheField name="Names" numFmtId="0">
      <sharedItems/>
    </cacheField>
    <cacheField name="Gender" numFmtId="0">
      <sharedItems count="2">
        <s v="Male"/>
        <s v="Female"/>
      </sharedItems>
    </cacheField>
    <cacheField name="MBTI Type" numFmtId="0">
      <sharedItems count="16">
        <s v="ESFP"/>
        <s v="ENTJ"/>
        <s v="ESTJ"/>
        <s v="ISTJ"/>
        <s v="ISFJ"/>
        <s v="ESTP"/>
        <s v="ENFP"/>
        <s v="INTP"/>
        <s v="INFP"/>
        <s v="ISTP"/>
        <s v="ENTP"/>
        <s v="INTJ"/>
        <s v="INFJ"/>
        <s v="ISFP"/>
        <s v="ENFJ"/>
        <s v="ESFJ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Respondent 1"/>
    <s v="Daily"/>
    <n v="9"/>
    <x v="0"/>
    <x v="0"/>
    <s v="Weekly"/>
    <n v="7"/>
    <x v="0"/>
    <s v="Never"/>
    <n v="0"/>
  </r>
  <r>
    <s v="Respondent 2"/>
    <s v="Monthly"/>
    <n v="4"/>
    <x v="1"/>
    <x v="0"/>
    <s v="Never"/>
    <n v="0"/>
    <x v="1"/>
    <s v="Daily"/>
    <n v="8"/>
  </r>
  <r>
    <s v="Respondent 3"/>
    <s v="Weekly"/>
    <n v="2"/>
    <x v="0"/>
    <x v="0"/>
    <s v="Daily"/>
    <n v="5"/>
    <x v="0"/>
    <s v="Never"/>
    <n v="0"/>
  </r>
  <r>
    <s v="Respondent 4"/>
    <s v="Never"/>
    <n v="0"/>
    <x v="0"/>
    <x v="1"/>
    <s v="Monthly"/>
    <n v="3"/>
    <x v="1"/>
    <s v="Weekly"/>
    <n v="6"/>
  </r>
  <r>
    <s v="Respondent 5"/>
    <s v="Daily"/>
    <n v="7"/>
    <x v="1"/>
    <x v="0"/>
    <s v="Never"/>
    <n v="0"/>
    <x v="1"/>
    <s v="Monthly"/>
    <n v="4"/>
  </r>
  <r>
    <s v="Respondent 6"/>
    <s v="Monthly"/>
    <n v="10"/>
    <x v="0"/>
    <x v="0"/>
    <s v="Weekly"/>
    <n v="9"/>
    <x v="0"/>
    <s v="Never"/>
    <n v="0"/>
  </r>
  <r>
    <s v="Respondent 7"/>
    <s v="Weekly"/>
    <n v="5"/>
    <x v="0"/>
    <x v="0"/>
    <s v="Daily"/>
    <n v="2"/>
    <x v="1"/>
    <s v="Daily"/>
    <n v="10"/>
  </r>
  <r>
    <s v="Respondent 8"/>
    <s v="Daily"/>
    <n v="3"/>
    <x v="1"/>
    <x v="0"/>
    <s v="Never"/>
    <n v="0"/>
    <x v="0"/>
    <s v="Never"/>
    <n v="0"/>
  </r>
  <r>
    <s v="Respondent 9"/>
    <s v="Monthly"/>
    <n v="1"/>
    <x v="0"/>
    <x v="0"/>
    <s v="Monthly"/>
    <n v="8"/>
    <x v="1"/>
    <s v="Weekly"/>
    <n v="7"/>
  </r>
  <r>
    <s v="Respondent 10"/>
    <s v="Weekly"/>
    <n v="8"/>
    <x v="1"/>
    <x v="0"/>
    <s v="Never"/>
    <n v="0"/>
    <x v="0"/>
    <s v="Never"/>
    <n v="0"/>
  </r>
  <r>
    <s v="Respondent 11"/>
    <s v="Daily"/>
    <n v="6"/>
    <x v="0"/>
    <x v="0"/>
    <s v="Weekly"/>
    <n v="4"/>
    <x v="1"/>
    <s v="Daily"/>
    <n v="5"/>
  </r>
  <r>
    <s v="Respondent 12"/>
    <s v="Never"/>
    <n v="0"/>
    <x v="0"/>
    <x v="1"/>
    <s v="Daily"/>
    <n v="10"/>
    <x v="0"/>
    <s v="Never"/>
    <n v="0"/>
  </r>
  <r>
    <s v="Respondent 13"/>
    <s v="Monthly"/>
    <n v="2"/>
    <x v="1"/>
    <x v="0"/>
    <s v="Never"/>
    <n v="0"/>
    <x v="1"/>
    <s v="Monthly"/>
    <n v="9"/>
  </r>
  <r>
    <s v="Respondent 14"/>
    <s v="Weekly"/>
    <n v="9"/>
    <x v="0"/>
    <x v="0"/>
    <s v="Monthly"/>
    <n v="6"/>
    <x v="0"/>
    <s v="Never"/>
    <n v="0"/>
  </r>
  <r>
    <s v="Respondent 15"/>
    <s v="Daily"/>
    <n v="4"/>
    <x v="0"/>
    <x v="0"/>
    <s v="Weekly"/>
    <n v="3"/>
    <x v="1"/>
    <s v="Weekly"/>
    <n v="2"/>
  </r>
  <r>
    <s v="Respondent 16"/>
    <s v="Monthly"/>
    <n v="7"/>
    <x v="1"/>
    <x v="0"/>
    <s v="Never"/>
    <n v="0"/>
    <x v="1"/>
    <s v="Daily"/>
    <n v="10"/>
  </r>
  <r>
    <s v="Respondent 17"/>
    <s v="Weekly"/>
    <n v="1"/>
    <x v="0"/>
    <x v="0"/>
    <s v="Daily"/>
    <n v="8"/>
    <x v="0"/>
    <s v="Never"/>
    <n v="0"/>
  </r>
  <r>
    <s v="Respondent 18"/>
    <s v="Daily"/>
    <n v="10"/>
    <x v="0"/>
    <x v="0"/>
    <s v="Monthly"/>
    <n v="5"/>
    <x v="1"/>
    <s v="Monthly"/>
    <n v="1"/>
  </r>
  <r>
    <s v="Respondent 19"/>
    <s v="Never"/>
    <n v="0"/>
    <x v="1"/>
    <x v="1"/>
    <s v="Never"/>
    <n v="0"/>
    <x v="0"/>
    <s v="Never"/>
    <n v="0"/>
  </r>
  <r>
    <s v="Respondent 20"/>
    <s v="Monthly"/>
    <n v="5"/>
    <x v="0"/>
    <x v="0"/>
    <s v="Weekly"/>
    <n v="7"/>
    <x v="1"/>
    <s v="Weekly"/>
    <n v="4"/>
  </r>
  <r>
    <s v="Respondent 21"/>
    <s v="Weekly"/>
    <n v="3"/>
    <x v="0"/>
    <x v="0"/>
    <s v="Daily"/>
    <n v="9"/>
    <x v="0"/>
    <s v="Never"/>
    <n v="0"/>
  </r>
  <r>
    <s v="Respondent 22"/>
    <s v="Daily"/>
    <n v="8"/>
    <x v="1"/>
    <x v="0"/>
    <s v="Never"/>
    <n v="0"/>
    <x v="1"/>
    <s v="Daily"/>
    <n v="6"/>
  </r>
  <r>
    <s v="Respondent 23"/>
    <s v="Monthly"/>
    <n v="6"/>
    <x v="0"/>
    <x v="0"/>
    <s v="Monthly"/>
    <n v="1"/>
    <x v="1"/>
    <s v="Monthly"/>
    <n v="8"/>
  </r>
  <r>
    <s v="Respondent 24"/>
    <s v="Weekly"/>
    <n v="2"/>
    <x v="0"/>
    <x v="0"/>
    <s v="Weekly"/>
    <n v="10"/>
    <x v="0"/>
    <s v="Never"/>
    <n v="0"/>
  </r>
  <r>
    <s v="Respondent 25"/>
    <s v="Daily"/>
    <n v="9"/>
    <x v="1"/>
    <x v="0"/>
    <s v="Never"/>
    <n v="0"/>
    <x v="1"/>
    <s v="Weekly"/>
    <n v="3"/>
  </r>
  <r>
    <s v="Respondent 26"/>
    <s v="Never"/>
    <n v="0"/>
    <x v="0"/>
    <x v="1"/>
    <s v="Daily"/>
    <n v="4"/>
    <x v="0"/>
    <s v="Never"/>
    <n v="0"/>
  </r>
  <r>
    <s v="Respondent 27"/>
    <s v="Monthly"/>
    <n v="4"/>
    <x v="0"/>
    <x v="0"/>
    <s v="Monthly"/>
    <n v="7"/>
    <x v="1"/>
    <s v="Daily"/>
    <n v="5"/>
  </r>
  <r>
    <s v="Respondent 28"/>
    <s v="Weekly"/>
    <n v="7"/>
    <x v="1"/>
    <x v="0"/>
    <s v="Never"/>
    <n v="0"/>
    <x v="1"/>
    <s v="Monthly"/>
    <n v="9"/>
  </r>
  <r>
    <s v="Respondent 29"/>
    <s v="Daily"/>
    <n v="1"/>
    <x v="0"/>
    <x v="0"/>
    <s v="Weekly"/>
    <n v="2"/>
    <x v="0"/>
    <s v="Never"/>
    <n v="0"/>
  </r>
  <r>
    <s v="Respondent 30"/>
    <s v="Monthly"/>
    <n v="10"/>
    <x v="0"/>
    <x v="0"/>
    <s v="Daily"/>
    <n v="6"/>
    <x v="1"/>
    <s v="Weekly"/>
    <n v="7"/>
  </r>
  <r>
    <s v="Respondent 31"/>
    <s v="Weekly"/>
    <n v="5"/>
    <x v="1"/>
    <x v="0"/>
    <s v="Never"/>
    <n v="0"/>
    <x v="0"/>
    <s v="Never"/>
    <n v="0"/>
  </r>
  <r>
    <s v="Respondent 32"/>
    <s v="Daily"/>
    <n v="3"/>
    <x v="0"/>
    <x v="0"/>
    <s v="Monthly"/>
    <n v="9"/>
    <x v="1"/>
    <s v="Daily"/>
    <n v="4"/>
  </r>
  <r>
    <s v="Respondent 33"/>
    <s v="Never"/>
    <n v="0"/>
    <x v="0"/>
    <x v="1"/>
    <s v="Weekly"/>
    <n v="5"/>
    <x v="1"/>
    <s v="Monthly"/>
    <n v="10"/>
  </r>
  <r>
    <s v="Respondent 34"/>
    <s v="Monthly"/>
    <n v="8"/>
    <x v="1"/>
    <x v="0"/>
    <s v="Never"/>
    <n v="0"/>
    <x v="0"/>
    <s v="Never"/>
    <n v="0"/>
  </r>
  <r>
    <s v="Respondent 35"/>
    <s v="Weekly"/>
    <n v="6"/>
    <x v="0"/>
    <x v="0"/>
    <s v="Daily"/>
    <n v="3"/>
    <x v="1"/>
    <s v="Weekly"/>
    <n v="8"/>
  </r>
  <r>
    <s v="Respondent 36"/>
    <s v="Daily"/>
    <n v="2"/>
    <x v="0"/>
    <x v="0"/>
    <s v="Monthly"/>
    <n v="10"/>
    <x v="0"/>
    <s v="Never"/>
    <n v="0"/>
  </r>
  <r>
    <s v="Respondent 37"/>
    <s v="Monthly"/>
    <n v="9"/>
    <x v="1"/>
    <x v="0"/>
    <s v="Never"/>
    <n v="0"/>
    <x v="1"/>
    <s v="Daily"/>
    <n v="1"/>
  </r>
  <r>
    <s v="Respondent 38"/>
    <s v="Weekly"/>
    <n v="4"/>
    <x v="0"/>
    <x v="0"/>
    <s v="Weekly"/>
    <n v="8"/>
    <x v="1"/>
    <s v="Monthly"/>
    <n v="6"/>
  </r>
  <r>
    <s v="Respondent 39"/>
    <s v="Daily"/>
    <n v="7"/>
    <x v="0"/>
    <x v="0"/>
    <s v="Daily"/>
    <n v="1"/>
    <x v="0"/>
    <s v="Never"/>
    <n v="0"/>
  </r>
  <r>
    <s v="Respondent 40"/>
    <s v="Never"/>
    <n v="0"/>
    <x v="1"/>
    <x v="1"/>
    <s v="Never"/>
    <n v="0"/>
    <x v="1"/>
    <s v="Weekly"/>
    <n v="5"/>
  </r>
  <r>
    <s v="Respondent 41"/>
    <s v="Monthly"/>
    <n v="1"/>
    <x v="0"/>
    <x v="0"/>
    <s v="Monthly"/>
    <n v="4"/>
    <x v="0"/>
    <s v="Never"/>
    <n v="0"/>
  </r>
  <r>
    <s v="Respondent 42"/>
    <s v="Weekly"/>
    <n v="10"/>
    <x v="1"/>
    <x v="0"/>
    <s v="Never"/>
    <n v="0"/>
    <x v="1"/>
    <s v="Daily"/>
    <n v="9"/>
  </r>
  <r>
    <s v="Respondent 43"/>
    <s v="Daily"/>
    <n v="5"/>
    <x v="0"/>
    <x v="0"/>
    <s v="Weekly"/>
    <n v="6"/>
    <x v="1"/>
    <s v="Monthly"/>
    <n v="3"/>
  </r>
  <r>
    <s v="Respondent 44"/>
    <s v="Monthly"/>
    <n v="3"/>
    <x v="0"/>
    <x v="0"/>
    <s v="Daily"/>
    <n v="7"/>
    <x v="0"/>
    <s v="Never"/>
    <n v="0"/>
  </r>
  <r>
    <m/>
    <m/>
    <m/>
    <x v="2"/>
    <x v="2"/>
    <m/>
    <m/>
    <x v="2"/>
    <m/>
    <m/>
  </r>
  <r>
    <m/>
    <m/>
    <m/>
    <x v="2"/>
    <x v="2"/>
    <m/>
    <m/>
    <x v="2"/>
    <m/>
    <m/>
  </r>
  <r>
    <m/>
    <m/>
    <m/>
    <x v="2"/>
    <x v="2"/>
    <m/>
    <m/>
    <x v="2"/>
    <m/>
    <m/>
  </r>
  <r>
    <m/>
    <m/>
    <m/>
    <x v="2"/>
    <x v="2"/>
    <m/>
    <m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n v="34.5"/>
    <s v="Technology"/>
    <x v="0"/>
  </r>
  <r>
    <n v="2"/>
    <n v="29.8"/>
    <s v="Manufacturing"/>
    <x v="1"/>
  </r>
  <r>
    <n v="3"/>
    <n v="41.2"/>
    <s v="Finance"/>
    <x v="2"/>
  </r>
  <r>
    <n v="4"/>
    <n v="36.9"/>
    <s v="Construction"/>
    <x v="3"/>
  </r>
  <r>
    <n v="5"/>
    <n v="52.1"/>
    <s v="Automotive"/>
    <x v="0"/>
  </r>
  <r>
    <n v="6"/>
    <n v="28.4"/>
    <s v="Manufacturing"/>
    <x v="1"/>
  </r>
  <r>
    <n v="7"/>
    <n v="44.6"/>
    <s v="Finance"/>
    <x v="2"/>
  </r>
  <r>
    <n v="8"/>
    <n v="38.299999999999997"/>
    <s v="Construction"/>
    <x v="3"/>
  </r>
  <r>
    <n v="9"/>
    <n v="47.75"/>
    <s v="Technology"/>
    <x v="0"/>
  </r>
  <r>
    <n v="10"/>
    <n v="30.1"/>
    <s v="Manufacturing"/>
    <x v="1"/>
  </r>
  <r>
    <n v="11"/>
    <n v="42.9"/>
    <s v="Finance"/>
    <x v="2"/>
  </r>
  <r>
    <n v="12"/>
    <n v="35.6"/>
    <s v="Construction"/>
    <x v="3"/>
  </r>
  <r>
    <n v="13"/>
    <n v="50.4"/>
    <s v="Automotive"/>
    <x v="0"/>
  </r>
  <r>
    <n v="14"/>
    <n v="27.9"/>
    <s v="Manufacturing"/>
    <x v="1"/>
  </r>
  <r>
    <n v="15"/>
    <n v="45.8"/>
    <s v="Finance"/>
    <x v="2"/>
  </r>
  <r>
    <n v="16"/>
    <n v="37.200000000000003"/>
    <s v="Construction"/>
    <x v="3"/>
  </r>
  <r>
    <n v="17"/>
    <n v="48"/>
    <s v="Technology"/>
    <x v="0"/>
  </r>
  <r>
    <n v="18"/>
    <n v="29.3"/>
    <s v="Manufacturing"/>
    <x v="1"/>
  </r>
  <r>
    <n v="19"/>
    <n v="43.5"/>
    <s v="Finance"/>
    <x v="2"/>
  </r>
  <r>
    <n v="20"/>
    <n v="39.1"/>
    <s v="Construction"/>
    <x v="3"/>
  </r>
  <r>
    <n v="21"/>
    <n v="51.6"/>
    <s v="Automotive"/>
    <x v="0"/>
  </r>
  <r>
    <n v="22"/>
    <n v="28.7"/>
    <s v="Manufacturing"/>
    <x v="1"/>
  </r>
  <r>
    <n v="23"/>
    <n v="46.2"/>
    <s v="Finance"/>
    <x v="2"/>
  </r>
  <r>
    <n v="24"/>
    <n v="36.4"/>
    <s v="Construction"/>
    <x v="3"/>
  </r>
  <r>
    <n v="25"/>
    <n v="49.3"/>
    <s v="Technology"/>
    <x v="0"/>
  </r>
  <r>
    <n v="26"/>
    <n v="30"/>
    <s v="Manufacturing"/>
    <x v="1"/>
  </r>
  <r>
    <n v="27"/>
    <n v="44.1"/>
    <s v="Finance"/>
    <x v="2"/>
  </r>
  <r>
    <n v="28"/>
    <n v="38"/>
    <s v="Construction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s v="Technology"/>
    <s v="Engineer"/>
  </r>
  <r>
    <n v="2"/>
    <x v="1"/>
    <s v="Manufacturing"/>
    <s v="Operator"/>
  </r>
  <r>
    <n v="3"/>
    <x v="2"/>
    <s v="Finance"/>
    <s v="Analyst"/>
  </r>
  <r>
    <n v="4"/>
    <x v="3"/>
    <s v="Construction"/>
    <s v="Manager"/>
  </r>
  <r>
    <n v="5"/>
    <x v="4"/>
    <s v="Automotive"/>
    <s v="Engineer"/>
  </r>
  <r>
    <n v="6"/>
    <x v="5"/>
    <s v="Manufacturing"/>
    <s v="Operator"/>
  </r>
  <r>
    <n v="7"/>
    <x v="6"/>
    <s v="Finance"/>
    <s v="Analyst"/>
  </r>
  <r>
    <n v="8"/>
    <x v="7"/>
    <s v="Construction"/>
    <s v="Manager"/>
  </r>
  <r>
    <n v="9"/>
    <x v="8"/>
    <s v="Technology"/>
    <s v="Engineer"/>
  </r>
  <r>
    <n v="10"/>
    <x v="9"/>
    <s v="Manufacturing"/>
    <s v="Operator"/>
  </r>
  <r>
    <n v="11"/>
    <x v="10"/>
    <s v="Finance"/>
    <s v="Analyst"/>
  </r>
  <r>
    <n v="12"/>
    <x v="11"/>
    <s v="Construction"/>
    <s v="Manager"/>
  </r>
  <r>
    <n v="13"/>
    <x v="12"/>
    <s v="Automotive"/>
    <s v="Engineer"/>
  </r>
  <r>
    <n v="14"/>
    <x v="13"/>
    <s v="Manufacturing"/>
    <s v="Operator"/>
  </r>
  <r>
    <n v="15"/>
    <x v="14"/>
    <s v="Finance"/>
    <s v="Analyst"/>
  </r>
  <r>
    <n v="16"/>
    <x v="15"/>
    <s v="Construction"/>
    <s v="Manager"/>
  </r>
  <r>
    <n v="17"/>
    <x v="16"/>
    <s v="Technology"/>
    <s v="Engineer"/>
  </r>
  <r>
    <n v="18"/>
    <x v="17"/>
    <s v="Manufacturing"/>
    <s v="Operator"/>
  </r>
  <r>
    <n v="19"/>
    <x v="18"/>
    <s v="Finance"/>
    <s v="Analyst"/>
  </r>
  <r>
    <n v="20"/>
    <x v="19"/>
    <s v="Construction"/>
    <s v="Manager"/>
  </r>
  <r>
    <n v="21"/>
    <x v="20"/>
    <s v="Automotive"/>
    <s v="Engineer"/>
  </r>
  <r>
    <n v="22"/>
    <x v="21"/>
    <s v="Manufacturing"/>
    <s v="Operator"/>
  </r>
  <r>
    <n v="23"/>
    <x v="22"/>
    <s v="Finance"/>
    <s v="Analyst"/>
  </r>
  <r>
    <n v="24"/>
    <x v="23"/>
    <s v="Construction"/>
    <s v="Manager"/>
  </r>
  <r>
    <n v="25"/>
    <x v="24"/>
    <s v="Technology"/>
    <s v="Engineer"/>
  </r>
  <r>
    <n v="26"/>
    <x v="25"/>
    <s v="Manufacturing"/>
    <s v="Operator"/>
  </r>
  <r>
    <n v="27"/>
    <x v="26"/>
    <s v="Finance"/>
    <s v="Analyst"/>
  </r>
  <r>
    <n v="28"/>
    <x v="27"/>
    <s v="Construction"/>
    <s v="Manager"/>
  </r>
  <r>
    <m/>
    <x v="28"/>
    <m/>
    <m/>
  </r>
  <r>
    <m/>
    <x v="28"/>
    <m/>
    <m/>
  </r>
  <r>
    <m/>
    <x v="28"/>
    <m/>
    <m/>
  </r>
  <r>
    <m/>
    <x v="28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n v="34.5"/>
    <x v="0"/>
    <s v="Engineer"/>
  </r>
  <r>
    <n v="2"/>
    <n v="29.8"/>
    <x v="1"/>
    <s v="Operator"/>
  </r>
  <r>
    <n v="3"/>
    <n v="41.2"/>
    <x v="2"/>
    <s v="Analyst"/>
  </r>
  <r>
    <n v="4"/>
    <n v="36.9"/>
    <x v="3"/>
    <s v="Manager"/>
  </r>
  <r>
    <n v="5"/>
    <n v="52.1"/>
    <x v="4"/>
    <s v="Engineer"/>
  </r>
  <r>
    <n v="6"/>
    <n v="28.4"/>
    <x v="1"/>
    <s v="Operator"/>
  </r>
  <r>
    <n v="7"/>
    <n v="44.6"/>
    <x v="2"/>
    <s v="Analyst"/>
  </r>
  <r>
    <n v="8"/>
    <n v="38.299999999999997"/>
    <x v="3"/>
    <s v="Manager"/>
  </r>
  <r>
    <n v="9"/>
    <n v="47.75"/>
    <x v="0"/>
    <s v="Engineer"/>
  </r>
  <r>
    <n v="10"/>
    <n v="30.1"/>
    <x v="1"/>
    <s v="Operator"/>
  </r>
  <r>
    <n v="11"/>
    <n v="42.9"/>
    <x v="2"/>
    <s v="Analyst"/>
  </r>
  <r>
    <n v="12"/>
    <n v="35.6"/>
    <x v="3"/>
    <s v="Manager"/>
  </r>
  <r>
    <n v="13"/>
    <n v="50.4"/>
    <x v="4"/>
    <s v="Engineer"/>
  </r>
  <r>
    <n v="14"/>
    <n v="27.9"/>
    <x v="1"/>
    <s v="Operator"/>
  </r>
  <r>
    <n v="15"/>
    <n v="45.8"/>
    <x v="2"/>
    <s v="Analyst"/>
  </r>
  <r>
    <n v="16"/>
    <n v="37.200000000000003"/>
    <x v="3"/>
    <s v="Manager"/>
  </r>
  <r>
    <n v="17"/>
    <n v="48"/>
    <x v="0"/>
    <s v="Engineer"/>
  </r>
  <r>
    <n v="18"/>
    <n v="29.3"/>
    <x v="1"/>
    <s v="Operator"/>
  </r>
  <r>
    <n v="19"/>
    <n v="43.5"/>
    <x v="2"/>
    <s v="Analyst"/>
  </r>
  <r>
    <n v="20"/>
    <n v="39.1"/>
    <x v="3"/>
    <s v="Manager"/>
  </r>
  <r>
    <n v="21"/>
    <n v="51.6"/>
    <x v="4"/>
    <s v="Engineer"/>
  </r>
  <r>
    <n v="22"/>
    <n v="28.7"/>
    <x v="1"/>
    <s v="Operator"/>
  </r>
  <r>
    <n v="23"/>
    <n v="46.2"/>
    <x v="2"/>
    <s v="Analyst"/>
  </r>
  <r>
    <n v="24"/>
    <n v="36.4"/>
    <x v="3"/>
    <s v="Manager"/>
  </r>
  <r>
    <n v="25"/>
    <n v="49.3"/>
    <x v="0"/>
    <s v="Engineer"/>
  </r>
  <r>
    <n v="26"/>
    <n v="30"/>
    <x v="1"/>
    <s v="Operator"/>
  </r>
  <r>
    <n v="27"/>
    <n v="44.1"/>
    <x v="2"/>
    <s v="Analyst"/>
  </r>
  <r>
    <n v="28"/>
    <n v="38"/>
    <x v="3"/>
    <s v="Manager"/>
  </r>
  <r>
    <m/>
    <m/>
    <x v="5"/>
    <m/>
  </r>
  <r>
    <m/>
    <m/>
    <x v="5"/>
    <m/>
  </r>
  <r>
    <m/>
    <m/>
    <x v="5"/>
    <m/>
  </r>
  <r>
    <m/>
    <m/>
    <x v="5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001"/>
    <s v="Alex"/>
    <x v="0"/>
    <x v="0"/>
  </r>
  <r>
    <s v="002"/>
    <s v="Jamie"/>
    <x v="1"/>
    <x v="1"/>
  </r>
  <r>
    <s v="003"/>
    <s v="Morgan"/>
    <x v="0"/>
    <x v="2"/>
  </r>
  <r>
    <s v="004"/>
    <s v="Taylor"/>
    <x v="1"/>
    <x v="3"/>
  </r>
  <r>
    <s v="005"/>
    <s v="Jordan"/>
    <x v="0"/>
    <x v="4"/>
  </r>
  <r>
    <s v="006"/>
    <s v="Casey"/>
    <x v="1"/>
    <x v="4"/>
  </r>
  <r>
    <s v="007"/>
    <s v="Riley"/>
    <x v="1"/>
    <x v="5"/>
  </r>
  <r>
    <s v="008"/>
    <s v="Avery"/>
    <x v="0"/>
    <x v="6"/>
  </r>
  <r>
    <s v="009"/>
    <s v="Quinn"/>
    <x v="0"/>
    <x v="7"/>
  </r>
  <r>
    <s v="010"/>
    <s v="Parker"/>
    <x v="0"/>
    <x v="8"/>
  </r>
  <r>
    <s v="011"/>
    <s v="Logan"/>
    <x v="0"/>
    <x v="8"/>
  </r>
  <r>
    <s v="012"/>
    <s v="Dylan"/>
    <x v="0"/>
    <x v="9"/>
  </r>
  <r>
    <s v="013"/>
    <s v="Cameron"/>
    <x v="0"/>
    <x v="1"/>
  </r>
  <r>
    <s v="014"/>
    <s v="Blake"/>
    <x v="0"/>
    <x v="5"/>
  </r>
  <r>
    <s v="015"/>
    <s v="Reese"/>
    <x v="1"/>
    <x v="1"/>
  </r>
  <r>
    <s v="016"/>
    <s v="Hayden"/>
    <x v="0"/>
    <x v="10"/>
  </r>
  <r>
    <s v="017"/>
    <s v="Skyler"/>
    <x v="1"/>
    <x v="3"/>
  </r>
  <r>
    <s v="018"/>
    <s v="Rowan"/>
    <x v="0"/>
    <x v="8"/>
  </r>
  <r>
    <s v="019"/>
    <s v="Finley"/>
    <x v="1"/>
    <x v="10"/>
  </r>
  <r>
    <s v="020"/>
    <s v="Emerson"/>
    <x v="0"/>
    <x v="1"/>
  </r>
  <r>
    <s v="021"/>
    <s v="Harper"/>
    <x v="1"/>
    <x v="7"/>
  </r>
  <r>
    <s v="022"/>
    <s v="Peyton"/>
    <x v="0"/>
    <x v="9"/>
  </r>
  <r>
    <s v="023"/>
    <s v="Sawyer"/>
    <x v="0"/>
    <x v="11"/>
  </r>
  <r>
    <s v="024"/>
    <s v="Dakota"/>
    <x v="1"/>
    <x v="7"/>
  </r>
  <r>
    <s v="025"/>
    <s v="Elliot"/>
    <x v="0"/>
    <x v="0"/>
  </r>
  <r>
    <s v="026"/>
    <s v="Charlie"/>
    <x v="0"/>
    <x v="1"/>
  </r>
  <r>
    <s v="027"/>
    <s v="Sam"/>
    <x v="0"/>
    <x v="12"/>
  </r>
  <r>
    <s v="028"/>
    <s v="Jesse"/>
    <x v="1"/>
    <x v="5"/>
  </r>
  <r>
    <s v="029"/>
    <s v="Robin"/>
    <x v="0"/>
    <x v="4"/>
  </r>
  <r>
    <s v="030"/>
    <s v="Phoenix"/>
    <x v="0"/>
    <x v="1"/>
  </r>
  <r>
    <s v="031"/>
    <s v="Ashton"/>
    <x v="0"/>
    <x v="0"/>
  </r>
  <r>
    <s v="032"/>
    <s v="Bailey"/>
    <x v="1"/>
    <x v="6"/>
  </r>
  <r>
    <s v="033"/>
    <s v="Devin"/>
    <x v="0"/>
    <x v="4"/>
  </r>
  <r>
    <s v="034"/>
    <s v="Drew"/>
    <x v="0"/>
    <x v="7"/>
  </r>
  <r>
    <s v="035"/>
    <s v="Kai"/>
    <x v="0"/>
    <x v="13"/>
  </r>
  <r>
    <s v="036"/>
    <s v="Lennon"/>
    <x v="1"/>
    <x v="3"/>
  </r>
  <r>
    <s v="037"/>
    <s v="Marley"/>
    <x v="1"/>
    <x v="1"/>
  </r>
  <r>
    <s v="038"/>
    <s v="Micah"/>
    <x v="0"/>
    <x v="6"/>
  </r>
  <r>
    <s v="039"/>
    <s v="Noel"/>
    <x v="0"/>
    <x v="10"/>
  </r>
  <r>
    <s v="040"/>
    <s v="Oakley"/>
    <x v="0"/>
    <x v="9"/>
  </r>
  <r>
    <s v="041"/>
    <s v="Remy"/>
    <x v="1"/>
    <x v="5"/>
  </r>
  <r>
    <s v="042"/>
    <s v="Shiloh"/>
    <x v="0"/>
    <x v="1"/>
  </r>
  <r>
    <s v="043"/>
    <s v="Spencer"/>
    <x v="1"/>
    <x v="13"/>
  </r>
  <r>
    <s v="044"/>
    <s v="Teagan"/>
    <x v="1"/>
    <x v="14"/>
  </r>
  <r>
    <s v="045"/>
    <s v="Toby"/>
    <x v="0"/>
    <x v="4"/>
  </r>
  <r>
    <s v="046"/>
    <s v="Wesley"/>
    <x v="0"/>
    <x v="10"/>
  </r>
  <r>
    <s v="047"/>
    <s v="Wyatt"/>
    <x v="0"/>
    <x v="11"/>
  </r>
  <r>
    <s v="048"/>
    <s v="Zane"/>
    <x v="0"/>
    <x v="4"/>
  </r>
  <r>
    <s v="049"/>
    <s v="Brooke"/>
    <x v="1"/>
    <x v="15"/>
  </r>
  <r>
    <s v="050"/>
    <s v="Chloe"/>
    <x v="1"/>
    <x v="8"/>
  </r>
  <r>
    <s v="051"/>
    <s v="Maya"/>
    <x v="1"/>
    <x v="7"/>
  </r>
  <r>
    <s v="052"/>
    <s v="Sofia"/>
    <x v="1"/>
    <x v="4"/>
  </r>
  <r>
    <s v="053"/>
    <s v="Isabella"/>
    <x v="1"/>
    <x v="14"/>
  </r>
  <r>
    <s v="054"/>
    <s v="Emma"/>
    <x v="1"/>
    <x v="13"/>
  </r>
  <r>
    <s v="055"/>
    <s v="Olivia"/>
    <x v="1"/>
    <x v="8"/>
  </r>
  <r>
    <s v="056"/>
    <s v="Hannah"/>
    <x v="1"/>
    <x v="11"/>
  </r>
  <r>
    <s v="057"/>
    <s v="Natalie"/>
    <x v="1"/>
    <x v="5"/>
  </r>
  <r>
    <s v="058"/>
    <s v="Grace"/>
    <x v="1"/>
    <x v="14"/>
  </r>
  <r>
    <s v="059"/>
    <s v="Lily"/>
    <x v="1"/>
    <x v="1"/>
  </r>
  <r>
    <s v="060"/>
    <s v="Zoe"/>
    <x v="1"/>
    <x v="13"/>
  </r>
  <r>
    <s v="061"/>
    <s v="Amelia"/>
    <x v="1"/>
    <x v="8"/>
  </r>
  <r>
    <s v="062"/>
    <s v="Violet"/>
    <x v="1"/>
    <x v="14"/>
  </r>
  <r>
    <s v="063"/>
    <s v="Nora"/>
    <x v="1"/>
    <x v="14"/>
  </r>
  <r>
    <s v="064"/>
    <s v="Clara"/>
    <x v="1"/>
    <x v="11"/>
  </r>
  <r>
    <s v="065"/>
    <s v="Lucy"/>
    <x v="1"/>
    <x v="12"/>
  </r>
  <r>
    <s v="066"/>
    <s v="Stella"/>
    <x v="1"/>
    <x v="15"/>
  </r>
  <r>
    <s v="067"/>
    <s v="Hazel"/>
    <x v="1"/>
    <x v="12"/>
  </r>
  <r>
    <s v="068"/>
    <s v="Ivy"/>
    <x v="1"/>
    <x v="7"/>
  </r>
  <r>
    <s v="069"/>
    <s v="Aurora"/>
    <x v="1"/>
    <x v="5"/>
  </r>
  <r>
    <s v="070"/>
    <s v="Penelope"/>
    <x v="1"/>
    <x v="15"/>
  </r>
  <r>
    <s v="071"/>
    <s v="Jack"/>
    <x v="0"/>
    <x v="1"/>
  </r>
  <r>
    <s v="072"/>
    <s v="Noah"/>
    <x v="0"/>
    <x v="1"/>
  </r>
  <r>
    <s v="073"/>
    <s v="Liam"/>
    <x v="0"/>
    <x v="11"/>
  </r>
  <r>
    <s v="074"/>
    <s v="Ethan"/>
    <x v="0"/>
    <x v="2"/>
  </r>
  <r>
    <s v="075"/>
    <s v="Mason"/>
    <x v="0"/>
    <x v="14"/>
  </r>
  <r>
    <s v="076"/>
    <s v="Lucas"/>
    <x v="0"/>
    <x v="4"/>
  </r>
  <r>
    <s v="077"/>
    <s v="Oliver"/>
    <x v="0"/>
    <x v="2"/>
  </r>
  <r>
    <s v="078"/>
    <s v="Benjamin"/>
    <x v="0"/>
    <x v="6"/>
  </r>
  <r>
    <s v="079"/>
    <s v="Henry"/>
    <x v="0"/>
    <x v="14"/>
  </r>
  <r>
    <s v="080"/>
    <s v="Samuel"/>
    <x v="0"/>
    <x v="11"/>
  </r>
  <r>
    <s v="081"/>
    <s v="Daniel"/>
    <x v="0"/>
    <x v="2"/>
  </r>
  <r>
    <s v="082"/>
    <s v="Matthew"/>
    <x v="0"/>
    <x v="8"/>
  </r>
  <r>
    <s v="083"/>
    <s v="Andrew"/>
    <x v="0"/>
    <x v="3"/>
  </r>
  <r>
    <s v="084"/>
    <s v="Nathan"/>
    <x v="0"/>
    <x v="5"/>
  </r>
  <r>
    <s v="085"/>
    <s v="Caleb"/>
    <x v="0"/>
    <x v="12"/>
  </r>
  <r>
    <s v="086"/>
    <s v="Owen"/>
    <x v="0"/>
    <x v="10"/>
  </r>
  <r>
    <s v="087"/>
    <s v="Isaac"/>
    <x v="0"/>
    <x v="11"/>
  </r>
  <r>
    <s v="088"/>
    <s v="Julian"/>
    <x v="0"/>
    <x v="14"/>
  </r>
  <r>
    <s v="089"/>
    <s v="Leo"/>
    <x v="0"/>
    <x v="11"/>
  </r>
  <r>
    <s v="090"/>
    <s v="Aaron"/>
    <x v="0"/>
    <x v="4"/>
  </r>
  <r>
    <s v="091"/>
    <s v="Adam"/>
    <x v="0"/>
    <x v="11"/>
  </r>
  <r>
    <s v="092"/>
    <s v="Connor"/>
    <x v="0"/>
    <x v="12"/>
  </r>
  <r>
    <s v="093"/>
    <s v="Evan"/>
    <x v="0"/>
    <x v="7"/>
  </r>
  <r>
    <s v="094"/>
    <s v="Ryan"/>
    <x v="0"/>
    <x v="6"/>
  </r>
  <r>
    <s v="095"/>
    <s v="Thomas"/>
    <x v="0"/>
    <x v="1"/>
  </r>
  <r>
    <s v="096"/>
    <s v="Victor"/>
    <x v="0"/>
    <x v="3"/>
  </r>
  <r>
    <s v="097"/>
    <s v="Sebastian"/>
    <x v="0"/>
    <x v="14"/>
  </r>
  <r>
    <s v="098"/>
    <s v="Nicholas"/>
    <x v="0"/>
    <x v="6"/>
  </r>
  <r>
    <s v="099"/>
    <s v="Theodore"/>
    <x v="0"/>
    <x v="0"/>
  </r>
  <r>
    <s v="100"/>
    <s v="Maxwell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7. Sample question (копия)" cacheId="27" applyNumberFormats="0" applyBorderFormats="0" applyFontFormats="0" applyPatternFormats="0" applyAlignmentFormats="0" applyWidthHeightFormats="0" dataCaption="" updatedVersion="8" compact="0" compactData="0">
  <location ref="F1:W5" firstHeaderRow="1" firstDataRow="2" firstDataCol="1"/>
  <pivotFields count="4">
    <pivotField name="ID" compact="0" outline="0" multipleItemSelectionAllowed="1" showAll="0"/>
    <pivotField name="Names" compact="0" outline="0" multipleItemSelectionAllowed="1" showAll="0"/>
    <pivotField name="Gender" axis="axisRow" compact="0" outline="0" multipleItemSelectionAllowed="1" showAll="0" sortType="ascending">
      <items count="3">
        <item x="1"/>
        <item x="0"/>
        <item t="default"/>
      </items>
    </pivotField>
    <pivotField name="MBTI Type" axis="axisCol" dataField="1" compact="0" outline="0" multipleItemSelectionAllowed="1" showAll="0" sortType="ascending">
      <items count="17">
        <item x="14"/>
        <item x="6"/>
        <item x="1"/>
        <item x="10"/>
        <item x="15"/>
        <item x="0"/>
        <item x="2"/>
        <item x="5"/>
        <item x="12"/>
        <item x="8"/>
        <item x="11"/>
        <item x="7"/>
        <item x="4"/>
        <item x="13"/>
        <item x="3"/>
        <item x="9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OUNTA of MBTI Type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2000000}" name="8. count" cacheId="22" applyNumberFormats="0" applyBorderFormats="0" applyFontFormats="0" applyPatternFormats="0" applyAlignmentFormats="0" applyWidthHeightFormats="0" dataCaption="" updatedVersion="8" compact="0" compactData="0">
  <location ref="F27:H34" firstHeaderRow="1" firstDataRow="2" firstDataCol="1"/>
  <pivotFields count="4">
    <pivotField name="EmployeeID" compact="0" outline="0" multipleItemSelectionAllowed="1" showAll="0"/>
    <pivotField name="Wage" compact="0" outline="0" multipleItemSelectionAllowed="1" showAll="0"/>
    <pivotField name="Industry" axis="axisRow" dataField="1" compact="0" outline="0" multipleItemSelectionAllowed="1" showAll="0" sortType="ascending">
      <items count="7">
        <item x="4"/>
        <item x="3"/>
        <item x="2"/>
        <item x="1"/>
        <item x="0"/>
        <item h="1" x="5"/>
        <item t="default"/>
      </items>
    </pivotField>
    <pivotField name="Job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A of Industry" fld="2" subtotal="count" baseField="0"/>
    <dataField name="COUNTA of Industry" fld="2" subtotal="count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1000000}" name="8. count 2" cacheId="18" applyNumberFormats="0" applyBorderFormats="0" applyFontFormats="0" applyPatternFormats="0" applyAlignmentFormats="0" applyWidthHeightFormats="0" dataCaption="" updatedVersion="8" compact="0" compactData="0">
  <location ref="F38:G44" firstHeaderRow="1" firstDataRow="1" firstDataCol="1"/>
  <pivotFields count="4">
    <pivotField name="EmployeeID" compact="0" outline="0" multipleItemSelectionAllowed="1" showAll="0"/>
    <pivotField name="Wage" axis="axisRow" dataField="1" compact="0" outline="0" multipleItemSelectionAllowed="1" showAll="0" sortType="ascending">
      <items count="7">
        <item x="0"/>
        <item x="5"/>
        <item x="1"/>
        <item x="2"/>
        <item x="3"/>
        <item x="4"/>
        <item t="default"/>
      </items>
    </pivotField>
    <pivotField name="Industry" compact="0" outline="0" multipleItemSelectionAllowed="1" showAll="0"/>
    <pivotField name="Job" compact="0" outline="0" multipleItemSelectionAllowed="1" showAll="0"/>
  </pivotFields>
  <rowFields count="1">
    <field x="1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Wage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3000000}" name="Study guide" cacheId="14" applyNumberFormats="0" applyBorderFormats="0" applyFontFormats="0" applyPatternFormats="0" applyAlignmentFormats="0" applyWidthHeightFormats="0" dataCaption="" updatedVersion="8" compact="0" compactData="0">
  <location ref="J1:K6" firstHeaderRow="1" firstDataRow="1" firstDataCol="1"/>
  <pivotFields count="4">
    <pivotField name="EmployeeID" compact="0" outline="0" multipleItemSelectionAllowed="1" showAll="0"/>
    <pivotField name="Wage" dataField="1" compact="0" outline="0" multipleItemSelectionAllowed="1" showAll="0"/>
    <pivotField name="Industry" compact="0" outline="0" multipleItemSelectionAllowed="1" showAll="0"/>
    <pivotField name="Job" axis="axisRow" compact="0" outline="0" multipleItemSelectionAllowed="1" showAll="0" sortType="ascending">
      <items count="5">
        <item x="2"/>
        <item x="0"/>
        <item x="3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Wage" fld="1" subtotal="max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6000000}" name="10. SN" cacheId="10" applyNumberFormats="0" applyBorderFormats="0" applyFontFormats="0" applyPatternFormats="0" applyAlignmentFormats="0" applyWidthHeightFormats="0" dataCaption="" updatedVersion="8" compact="0" compactData="0">
  <location ref="N1:P5" firstHeaderRow="1" firstDataRow="2" firstDataCol="1"/>
  <pivotFields count="10">
    <pivotField name="Respondent" compact="0" outline="0" multipleItemSelectionAllowed="1" showAll="0"/>
    <pivotField name="Facebook Frequency" compact="0" outline="0" multipleItemSelectionAllowed="1" showAll="0"/>
    <pivotField name="Facebook Satisfaction" compact="0" outline="0" multipleItemSelectionAllowed="1" showAll="0"/>
    <pivotField name="Uses Instagram" axis="axisRow" compact="0" outline="0" multipleItemSelectionAllowed="1" showAll="0" sortType="ascending">
      <items count="4">
        <item x="1"/>
        <item x="0"/>
        <item h="1" x="2"/>
        <item t="default"/>
      </items>
    </pivotField>
    <pivotField name="Uses Facebook" axis="axisCol" dataField="1" compact="0" outline="0" multipleItemSelectionAllowed="1" showAll="0" sortType="ascending">
      <items count="4">
        <item h="1" x="1"/>
        <item x="0"/>
        <item h="1" x="2"/>
        <item t="default"/>
      </items>
    </pivotField>
    <pivotField name="Instagram Frequency" compact="0" outline="0" multipleItemSelectionAllowed="1" showAll="0"/>
    <pivotField name="Instagram Satisfaction" compact="0" outline="0" multipleItemSelectionAllowed="1" showAll="0"/>
    <pivotField name="Uses Snapchat" compact="0" outline="0" multipleItemSelectionAllowed="1" showAll="0"/>
    <pivotField name="Snapchat Frequency" compact="0" outline="0" multipleItemSelectionAllowed="1" showAll="0"/>
    <pivotField name="Snapchat Satisfaction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2">
    <i>
      <x v="1"/>
    </i>
    <i t="grand">
      <x/>
    </i>
  </colItems>
  <dataFields count="1">
    <dataField name="COUNTA of Uses Facebook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5000000}" name="10. SN 2" cacheId="10" applyNumberFormats="0" applyBorderFormats="0" applyFontFormats="0" applyPatternFormats="0" applyAlignmentFormats="0" applyWidthHeightFormats="0" dataCaption="" updatedVersion="8" compact="0" compactData="0">
  <location ref="N7:Q11" firstHeaderRow="1" firstDataRow="2" firstDataCol="1"/>
  <pivotFields count="10">
    <pivotField name="Respondent" compact="0" outline="0" multipleItemSelectionAllowed="1" showAll="0"/>
    <pivotField name="Facebook Frequency" compact="0" outline="0" multipleItemSelectionAllowed="1" showAll="0"/>
    <pivotField name="Facebook Satisfaction" compact="0" outline="0" multipleItemSelectionAllowed="1" showAll="0"/>
    <pivotField name="Uses Instagram" axis="axisRow" dataField="1" compact="0" outline="0" multipleItemSelectionAllowed="1" showAll="0" sortType="ascending">
      <items count="4">
        <item x="1"/>
        <item x="0"/>
        <item h="1" x="2"/>
        <item t="default"/>
      </items>
    </pivotField>
    <pivotField name="Uses Facebook" compact="0" outline="0" multipleItemSelectionAllowed="1" showAll="0"/>
    <pivotField name="Instagram Frequency" compact="0" outline="0" multipleItemSelectionAllowed="1" showAll="0"/>
    <pivotField name="Instagram Satisfaction" compact="0" outline="0" multipleItemSelectionAllowed="1" showAll="0"/>
    <pivotField name="Uses Snapchat" compact="0" outline="0" multipleItemSelectionAllowed="1" showAll="0"/>
    <pivotField name="Snapchat Frequency" compact="0" outline="0" multipleItemSelectionAllowed="1" showAll="0"/>
    <pivotField name="Snapchat Satisfaction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A of Uses Instagram" fld="3" subtotal="count" baseField="0"/>
    <dataField name="COUNTA of Uses Instagram" fld="3" subtotal="count" showDataAs="percentOfCol" baseField="0" numFmtId="10"/>
    <dataField name="COUNTA of Uses Instagram" fld="3" subtotal="count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4000000}" name="10. SN 3" cacheId="10" applyNumberFormats="0" applyBorderFormats="0" applyFontFormats="0" applyPatternFormats="0" applyAlignmentFormats="0" applyWidthHeightFormats="0" dataCaption="" updatedVersion="8" compact="0" compactData="0">
  <location ref="N12:Q16" firstHeaderRow="1" firstDataRow="2" firstDataCol="1"/>
  <pivotFields count="10">
    <pivotField name="Respondent" compact="0" outline="0" multipleItemSelectionAllowed="1" showAll="0"/>
    <pivotField name="Facebook Frequency" compact="0" outline="0" multipleItemSelectionAllowed="1" showAll="0"/>
    <pivotField name="Facebook Satisfaction" compact="0" outline="0" multipleItemSelectionAllowed="1" showAll="0"/>
    <pivotField name="Uses Instagram" compact="0" outline="0" multipleItemSelectionAllowed="1" showAll="0"/>
    <pivotField name="Uses Facebook" compact="0" outline="0" multipleItemSelectionAllowed="1" showAll="0"/>
    <pivotField name="Instagram Frequency" compact="0" outline="0" multipleItemSelectionAllowed="1" showAll="0"/>
    <pivotField name="Instagram Satisfaction" compact="0" outline="0" multipleItemSelectionAllowed="1" showAll="0"/>
    <pivotField name="Uses Snapchat" axis="axisRow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Snapchat Frequency" compact="0" outline="0" multipleItemSelectionAllowed="1" showAll="0"/>
    <pivotField name="Snapchat Satisfaction" compact="0" outline="0" multipleItemSelectionAllowed="1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A of Uses Snapchat" fld="7" subtotal="count" baseField="0"/>
    <dataField name="COUNTA of Uses Snapchat" fld="7" subtotal="count" showDataAs="percentOfCol" baseField="0" numFmtId="10"/>
    <dataField name="COUNTA of Uses Snapchat" fld="7" subtotal="count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INTC/" TargetMode="External"/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Relationship Id="rId6" Type="http://schemas.openxmlformats.org/officeDocument/2006/relationships/hyperlink" Target="https://finance.yahoo.com/quote/AMD/" TargetMode="External"/><Relationship Id="rId5" Type="http://schemas.openxmlformats.org/officeDocument/2006/relationships/hyperlink" Target="https://finance.yahoo.com/quote/INTC/" TargetMode="External"/><Relationship Id="rId4" Type="http://schemas.openxmlformats.org/officeDocument/2006/relationships/hyperlink" Target="https://finance.yahoo.com/quote/AMD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INTC/" TargetMode="External"/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Relationship Id="rId4" Type="http://schemas.openxmlformats.org/officeDocument/2006/relationships/hyperlink" Target="https://finance.yahoo.com/quote/AMD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INTC/" TargetMode="External"/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Relationship Id="rId4" Type="http://schemas.openxmlformats.org/officeDocument/2006/relationships/hyperlink" Target="https://finance.yahoo.com/quote/AMD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INTC/" TargetMode="External"/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Relationship Id="rId6" Type="http://schemas.openxmlformats.org/officeDocument/2006/relationships/hyperlink" Target="https://finance.yahoo.com/quote/AMD/" TargetMode="External"/><Relationship Id="rId5" Type="http://schemas.openxmlformats.org/officeDocument/2006/relationships/hyperlink" Target="https://finance.yahoo.com/quote/INTC/" TargetMode="External"/><Relationship Id="rId4" Type="http://schemas.openxmlformats.org/officeDocument/2006/relationships/hyperlink" Target="https://finance.yahoo.com/quote/AMD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INTC/" TargetMode="External"/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Relationship Id="rId4" Type="http://schemas.openxmlformats.org/officeDocument/2006/relationships/hyperlink" Target="https://finance.yahoo.com/quote/AMD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INTC/" TargetMode="External"/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Relationship Id="rId6" Type="http://schemas.openxmlformats.org/officeDocument/2006/relationships/hyperlink" Target="https://finance.yahoo.com/quote/AMD/" TargetMode="External"/><Relationship Id="rId5" Type="http://schemas.openxmlformats.org/officeDocument/2006/relationships/hyperlink" Target="https://finance.yahoo.com/quote/INTC/" TargetMode="External"/><Relationship Id="rId4" Type="http://schemas.openxmlformats.org/officeDocument/2006/relationships/hyperlink" Target="https://finance.yahoo.com/quote/AMD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finance.yahoo.com/quote/AMD/" TargetMode="External"/><Relationship Id="rId1" Type="http://schemas.openxmlformats.org/officeDocument/2006/relationships/hyperlink" Target="https://finance.yahoo.com/quote/INTC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70"/>
  <sheetViews>
    <sheetView workbookViewId="0"/>
  </sheetViews>
  <sheetFormatPr defaultColWidth="12.6640625" defaultRowHeight="15.75" customHeight="1"/>
  <cols>
    <col min="7" max="7" width="17" customWidth="1"/>
  </cols>
  <sheetData>
    <row r="1" spans="1:29" ht="60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/>
      <c r="I1" s="4"/>
      <c r="J1" s="4"/>
      <c r="K1" s="5"/>
      <c r="L1" s="5"/>
      <c r="M1" s="5"/>
      <c r="N1" s="5"/>
      <c r="O1" s="5"/>
      <c r="P1" s="4"/>
      <c r="Q1" s="4"/>
      <c r="AB1" s="4"/>
      <c r="AC1" s="4"/>
    </row>
    <row r="2" spans="1:29" ht="15.75" customHeight="1">
      <c r="A2" s="6" t="s">
        <v>7</v>
      </c>
      <c r="B2" s="7">
        <v>49.54</v>
      </c>
      <c r="C2" s="7">
        <v>49.7</v>
      </c>
      <c r="D2" s="7">
        <v>47</v>
      </c>
      <c r="E2" s="7">
        <v>47.45</v>
      </c>
      <c r="F2" s="7">
        <v>47.45</v>
      </c>
      <c r="G2" s="7">
        <v>62999975</v>
      </c>
      <c r="I2" s="8" t="s">
        <v>8</v>
      </c>
      <c r="K2" s="9"/>
      <c r="L2" s="9"/>
      <c r="M2" s="9"/>
      <c r="N2" s="9"/>
      <c r="O2" s="9"/>
    </row>
    <row r="3" spans="1:29" ht="15.75" customHeight="1">
      <c r="A3" s="6" t="s">
        <v>9</v>
      </c>
      <c r="B3" s="7">
        <v>45.63</v>
      </c>
      <c r="C3" s="7">
        <v>51.49</v>
      </c>
      <c r="D3" s="7">
        <v>45.5</v>
      </c>
      <c r="E3" s="7">
        <v>49.25</v>
      </c>
      <c r="F3" s="7">
        <v>49.25</v>
      </c>
      <c r="G3" s="7">
        <v>223289700</v>
      </c>
      <c r="K3" s="9"/>
      <c r="L3" s="9"/>
      <c r="M3" s="9"/>
      <c r="N3" s="9"/>
      <c r="O3" s="9"/>
    </row>
    <row r="4" spans="1:29" ht="15.75" customHeight="1">
      <c r="A4" s="6" t="s">
        <v>10</v>
      </c>
      <c r="B4" s="7">
        <v>44.28</v>
      </c>
      <c r="C4" s="7">
        <v>49.58</v>
      </c>
      <c r="D4" s="7">
        <v>42.28</v>
      </c>
      <c r="E4" s="7">
        <v>46.47</v>
      </c>
      <c r="F4" s="7">
        <v>46.47</v>
      </c>
      <c r="G4" s="7">
        <v>712411800</v>
      </c>
      <c r="K4" s="9"/>
      <c r="L4" s="9"/>
      <c r="M4" s="9"/>
      <c r="N4" s="9"/>
      <c r="O4" s="9"/>
    </row>
    <row r="5" spans="1:29" ht="15.75" customHeight="1">
      <c r="A5" s="6" t="s">
        <v>11</v>
      </c>
      <c r="B5" s="7">
        <v>47.3</v>
      </c>
      <c r="C5" s="7">
        <v>54.6</v>
      </c>
      <c r="D5" s="7">
        <v>44.45</v>
      </c>
      <c r="E5" s="7">
        <v>45.07</v>
      </c>
      <c r="F5" s="7">
        <v>45.07</v>
      </c>
      <c r="G5" s="7">
        <v>855460100</v>
      </c>
      <c r="K5" s="9"/>
      <c r="L5" s="9"/>
      <c r="M5" s="9"/>
      <c r="N5" s="9"/>
      <c r="O5" s="9"/>
    </row>
    <row r="6" spans="1:29" ht="15.75" customHeight="1">
      <c r="A6" s="6" t="s">
        <v>12</v>
      </c>
      <c r="B6" s="7">
        <v>44.24</v>
      </c>
      <c r="C6" s="7">
        <v>50.39</v>
      </c>
      <c r="D6" s="7">
        <v>43.89</v>
      </c>
      <c r="E6" s="7">
        <v>46.96</v>
      </c>
      <c r="F6" s="7">
        <v>46.96</v>
      </c>
      <c r="G6" s="7">
        <v>678514900</v>
      </c>
      <c r="K6" s="9"/>
      <c r="L6" s="9"/>
      <c r="M6" s="9"/>
      <c r="N6" s="9"/>
      <c r="O6" s="9"/>
    </row>
    <row r="7" spans="1:29" ht="15.75" customHeight="1">
      <c r="A7" s="6" t="s">
        <v>13</v>
      </c>
      <c r="B7" s="7">
        <v>41.59</v>
      </c>
      <c r="C7" s="7">
        <v>45.73</v>
      </c>
      <c r="D7" s="7">
        <v>38.950000000000003</v>
      </c>
      <c r="E7" s="7">
        <v>45.55</v>
      </c>
      <c r="F7" s="7">
        <v>45.55</v>
      </c>
      <c r="G7" s="7">
        <v>604022300</v>
      </c>
      <c r="K7" s="9"/>
      <c r="L7" s="9"/>
      <c r="M7" s="9"/>
      <c r="N7" s="9"/>
      <c r="O7" s="9"/>
    </row>
    <row r="8" spans="1:29" ht="15.75" customHeight="1">
      <c r="A8" s="6" t="s">
        <v>14</v>
      </c>
      <c r="B8" s="7">
        <v>36.01</v>
      </c>
      <c r="C8" s="7">
        <v>39.86</v>
      </c>
      <c r="D8" s="7">
        <v>35.82</v>
      </c>
      <c r="E8" s="7">
        <v>39.380000000000003</v>
      </c>
      <c r="F8" s="7">
        <v>39.380000000000003</v>
      </c>
      <c r="G8" s="7">
        <v>246918700</v>
      </c>
      <c r="K8" s="9"/>
      <c r="L8" s="9"/>
      <c r="M8" s="9"/>
      <c r="N8" s="9"/>
      <c r="O8" s="9"/>
    </row>
    <row r="9" spans="1:29" ht="15.75" customHeight="1">
      <c r="A9" s="6" t="s">
        <v>15</v>
      </c>
      <c r="B9" s="7">
        <v>37.89</v>
      </c>
      <c r="C9" s="7">
        <v>37.9</v>
      </c>
      <c r="D9" s="7">
        <v>34.950000000000003</v>
      </c>
      <c r="E9" s="7">
        <v>36.200000000000003</v>
      </c>
      <c r="F9" s="7">
        <v>36.200000000000003</v>
      </c>
      <c r="G9" s="7">
        <v>153866600</v>
      </c>
      <c r="K9" s="9"/>
      <c r="L9" s="9"/>
      <c r="M9" s="9"/>
      <c r="N9" s="9"/>
      <c r="O9" s="9"/>
    </row>
    <row r="10" spans="1:29" ht="15.75" customHeight="1">
      <c r="A10" s="6" t="s">
        <v>16</v>
      </c>
      <c r="B10" s="7">
        <v>38.33</v>
      </c>
      <c r="C10" s="7">
        <v>38.479999999999997</v>
      </c>
      <c r="D10" s="7">
        <v>35.67</v>
      </c>
      <c r="E10" s="7">
        <v>36.82</v>
      </c>
      <c r="F10" s="7">
        <v>36.82</v>
      </c>
      <c r="G10" s="7">
        <v>398870500</v>
      </c>
    </row>
    <row r="11" spans="1:29" ht="15.75" customHeight="1">
      <c r="A11" s="6" t="s">
        <v>17</v>
      </c>
      <c r="B11" s="7">
        <v>41.94</v>
      </c>
      <c r="C11" s="7">
        <v>42.12</v>
      </c>
      <c r="D11" s="7">
        <v>37.619999999999997</v>
      </c>
      <c r="E11" s="7">
        <v>37.81</v>
      </c>
      <c r="F11" s="7">
        <v>37.81</v>
      </c>
      <c r="G11" s="7">
        <v>378687000</v>
      </c>
    </row>
    <row r="12" spans="1:29" ht="15.75" customHeight="1">
      <c r="A12" s="6" t="s">
        <v>18</v>
      </c>
      <c r="B12" s="7">
        <v>39.86</v>
      </c>
      <c r="C12" s="7">
        <v>44.02</v>
      </c>
      <c r="D12" s="7">
        <v>39.6</v>
      </c>
      <c r="E12" s="7">
        <v>41.41</v>
      </c>
      <c r="F12" s="7">
        <v>41.41</v>
      </c>
      <c r="G12" s="7">
        <v>544590100</v>
      </c>
    </row>
    <row r="13" spans="1:29" ht="15.75" customHeight="1">
      <c r="A13" s="6" t="s">
        <v>19</v>
      </c>
      <c r="B13" s="7">
        <v>34.97</v>
      </c>
      <c r="C13" s="7">
        <v>40.590000000000003</v>
      </c>
      <c r="D13" s="7">
        <v>34.68</v>
      </c>
      <c r="E13" s="7">
        <v>40.56</v>
      </c>
      <c r="F13" s="7">
        <v>40.56</v>
      </c>
      <c r="G13" s="7">
        <v>316370400</v>
      </c>
    </row>
    <row r="14" spans="1:29" ht="15.75" customHeight="1">
      <c r="A14" s="6" t="s">
        <v>20</v>
      </c>
      <c r="B14" s="7">
        <v>35.450000000000003</v>
      </c>
      <c r="C14" s="7">
        <v>36.68</v>
      </c>
      <c r="D14" s="7">
        <v>32.89</v>
      </c>
      <c r="E14" s="7">
        <v>34.5</v>
      </c>
      <c r="F14" s="7">
        <v>34.5</v>
      </c>
      <c r="G14" s="7">
        <v>403231200</v>
      </c>
    </row>
    <row r="15" spans="1:29" ht="15.75" customHeight="1">
      <c r="A15" s="6" t="s">
        <v>21</v>
      </c>
      <c r="B15" s="7">
        <v>38.93</v>
      </c>
      <c r="C15" s="7">
        <v>39.53</v>
      </c>
      <c r="D15" s="7">
        <v>34.619999999999997</v>
      </c>
      <c r="E15" s="7">
        <v>35.520000000000003</v>
      </c>
      <c r="F15" s="7">
        <v>35.520000000000003</v>
      </c>
      <c r="G15" s="7">
        <v>352747600</v>
      </c>
    </row>
    <row r="16" spans="1:29" ht="15.75" customHeight="1">
      <c r="A16" s="6" t="s">
        <v>22</v>
      </c>
      <c r="B16" s="7">
        <v>40.25</v>
      </c>
      <c r="C16" s="7">
        <v>40.450000000000003</v>
      </c>
      <c r="D16" s="7">
        <v>36.630000000000003</v>
      </c>
      <c r="E16" s="7">
        <v>38.130000000000003</v>
      </c>
      <c r="F16" s="7">
        <v>38.130000000000003</v>
      </c>
      <c r="G16" s="7">
        <v>411300700</v>
      </c>
    </row>
    <row r="17" spans="1:7" ht="15.75" customHeight="1">
      <c r="A17" s="6" t="s">
        <v>23</v>
      </c>
      <c r="B17" s="7">
        <v>38.39</v>
      </c>
      <c r="C17" s="7">
        <v>42.48</v>
      </c>
      <c r="D17" s="7">
        <v>38.229999999999997</v>
      </c>
      <c r="E17" s="7">
        <v>39.99</v>
      </c>
      <c r="F17" s="7">
        <v>39.99</v>
      </c>
      <c r="G17" s="7">
        <v>613553800</v>
      </c>
    </row>
    <row r="18" spans="1:7" ht="15.75" customHeight="1">
      <c r="A18" s="6" t="s">
        <v>24</v>
      </c>
      <c r="B18" s="7">
        <v>37.57</v>
      </c>
      <c r="C18" s="7">
        <v>41.12</v>
      </c>
      <c r="D18" s="7">
        <v>36.04</v>
      </c>
      <c r="E18" s="7">
        <v>38.28</v>
      </c>
      <c r="F18" s="7">
        <v>38.28</v>
      </c>
      <c r="G18" s="7">
        <v>608819200</v>
      </c>
    </row>
    <row r="19" spans="1:7" ht="15.75" customHeight="1">
      <c r="A19" s="6" t="s">
        <v>25</v>
      </c>
      <c r="B19" s="7">
        <v>36.44</v>
      </c>
      <c r="C19" s="7">
        <v>38.380000000000003</v>
      </c>
      <c r="D19" s="7">
        <v>34.69</v>
      </c>
      <c r="E19" s="7">
        <v>37.01</v>
      </c>
      <c r="F19" s="7">
        <v>37.01</v>
      </c>
      <c r="G19" s="7">
        <v>523924200</v>
      </c>
    </row>
    <row r="20" spans="1:7" ht="15.75" customHeight="1">
      <c r="A20" s="6" t="s">
        <v>26</v>
      </c>
      <c r="B20" s="7">
        <v>37.19</v>
      </c>
      <c r="C20" s="7">
        <v>39.65</v>
      </c>
      <c r="D20" s="7">
        <v>35.909999999999997</v>
      </c>
      <c r="E20" s="7">
        <v>36.369999999999997</v>
      </c>
      <c r="F20" s="7">
        <v>36.369999999999997</v>
      </c>
      <c r="G20" s="7">
        <v>599376400</v>
      </c>
    </row>
    <row r="21" spans="1:7" ht="15.75" customHeight="1">
      <c r="A21" s="6" t="s">
        <v>27</v>
      </c>
      <c r="B21" s="7">
        <v>34.520000000000003</v>
      </c>
      <c r="C21" s="7">
        <v>38.08</v>
      </c>
      <c r="D21" s="7">
        <v>33.020000000000003</v>
      </c>
      <c r="E21" s="7">
        <v>36.83</v>
      </c>
      <c r="F21" s="7">
        <v>36.83</v>
      </c>
      <c r="G21" s="7">
        <v>714795000</v>
      </c>
    </row>
    <row r="22" spans="1:7" ht="15.75" customHeight="1">
      <c r="A22" s="6" t="s">
        <v>28</v>
      </c>
      <c r="B22" s="7">
        <v>29.67</v>
      </c>
      <c r="C22" s="7">
        <v>36.299999999999997</v>
      </c>
      <c r="D22" s="7">
        <v>28.73</v>
      </c>
      <c r="E22" s="7">
        <v>35.5</v>
      </c>
      <c r="F22" s="7">
        <v>35.5</v>
      </c>
      <c r="G22" s="7">
        <v>985383500</v>
      </c>
    </row>
    <row r="23" spans="1:7" ht="15.75" customHeight="1">
      <c r="A23" s="6" t="s">
        <v>29</v>
      </c>
      <c r="B23" s="7">
        <v>24.33</v>
      </c>
      <c r="C23" s="7">
        <v>32.380000000000003</v>
      </c>
      <c r="D23" s="7">
        <v>24.22</v>
      </c>
      <c r="E23" s="7">
        <v>29.58</v>
      </c>
      <c r="F23" s="7">
        <v>29.58</v>
      </c>
      <c r="G23" s="7">
        <v>956992800</v>
      </c>
    </row>
    <row r="24" spans="1:7" ht="15.75" customHeight="1">
      <c r="A24" s="6" t="s">
        <v>30</v>
      </c>
      <c r="B24" s="7">
        <v>24.48</v>
      </c>
      <c r="C24" s="7">
        <v>24.93</v>
      </c>
      <c r="D24" s="7">
        <v>24.05</v>
      </c>
      <c r="E24" s="7">
        <v>24.08</v>
      </c>
      <c r="F24" s="7">
        <v>24.08</v>
      </c>
      <c r="G24" s="7">
        <v>263078700</v>
      </c>
    </row>
    <row r="25" spans="1:7" ht="15.75" customHeight="1">
      <c r="A25" s="6" t="s">
        <v>31</v>
      </c>
      <c r="B25" s="7">
        <v>23.88</v>
      </c>
      <c r="C25" s="7">
        <v>24.71</v>
      </c>
      <c r="D25" s="7">
        <v>23.68</v>
      </c>
      <c r="E25" s="7">
        <v>24.49</v>
      </c>
      <c r="F25" s="7">
        <v>24.49</v>
      </c>
      <c r="G25" s="7">
        <v>220516500</v>
      </c>
    </row>
    <row r="26" spans="1:7" ht="15.75" customHeight="1">
      <c r="A26" s="6" t="s">
        <v>32</v>
      </c>
      <c r="B26" s="7">
        <v>25.5</v>
      </c>
      <c r="C26" s="7">
        <v>25.88</v>
      </c>
      <c r="D26" s="7">
        <v>24.05</v>
      </c>
      <c r="E26" s="7">
        <v>24.35</v>
      </c>
      <c r="F26" s="7">
        <v>24.35</v>
      </c>
      <c r="G26" s="7">
        <v>450087700</v>
      </c>
    </row>
    <row r="27" spans="1:7" ht="15.75" customHeight="1">
      <c r="A27" s="6" t="s">
        <v>33</v>
      </c>
      <c r="B27" s="7">
        <v>24</v>
      </c>
      <c r="C27" s="7">
        <v>26.53</v>
      </c>
      <c r="D27" s="7">
        <v>22.78</v>
      </c>
      <c r="E27" s="7">
        <v>24.8</v>
      </c>
      <c r="F27" s="7">
        <v>24.8</v>
      </c>
      <c r="G27" s="7">
        <v>969309300</v>
      </c>
    </row>
    <row r="28" spans="1:7" ht="15.75" customHeight="1">
      <c r="A28" s="6" t="s">
        <v>34</v>
      </c>
      <c r="B28" s="7">
        <v>20.45</v>
      </c>
      <c r="C28" s="7">
        <v>25.65</v>
      </c>
      <c r="D28" s="7">
        <v>20.440000000000001</v>
      </c>
      <c r="E28" s="7">
        <v>24.56</v>
      </c>
      <c r="F28" s="7">
        <v>24.56</v>
      </c>
      <c r="G28" s="7">
        <v>893937200</v>
      </c>
    </row>
    <row r="29" spans="1:7" ht="15.75" customHeight="1">
      <c r="A29" s="6" t="s">
        <v>35</v>
      </c>
      <c r="B29" s="7">
        <v>19.52</v>
      </c>
      <c r="C29" s="7">
        <v>20.54</v>
      </c>
      <c r="D29" s="7">
        <v>19.350000000000001</v>
      </c>
      <c r="E29" s="7">
        <v>19.95</v>
      </c>
      <c r="F29" s="7">
        <v>19.95</v>
      </c>
      <c r="G29" s="7">
        <v>440459600</v>
      </c>
    </row>
    <row r="30" spans="1:7" ht="15.75" customHeight="1">
      <c r="A30" s="6" t="s">
        <v>36</v>
      </c>
      <c r="B30" s="7">
        <v>20.82</v>
      </c>
      <c r="C30" s="7">
        <v>21.29</v>
      </c>
      <c r="D30" s="7">
        <v>18.97</v>
      </c>
      <c r="E30" s="7">
        <v>19.309999999999999</v>
      </c>
      <c r="F30" s="7">
        <v>19.309999999999999</v>
      </c>
      <c r="G30" s="7">
        <v>431518700</v>
      </c>
    </row>
    <row r="31" spans="1:7" ht="15.75" customHeight="1">
      <c r="A31" s="6" t="s">
        <v>37</v>
      </c>
      <c r="B31" s="7">
        <v>23.4</v>
      </c>
      <c r="C31" s="7">
        <v>23.83</v>
      </c>
      <c r="D31" s="7">
        <v>20.36</v>
      </c>
      <c r="E31" s="7">
        <v>20.7</v>
      </c>
      <c r="F31" s="7">
        <v>20.7</v>
      </c>
      <c r="G31" s="7">
        <v>561380500</v>
      </c>
    </row>
    <row r="32" spans="1:7" ht="15.75" customHeight="1">
      <c r="A32" s="6" t="s">
        <v>38</v>
      </c>
      <c r="B32" s="7">
        <v>23.24</v>
      </c>
      <c r="C32" s="7">
        <v>23.78</v>
      </c>
      <c r="D32" s="7">
        <v>22.25</v>
      </c>
      <c r="E32" s="7">
        <v>23.1</v>
      </c>
      <c r="F32" s="7">
        <v>23.1</v>
      </c>
      <c r="G32" s="7">
        <v>282965400</v>
      </c>
    </row>
    <row r="33" spans="1:7" ht="15.75" customHeight="1">
      <c r="A33" s="6" t="s">
        <v>39</v>
      </c>
      <c r="B33" s="7">
        <v>22.21</v>
      </c>
      <c r="C33" s="7">
        <v>24.04</v>
      </c>
      <c r="D33" s="7">
        <v>21.86</v>
      </c>
      <c r="E33" s="7">
        <v>23.43</v>
      </c>
      <c r="F33" s="7">
        <v>23.43</v>
      </c>
      <c r="G33" s="7">
        <v>374486100</v>
      </c>
    </row>
    <row r="34" spans="1:7" ht="15.75" customHeight="1">
      <c r="A34" s="6" t="s">
        <v>40</v>
      </c>
      <c r="B34" s="7">
        <v>22.97</v>
      </c>
      <c r="C34" s="7">
        <v>23.16</v>
      </c>
      <c r="D34" s="7">
        <v>21.52</v>
      </c>
      <c r="E34" s="7">
        <v>22.49</v>
      </c>
      <c r="F34" s="7">
        <v>22.49</v>
      </c>
      <c r="G34" s="7">
        <v>355618600</v>
      </c>
    </row>
    <row r="35" spans="1:7" ht="15.75" customHeight="1">
      <c r="A35" s="6" t="s">
        <v>41</v>
      </c>
      <c r="B35" s="7">
        <v>21.07</v>
      </c>
      <c r="C35" s="7">
        <v>23.38</v>
      </c>
      <c r="D35" s="7">
        <v>20.73</v>
      </c>
      <c r="E35" s="7">
        <v>22.69</v>
      </c>
      <c r="F35" s="7">
        <v>22.69</v>
      </c>
      <c r="G35" s="7">
        <v>435576500</v>
      </c>
    </row>
    <row r="36" spans="1:7" ht="15.75" customHeight="1">
      <c r="A36" s="6" t="s">
        <v>42</v>
      </c>
      <c r="B36" s="7">
        <v>20.41</v>
      </c>
      <c r="C36" s="7">
        <v>21.89</v>
      </c>
      <c r="D36" s="7">
        <v>20.3</v>
      </c>
      <c r="E36" s="7">
        <v>21.08</v>
      </c>
      <c r="F36" s="7">
        <v>21.08</v>
      </c>
      <c r="G36" s="7">
        <v>401930700</v>
      </c>
    </row>
    <row r="37" spans="1:7" ht="15.75" customHeight="1">
      <c r="A37" s="6" t="s">
        <v>43</v>
      </c>
      <c r="B37" s="7">
        <v>20.22</v>
      </c>
      <c r="C37" s="7">
        <v>22.44</v>
      </c>
      <c r="D37" s="7">
        <v>20.100000000000001</v>
      </c>
      <c r="E37" s="7">
        <v>20.14</v>
      </c>
      <c r="F37" s="7">
        <v>20.14</v>
      </c>
      <c r="G37" s="7">
        <v>576967200</v>
      </c>
    </row>
    <row r="38" spans="1:7" ht="15.75" customHeight="1">
      <c r="A38" s="6" t="s">
        <v>44</v>
      </c>
      <c r="B38" s="7">
        <v>19.48</v>
      </c>
      <c r="C38" s="7">
        <v>20.55</v>
      </c>
      <c r="D38" s="7">
        <v>19.37</v>
      </c>
      <c r="E38" s="7">
        <v>20.059999999999999</v>
      </c>
      <c r="F38" s="7">
        <v>20.059999999999999</v>
      </c>
      <c r="G38" s="7">
        <v>361985100</v>
      </c>
    </row>
    <row r="39" spans="1:7" ht="15.75" customHeight="1">
      <c r="A39" s="6" t="s">
        <v>45</v>
      </c>
      <c r="B39" s="7">
        <v>20.440000000000001</v>
      </c>
      <c r="C39" s="7">
        <v>20.67</v>
      </c>
      <c r="D39" s="7">
        <v>19.309999999999999</v>
      </c>
      <c r="E39" s="7">
        <v>19.55</v>
      </c>
      <c r="F39" s="7">
        <v>19.55</v>
      </c>
      <c r="G39" s="7">
        <v>296255200</v>
      </c>
    </row>
    <row r="40" spans="1:7" ht="15.75" customHeight="1">
      <c r="A40" s="6" t="s">
        <v>46</v>
      </c>
      <c r="B40" s="7">
        <v>21.18</v>
      </c>
      <c r="C40" s="7">
        <v>21.63</v>
      </c>
      <c r="D40" s="7">
        <v>19.940000000000001</v>
      </c>
      <c r="E40" s="7">
        <v>20.05</v>
      </c>
      <c r="F40" s="7">
        <v>20.05</v>
      </c>
      <c r="G40" s="7">
        <v>299964800</v>
      </c>
    </row>
    <row r="41" spans="1:7" ht="15.75" customHeight="1">
      <c r="A41" s="6" t="s">
        <v>47</v>
      </c>
      <c r="B41" s="7">
        <v>22.18</v>
      </c>
      <c r="C41" s="7">
        <v>22.88</v>
      </c>
      <c r="D41" s="7">
        <v>21.19</v>
      </c>
      <c r="E41" s="7">
        <v>21.66</v>
      </c>
      <c r="F41" s="7">
        <v>21.66</v>
      </c>
      <c r="G41" s="7">
        <v>385514500</v>
      </c>
    </row>
    <row r="42" spans="1:7" ht="15.75" customHeight="1">
      <c r="A42" s="6" t="s">
        <v>48</v>
      </c>
      <c r="B42" s="7">
        <v>20.39</v>
      </c>
      <c r="C42" s="7">
        <v>21.45</v>
      </c>
      <c r="D42" s="7">
        <v>19.77</v>
      </c>
      <c r="E42" s="7">
        <v>21.42</v>
      </c>
      <c r="F42" s="7">
        <v>21.42</v>
      </c>
      <c r="G42" s="7">
        <v>279990700</v>
      </c>
    </row>
    <row r="43" spans="1:7" ht="15.75" customHeight="1">
      <c r="A43" s="6" t="s">
        <v>49</v>
      </c>
      <c r="B43" s="7">
        <v>20.12</v>
      </c>
      <c r="C43" s="7">
        <v>21.08</v>
      </c>
      <c r="D43" s="7">
        <v>19.55</v>
      </c>
      <c r="E43" s="7">
        <v>20.62</v>
      </c>
      <c r="F43" s="7">
        <v>20.62</v>
      </c>
      <c r="G43" s="7">
        <v>370859600</v>
      </c>
    </row>
    <row r="44" spans="1:7" ht="15.75" customHeight="1">
      <c r="A44" s="6" t="s">
        <v>50</v>
      </c>
      <c r="B44" s="7">
        <v>18.93</v>
      </c>
      <c r="C44" s="7">
        <v>21.55</v>
      </c>
      <c r="D44" s="7">
        <v>18.25</v>
      </c>
      <c r="E44" s="7">
        <v>20.05</v>
      </c>
      <c r="F44" s="7">
        <v>20.05</v>
      </c>
      <c r="G44" s="7">
        <v>517761000</v>
      </c>
    </row>
    <row r="45" spans="1:7" ht="15.75" customHeight="1">
      <c r="A45" s="6" t="s">
        <v>51</v>
      </c>
      <c r="B45" s="7">
        <v>20.59</v>
      </c>
      <c r="C45" s="7">
        <v>21.05</v>
      </c>
      <c r="D45" s="7">
        <v>18.559999999999999</v>
      </c>
      <c r="E45" s="7">
        <v>18.93</v>
      </c>
      <c r="F45" s="7">
        <v>18.93</v>
      </c>
      <c r="G45" s="7">
        <v>341137700</v>
      </c>
    </row>
    <row r="46" spans="1:7" ht="15.75" customHeight="1">
      <c r="A46" s="6" t="s">
        <v>52</v>
      </c>
      <c r="B46" s="7">
        <v>19.14</v>
      </c>
      <c r="C46" s="7">
        <v>21.73</v>
      </c>
      <c r="D46" s="7">
        <v>17.670000000000002</v>
      </c>
      <c r="E46" s="7">
        <v>19.739999999999998</v>
      </c>
      <c r="F46" s="7">
        <v>19.739999999999998</v>
      </c>
      <c r="G46" s="7">
        <v>788148100</v>
      </c>
    </row>
    <row r="47" spans="1:7" ht="15.75" customHeight="1">
      <c r="A47" s="6" t="s">
        <v>53</v>
      </c>
      <c r="B47" s="7">
        <v>22.38</v>
      </c>
      <c r="C47" s="7">
        <v>23.9</v>
      </c>
      <c r="D47" s="7">
        <v>19.7</v>
      </c>
      <c r="E47" s="7">
        <v>19.850000000000001</v>
      </c>
      <c r="F47" s="7">
        <v>19.850000000000001</v>
      </c>
      <c r="G47" s="7">
        <v>606758000</v>
      </c>
    </row>
    <row r="48" spans="1:7" ht="15.75" customHeight="1">
      <c r="A48" s="6" t="s">
        <v>54</v>
      </c>
      <c r="B48" s="7">
        <v>24.72</v>
      </c>
      <c r="C48" s="7">
        <v>24.99</v>
      </c>
      <c r="D48" s="7">
        <v>22.56</v>
      </c>
      <c r="E48" s="7">
        <v>22.71</v>
      </c>
      <c r="F48" s="7">
        <v>22.71</v>
      </c>
      <c r="G48" s="7">
        <v>296494900</v>
      </c>
    </row>
    <row r="49" spans="1:7" ht="15.75" customHeight="1">
      <c r="A49" s="6" t="s">
        <v>55</v>
      </c>
      <c r="B49" s="7">
        <v>24.42</v>
      </c>
      <c r="C49" s="7">
        <v>26.41</v>
      </c>
      <c r="D49" s="7">
        <v>23.49</v>
      </c>
      <c r="E49" s="7">
        <v>24.26</v>
      </c>
      <c r="F49" s="7">
        <v>24.26</v>
      </c>
      <c r="G49" s="7">
        <v>591752100</v>
      </c>
    </row>
    <row r="50" spans="1:7" ht="15.75" customHeight="1">
      <c r="A50" s="6" t="s">
        <v>56</v>
      </c>
      <c r="B50" s="7">
        <v>20.239999999999998</v>
      </c>
      <c r="C50" s="7">
        <v>24.53</v>
      </c>
      <c r="D50" s="7">
        <v>19.29</v>
      </c>
      <c r="E50" s="7">
        <v>24.05</v>
      </c>
      <c r="F50" s="7">
        <v>24.05</v>
      </c>
      <c r="G50" s="7">
        <v>652383300</v>
      </c>
    </row>
    <row r="51" spans="1:7" ht="15.75" customHeight="1">
      <c r="A51" s="6" t="s">
        <v>57</v>
      </c>
      <c r="B51" s="7">
        <v>25</v>
      </c>
      <c r="C51" s="7">
        <v>25.04</v>
      </c>
      <c r="D51" s="7">
        <v>20</v>
      </c>
      <c r="E51" s="7">
        <v>20.64</v>
      </c>
      <c r="F51" s="7">
        <v>20.64</v>
      </c>
      <c r="G51" s="7">
        <v>598316200</v>
      </c>
    </row>
    <row r="52" spans="1:7" ht="15.75" customHeight="1">
      <c r="A52" s="6" t="s">
        <v>58</v>
      </c>
      <c r="B52" s="7">
        <v>24.55</v>
      </c>
      <c r="C52" s="7">
        <v>24.8</v>
      </c>
      <c r="D52" s="7">
        <v>22.64</v>
      </c>
      <c r="E52" s="7">
        <v>23.73</v>
      </c>
      <c r="F52" s="7">
        <v>23.73</v>
      </c>
      <c r="G52" s="7">
        <v>449699600</v>
      </c>
    </row>
    <row r="53" spans="1:7" ht="15.75" customHeight="1">
      <c r="A53" s="6" t="s">
        <v>59</v>
      </c>
      <c r="B53" s="7">
        <v>24.6</v>
      </c>
      <c r="C53" s="7">
        <v>27.55</v>
      </c>
      <c r="D53" s="7">
        <v>24.48</v>
      </c>
      <c r="E53" s="7">
        <v>24.87</v>
      </c>
      <c r="F53" s="7">
        <v>24.87</v>
      </c>
      <c r="G53" s="7">
        <v>692744400</v>
      </c>
    </row>
    <row r="54" spans="1:7" ht="15.75" customHeight="1">
      <c r="A54" s="6" t="s">
        <v>60</v>
      </c>
      <c r="B54" s="7">
        <v>19.25</v>
      </c>
      <c r="C54" s="7">
        <v>25.19</v>
      </c>
      <c r="D54" s="7">
        <v>19.239999999999998</v>
      </c>
      <c r="E54" s="7">
        <v>23.6</v>
      </c>
      <c r="F54" s="7">
        <v>23.6</v>
      </c>
      <c r="G54" s="7">
        <v>865514600</v>
      </c>
    </row>
    <row r="55" spans="1:7" ht="15.75" customHeight="1">
      <c r="A55" s="6" t="s">
        <v>61</v>
      </c>
      <c r="B55" s="7">
        <v>19.100000000000001</v>
      </c>
      <c r="C55" s="7">
        <v>19.77</v>
      </c>
      <c r="D55" s="7">
        <v>18.91</v>
      </c>
      <c r="E55" s="7">
        <v>19.100000000000001</v>
      </c>
      <c r="F55" s="7">
        <v>19.100000000000001</v>
      </c>
      <c r="G55" s="7">
        <v>223989100</v>
      </c>
    </row>
    <row r="56" spans="1:7" ht="15.75" customHeight="1">
      <c r="A56" s="10"/>
      <c r="B56" s="11"/>
      <c r="C56" s="11"/>
      <c r="D56" s="11"/>
      <c r="E56" s="11"/>
      <c r="F56" s="11"/>
      <c r="G56" s="11"/>
    </row>
    <row r="57" spans="1:7" ht="15.75" customHeight="1">
      <c r="A57" s="10"/>
      <c r="B57" s="11"/>
      <c r="C57" s="11"/>
      <c r="D57" s="11"/>
      <c r="E57" s="11"/>
      <c r="F57" s="11"/>
      <c r="G57" s="11"/>
    </row>
    <row r="58" spans="1:7" ht="15.75" customHeight="1">
      <c r="A58" s="10"/>
      <c r="B58" s="11"/>
      <c r="C58" s="11"/>
      <c r="D58" s="11"/>
      <c r="E58" s="11"/>
      <c r="F58" s="11"/>
      <c r="G58" s="11"/>
    </row>
    <row r="59" spans="1:7" ht="15.75" customHeight="1">
      <c r="A59" s="10"/>
      <c r="B59" s="11"/>
      <c r="C59" s="11"/>
      <c r="D59" s="11"/>
      <c r="E59" s="11"/>
      <c r="F59" s="11"/>
      <c r="G59" s="11"/>
    </row>
    <row r="60" spans="1:7" ht="15.75" customHeight="1">
      <c r="A60" s="10"/>
      <c r="B60" s="11"/>
      <c r="C60" s="11"/>
      <c r="D60" s="11"/>
      <c r="E60" s="11"/>
      <c r="F60" s="11"/>
      <c r="G60" s="11"/>
    </row>
    <row r="61" spans="1:7" ht="15.75" customHeight="1">
      <c r="A61" s="10"/>
      <c r="B61" s="11"/>
      <c r="C61" s="11"/>
      <c r="D61" s="11"/>
      <c r="E61" s="11"/>
      <c r="F61" s="11"/>
      <c r="G61" s="11"/>
    </row>
    <row r="62" spans="1:7" ht="15.75" customHeight="1">
      <c r="A62" s="10"/>
      <c r="B62" s="11"/>
      <c r="C62" s="11"/>
      <c r="D62" s="11"/>
      <c r="E62" s="11"/>
      <c r="F62" s="11"/>
      <c r="G62" s="11"/>
    </row>
    <row r="63" spans="1:7" ht="15.75" customHeight="1">
      <c r="A63" s="10"/>
      <c r="B63" s="11"/>
      <c r="C63" s="11"/>
      <c r="D63" s="11"/>
      <c r="E63" s="11"/>
      <c r="F63" s="11"/>
      <c r="G63" s="11"/>
    </row>
    <row r="64" spans="1:7" ht="15.75" customHeight="1">
      <c r="A64" s="10"/>
      <c r="B64" s="11"/>
      <c r="C64" s="11"/>
      <c r="D64" s="11"/>
      <c r="E64" s="11"/>
      <c r="F64" s="11"/>
      <c r="G64" s="11"/>
    </row>
    <row r="65" spans="1:7" ht="15.75" customHeight="1">
      <c r="A65" s="10"/>
      <c r="B65" s="11"/>
      <c r="C65" s="11"/>
      <c r="D65" s="11"/>
      <c r="E65" s="11"/>
      <c r="F65" s="11"/>
      <c r="G65" s="11"/>
    </row>
    <row r="66" spans="1:7" ht="15.75" customHeight="1">
      <c r="A66" s="10"/>
      <c r="B66" s="11"/>
      <c r="C66" s="11"/>
      <c r="D66" s="11"/>
      <c r="E66" s="11"/>
      <c r="F66" s="11"/>
      <c r="G66" s="11"/>
    </row>
    <row r="67" spans="1:7" ht="15.75" customHeight="1">
      <c r="A67" s="10"/>
      <c r="B67" s="11"/>
      <c r="C67" s="11"/>
      <c r="D67" s="11"/>
      <c r="E67" s="11"/>
      <c r="F67" s="11"/>
      <c r="G67" s="11"/>
    </row>
    <row r="68" spans="1:7" ht="15.75" customHeight="1">
      <c r="A68" s="10"/>
      <c r="B68" s="11"/>
      <c r="C68" s="11"/>
      <c r="D68" s="11"/>
      <c r="E68" s="11"/>
      <c r="F68" s="11"/>
      <c r="G68" s="11"/>
    </row>
    <row r="69" spans="1:7" ht="15.75" customHeight="1">
      <c r="A69" s="10"/>
      <c r="B69" s="11"/>
      <c r="C69" s="11"/>
      <c r="D69" s="11"/>
      <c r="E69" s="11"/>
      <c r="F69" s="11"/>
      <c r="G69" s="11"/>
    </row>
    <row r="70" spans="1:7" ht="15.75" customHeight="1">
      <c r="A70" s="10"/>
      <c r="B70" s="11"/>
      <c r="C70" s="11"/>
      <c r="D70" s="11"/>
      <c r="E70" s="11"/>
      <c r="F70" s="11"/>
      <c r="G70" s="11"/>
    </row>
    <row r="71" spans="1:7" ht="15.75" customHeight="1">
      <c r="A71" s="10"/>
      <c r="B71" s="11"/>
      <c r="C71" s="11"/>
      <c r="D71" s="11"/>
      <c r="E71" s="11"/>
      <c r="F71" s="11"/>
      <c r="G71" s="11"/>
    </row>
    <row r="72" spans="1:7" ht="15.75" customHeight="1">
      <c r="A72" s="10"/>
      <c r="B72" s="11"/>
      <c r="C72" s="11"/>
      <c r="D72" s="11"/>
      <c r="E72" s="11"/>
      <c r="F72" s="11"/>
      <c r="G72" s="11"/>
    </row>
    <row r="73" spans="1:7" ht="15.75" customHeight="1">
      <c r="A73" s="10"/>
      <c r="B73" s="11"/>
      <c r="C73" s="11"/>
      <c r="D73" s="11"/>
      <c r="E73" s="11"/>
      <c r="F73" s="11"/>
      <c r="G73" s="11"/>
    </row>
    <row r="74" spans="1:7" ht="15.75" customHeight="1">
      <c r="A74" s="10"/>
      <c r="B74" s="11"/>
      <c r="C74" s="11"/>
      <c r="D74" s="11"/>
      <c r="E74" s="11"/>
      <c r="F74" s="11"/>
      <c r="G74" s="11"/>
    </row>
    <row r="75" spans="1:7" ht="15.75" customHeight="1">
      <c r="A75" s="10"/>
      <c r="B75" s="11"/>
      <c r="C75" s="11"/>
      <c r="D75" s="11"/>
      <c r="E75" s="11"/>
      <c r="F75" s="11"/>
      <c r="G75" s="11"/>
    </row>
    <row r="76" spans="1:7" ht="15.75" customHeight="1">
      <c r="A76" s="10"/>
      <c r="B76" s="11"/>
      <c r="C76" s="11"/>
      <c r="D76" s="11"/>
      <c r="E76" s="11"/>
      <c r="F76" s="11"/>
      <c r="G76" s="11"/>
    </row>
    <row r="77" spans="1:7" ht="15.75" customHeight="1">
      <c r="A77" s="10"/>
      <c r="B77" s="11"/>
      <c r="C77" s="11"/>
      <c r="D77" s="11"/>
      <c r="E77" s="11"/>
      <c r="F77" s="11"/>
      <c r="G77" s="11"/>
    </row>
    <row r="78" spans="1:7" ht="15.75" customHeight="1">
      <c r="A78" s="10"/>
      <c r="B78" s="11"/>
      <c r="C78" s="11"/>
      <c r="D78" s="11"/>
      <c r="E78" s="11"/>
      <c r="F78" s="11"/>
      <c r="G78" s="11"/>
    </row>
    <row r="79" spans="1:7" ht="15.75" customHeight="1">
      <c r="A79" s="10"/>
      <c r="B79" s="11"/>
      <c r="C79" s="11"/>
      <c r="D79" s="11"/>
      <c r="E79" s="11"/>
      <c r="F79" s="11"/>
      <c r="G79" s="11"/>
    </row>
    <row r="80" spans="1:7" ht="15.75" customHeight="1">
      <c r="A80" s="10"/>
      <c r="B80" s="11"/>
      <c r="C80" s="11"/>
      <c r="D80" s="11"/>
      <c r="E80" s="11"/>
      <c r="F80" s="11"/>
      <c r="G80" s="11"/>
    </row>
    <row r="81" spans="1:7" ht="15.75" customHeight="1">
      <c r="A81" s="10"/>
      <c r="B81" s="11"/>
      <c r="C81" s="11"/>
      <c r="D81" s="11"/>
      <c r="E81" s="11"/>
      <c r="F81" s="11"/>
      <c r="G81" s="11"/>
    </row>
    <row r="82" spans="1:7" ht="15.75" customHeight="1">
      <c r="A82" s="10"/>
      <c r="B82" s="11"/>
      <c r="C82" s="11"/>
      <c r="D82" s="11"/>
      <c r="E82" s="11"/>
      <c r="F82" s="11"/>
      <c r="G82" s="11"/>
    </row>
    <row r="83" spans="1:7" ht="15.75" customHeight="1">
      <c r="A83" s="10"/>
      <c r="B83" s="11"/>
      <c r="C83" s="11"/>
      <c r="D83" s="11"/>
      <c r="E83" s="11"/>
      <c r="F83" s="11"/>
      <c r="G83" s="11"/>
    </row>
    <row r="84" spans="1:7" ht="15.75" customHeight="1">
      <c r="A84" s="10"/>
      <c r="B84" s="11"/>
      <c r="C84" s="11"/>
      <c r="D84" s="11"/>
      <c r="E84" s="11"/>
      <c r="F84" s="11"/>
      <c r="G84" s="11"/>
    </row>
    <row r="85" spans="1:7" ht="15.75" customHeight="1">
      <c r="A85" s="10"/>
      <c r="B85" s="11"/>
      <c r="C85" s="11"/>
      <c r="D85" s="11"/>
      <c r="E85" s="11"/>
      <c r="F85" s="11"/>
      <c r="G85" s="11"/>
    </row>
    <row r="86" spans="1:7" ht="15.75" customHeight="1">
      <c r="A86" s="10"/>
      <c r="B86" s="11"/>
      <c r="C86" s="11"/>
      <c r="D86" s="11"/>
      <c r="E86" s="11"/>
      <c r="F86" s="11"/>
      <c r="G86" s="11"/>
    </row>
    <row r="87" spans="1:7" ht="15.75" customHeight="1">
      <c r="A87" s="10"/>
      <c r="B87" s="11"/>
      <c r="C87" s="11"/>
      <c r="D87" s="11"/>
      <c r="E87" s="11"/>
      <c r="F87" s="11"/>
      <c r="G87" s="11"/>
    </row>
    <row r="88" spans="1:7" ht="15.75" customHeight="1">
      <c r="A88" s="10"/>
      <c r="B88" s="11"/>
      <c r="C88" s="11"/>
      <c r="D88" s="11"/>
      <c r="E88" s="11"/>
      <c r="F88" s="11"/>
      <c r="G88" s="11"/>
    </row>
    <row r="89" spans="1:7" ht="15.75" customHeight="1">
      <c r="A89" s="10"/>
      <c r="B89" s="11"/>
      <c r="C89" s="11"/>
      <c r="D89" s="11"/>
      <c r="E89" s="11"/>
      <c r="F89" s="11"/>
      <c r="G89" s="11"/>
    </row>
    <row r="90" spans="1:7" ht="15.75" customHeight="1">
      <c r="A90" s="10"/>
      <c r="B90" s="11"/>
      <c r="C90" s="11"/>
      <c r="D90" s="11"/>
      <c r="E90" s="11"/>
      <c r="F90" s="11"/>
      <c r="G90" s="11"/>
    </row>
    <row r="91" spans="1:7" ht="15.75" customHeight="1">
      <c r="A91" s="10"/>
      <c r="B91" s="11"/>
      <c r="C91" s="11"/>
      <c r="D91" s="11"/>
      <c r="E91" s="11"/>
      <c r="F91" s="11"/>
      <c r="G91" s="11"/>
    </row>
    <row r="92" spans="1:7" ht="15.75" customHeight="1">
      <c r="A92" s="10"/>
      <c r="B92" s="11"/>
      <c r="C92" s="11"/>
      <c r="D92" s="11"/>
      <c r="E92" s="11"/>
      <c r="F92" s="11"/>
      <c r="G92" s="11"/>
    </row>
    <row r="93" spans="1:7" ht="15.75" customHeight="1">
      <c r="A93" s="10"/>
      <c r="B93" s="11"/>
      <c r="C93" s="11"/>
      <c r="D93" s="11"/>
      <c r="E93" s="11"/>
      <c r="F93" s="11"/>
      <c r="G93" s="11"/>
    </row>
    <row r="94" spans="1:7" ht="15.75" customHeight="1">
      <c r="A94" s="10"/>
      <c r="B94" s="11"/>
      <c r="C94" s="11"/>
      <c r="D94" s="11"/>
      <c r="E94" s="11"/>
      <c r="F94" s="11"/>
      <c r="G94" s="11"/>
    </row>
    <row r="95" spans="1:7" ht="15.75" customHeight="1">
      <c r="A95" s="10"/>
      <c r="B95" s="11"/>
      <c r="C95" s="11"/>
      <c r="D95" s="11"/>
      <c r="E95" s="11"/>
      <c r="F95" s="11"/>
      <c r="G95" s="11"/>
    </row>
    <row r="96" spans="1:7" ht="15.75" customHeight="1">
      <c r="A96" s="10"/>
      <c r="B96" s="11"/>
      <c r="C96" s="11"/>
      <c r="D96" s="11"/>
      <c r="E96" s="11"/>
      <c r="F96" s="11"/>
      <c r="G96" s="11"/>
    </row>
    <row r="97" spans="1:7" ht="15.75" customHeight="1">
      <c r="A97" s="10"/>
      <c r="B97" s="11"/>
      <c r="C97" s="11"/>
      <c r="D97" s="11"/>
      <c r="E97" s="11"/>
      <c r="F97" s="11"/>
      <c r="G97" s="11"/>
    </row>
    <row r="98" spans="1:7" ht="15.75" customHeight="1">
      <c r="A98" s="10"/>
      <c r="B98" s="11"/>
      <c r="C98" s="11"/>
      <c r="D98" s="11"/>
      <c r="E98" s="11"/>
      <c r="F98" s="11"/>
      <c r="G98" s="11"/>
    </row>
    <row r="99" spans="1:7" ht="15.75" customHeight="1">
      <c r="A99" s="10"/>
      <c r="B99" s="11"/>
      <c r="C99" s="11"/>
      <c r="D99" s="11"/>
      <c r="E99" s="11"/>
      <c r="F99" s="11"/>
      <c r="G99" s="11"/>
    </row>
    <row r="100" spans="1:7" ht="15.75" customHeight="1">
      <c r="A100" s="10"/>
      <c r="B100" s="11"/>
      <c r="C100" s="11"/>
      <c r="D100" s="11"/>
      <c r="E100" s="11"/>
      <c r="F100" s="11"/>
      <c r="G100" s="11"/>
    </row>
    <row r="101" spans="1:7" ht="15.75" customHeight="1">
      <c r="A101" s="10"/>
      <c r="B101" s="11"/>
      <c r="C101" s="11"/>
      <c r="D101" s="11"/>
      <c r="E101" s="11"/>
      <c r="F101" s="11"/>
      <c r="G101" s="11"/>
    </row>
    <row r="102" spans="1:7" ht="15.75" customHeight="1">
      <c r="A102" s="10"/>
      <c r="B102" s="11"/>
      <c r="C102" s="11"/>
      <c r="D102" s="11"/>
      <c r="E102" s="11"/>
      <c r="F102" s="11"/>
      <c r="G102" s="11"/>
    </row>
    <row r="103" spans="1:7" ht="15.75" customHeight="1">
      <c r="A103" s="10"/>
      <c r="B103" s="11"/>
      <c r="C103" s="11"/>
      <c r="D103" s="11"/>
      <c r="E103" s="11"/>
      <c r="F103" s="11"/>
      <c r="G103" s="11"/>
    </row>
    <row r="104" spans="1:7" ht="15.75" customHeight="1">
      <c r="A104" s="10"/>
      <c r="B104" s="11"/>
      <c r="C104" s="11"/>
      <c r="D104" s="11"/>
      <c r="E104" s="11"/>
      <c r="F104" s="11"/>
      <c r="G104" s="11"/>
    </row>
    <row r="105" spans="1:7" ht="15.75" customHeight="1">
      <c r="A105" s="10"/>
      <c r="B105" s="11"/>
      <c r="C105" s="11"/>
      <c r="D105" s="11"/>
      <c r="E105" s="11"/>
      <c r="F105" s="11"/>
      <c r="G105" s="11"/>
    </row>
    <row r="106" spans="1:7" ht="15.75" customHeight="1">
      <c r="A106" s="10"/>
      <c r="B106" s="11"/>
      <c r="C106" s="11"/>
      <c r="D106" s="11"/>
      <c r="E106" s="11"/>
      <c r="F106" s="11"/>
      <c r="G106" s="11"/>
    </row>
    <row r="107" spans="1:7" ht="15.75" customHeight="1">
      <c r="A107" s="10"/>
      <c r="B107" s="11"/>
      <c r="C107" s="11"/>
      <c r="D107" s="11"/>
      <c r="E107" s="11"/>
      <c r="F107" s="11"/>
      <c r="G107" s="11"/>
    </row>
    <row r="108" spans="1:7" ht="15.75" customHeight="1">
      <c r="A108" s="10"/>
      <c r="B108" s="11"/>
      <c r="C108" s="11"/>
      <c r="D108" s="11"/>
      <c r="E108" s="11"/>
      <c r="F108" s="11"/>
      <c r="G108" s="11"/>
    </row>
    <row r="109" spans="1:7" ht="15.75" customHeight="1">
      <c r="A109" s="10"/>
      <c r="B109" s="11"/>
      <c r="C109" s="11"/>
      <c r="D109" s="11"/>
      <c r="E109" s="11"/>
      <c r="F109" s="11"/>
      <c r="G109" s="11"/>
    </row>
    <row r="110" spans="1:7" ht="15.75" customHeight="1">
      <c r="A110" s="10"/>
      <c r="B110" s="11"/>
      <c r="C110" s="11"/>
      <c r="D110" s="11"/>
      <c r="E110" s="11"/>
      <c r="F110" s="11"/>
      <c r="G110" s="11"/>
    </row>
    <row r="111" spans="1:7" ht="15.75" customHeight="1">
      <c r="A111" s="10"/>
      <c r="B111" s="11"/>
      <c r="C111" s="11"/>
      <c r="D111" s="11"/>
      <c r="E111" s="11"/>
      <c r="F111" s="11"/>
      <c r="G111" s="11"/>
    </row>
    <row r="112" spans="1:7" ht="15.75" customHeight="1">
      <c r="A112" s="10"/>
      <c r="B112" s="11"/>
      <c r="C112" s="11"/>
      <c r="D112" s="11"/>
      <c r="E112" s="11"/>
      <c r="F112" s="11"/>
      <c r="G112" s="11"/>
    </row>
    <row r="113" spans="1:7" ht="15.75" customHeight="1">
      <c r="A113" s="10"/>
      <c r="B113" s="11"/>
      <c r="C113" s="11"/>
      <c r="D113" s="11"/>
      <c r="E113" s="11"/>
      <c r="F113" s="11"/>
      <c r="G113" s="11"/>
    </row>
    <row r="114" spans="1:7" ht="15.75" customHeight="1">
      <c r="A114" s="10"/>
      <c r="B114" s="11"/>
      <c r="C114" s="11"/>
      <c r="D114" s="11"/>
      <c r="E114" s="11"/>
      <c r="F114" s="11"/>
      <c r="G114" s="11"/>
    </row>
    <row r="115" spans="1:7" ht="15.75" customHeight="1">
      <c r="A115" s="10"/>
      <c r="B115" s="11"/>
      <c r="C115" s="11"/>
      <c r="D115" s="11"/>
      <c r="E115" s="11"/>
      <c r="F115" s="11"/>
      <c r="G115" s="11"/>
    </row>
    <row r="116" spans="1:7" ht="15.75" customHeight="1">
      <c r="A116" s="10"/>
      <c r="B116" s="11"/>
      <c r="C116" s="11"/>
      <c r="D116" s="11"/>
      <c r="E116" s="11"/>
      <c r="F116" s="11"/>
      <c r="G116" s="11"/>
    </row>
    <row r="117" spans="1:7" ht="15.75" customHeight="1">
      <c r="A117" s="10"/>
      <c r="B117" s="11"/>
      <c r="C117" s="11"/>
      <c r="D117" s="11"/>
      <c r="E117" s="11"/>
      <c r="F117" s="11"/>
      <c r="G117" s="11"/>
    </row>
    <row r="118" spans="1:7" ht="15.75" customHeight="1">
      <c r="A118" s="10"/>
      <c r="B118" s="11"/>
      <c r="C118" s="11"/>
      <c r="D118" s="11"/>
      <c r="E118" s="11"/>
      <c r="F118" s="11"/>
      <c r="G118" s="11"/>
    </row>
    <row r="119" spans="1:7" ht="15.75" customHeight="1">
      <c r="A119" s="10"/>
      <c r="B119" s="11"/>
      <c r="C119" s="11"/>
      <c r="D119" s="11"/>
      <c r="E119" s="11"/>
      <c r="F119" s="11"/>
      <c r="G119" s="11"/>
    </row>
    <row r="120" spans="1:7" ht="15.75" customHeight="1">
      <c r="A120" s="10"/>
      <c r="B120" s="11"/>
      <c r="C120" s="11"/>
      <c r="D120" s="11"/>
      <c r="E120" s="11"/>
      <c r="F120" s="11"/>
      <c r="G120" s="11"/>
    </row>
    <row r="121" spans="1:7" ht="15.75" customHeight="1">
      <c r="A121" s="10"/>
      <c r="B121" s="11"/>
      <c r="C121" s="11"/>
      <c r="D121" s="11"/>
      <c r="E121" s="11"/>
      <c r="F121" s="11"/>
      <c r="G121" s="11"/>
    </row>
    <row r="122" spans="1:7" ht="15.75" customHeight="1">
      <c r="A122" s="10"/>
      <c r="B122" s="11"/>
      <c r="C122" s="11"/>
      <c r="D122" s="11"/>
      <c r="E122" s="11"/>
      <c r="F122" s="11"/>
      <c r="G122" s="11"/>
    </row>
    <row r="123" spans="1:7" ht="15.75" customHeight="1">
      <c r="A123" s="10"/>
      <c r="B123" s="11"/>
      <c r="C123" s="11"/>
      <c r="D123" s="11"/>
      <c r="E123" s="11"/>
      <c r="F123" s="11"/>
      <c r="G123" s="11"/>
    </row>
    <row r="124" spans="1:7" ht="15.75" customHeight="1">
      <c r="A124" s="10"/>
      <c r="B124" s="11"/>
      <c r="C124" s="11"/>
      <c r="D124" s="11"/>
      <c r="E124" s="11"/>
      <c r="F124" s="11"/>
      <c r="G124" s="11"/>
    </row>
    <row r="125" spans="1:7" ht="15.75" customHeight="1">
      <c r="A125" s="10"/>
      <c r="B125" s="11"/>
      <c r="C125" s="11"/>
      <c r="D125" s="11"/>
      <c r="E125" s="11"/>
      <c r="F125" s="11"/>
      <c r="G125" s="11"/>
    </row>
    <row r="126" spans="1:7" ht="15.75" customHeight="1">
      <c r="A126" s="10"/>
      <c r="B126" s="11"/>
      <c r="C126" s="11"/>
      <c r="D126" s="11"/>
      <c r="E126" s="11"/>
      <c r="F126" s="11"/>
      <c r="G126" s="11"/>
    </row>
    <row r="127" spans="1:7" ht="15.75" customHeight="1">
      <c r="A127" s="10"/>
      <c r="B127" s="11"/>
      <c r="C127" s="11"/>
      <c r="D127" s="11"/>
      <c r="E127" s="11"/>
      <c r="F127" s="11"/>
      <c r="G127" s="11"/>
    </row>
    <row r="128" spans="1:7" ht="15.75" customHeight="1">
      <c r="A128" s="10"/>
      <c r="B128" s="11"/>
      <c r="C128" s="11"/>
      <c r="D128" s="11"/>
      <c r="E128" s="11"/>
      <c r="F128" s="11"/>
      <c r="G128" s="11"/>
    </row>
    <row r="129" spans="1:7" ht="15.75" customHeight="1">
      <c r="A129" s="10"/>
      <c r="B129" s="11"/>
      <c r="C129" s="11"/>
      <c r="D129" s="11"/>
      <c r="E129" s="11"/>
      <c r="F129" s="11"/>
      <c r="G129" s="11"/>
    </row>
    <row r="130" spans="1:7" ht="15.75" customHeight="1">
      <c r="A130" s="10"/>
      <c r="B130" s="11"/>
      <c r="C130" s="11"/>
      <c r="D130" s="11"/>
      <c r="E130" s="11"/>
      <c r="F130" s="11"/>
      <c r="G130" s="11"/>
    </row>
    <row r="131" spans="1:7" ht="15.75" customHeight="1">
      <c r="A131" s="10"/>
      <c r="B131" s="11"/>
      <c r="C131" s="11"/>
      <c r="D131" s="11"/>
      <c r="E131" s="11"/>
      <c r="F131" s="11"/>
      <c r="G131" s="11"/>
    </row>
    <row r="132" spans="1:7" ht="15.75" customHeight="1">
      <c r="A132" s="10"/>
      <c r="B132" s="11"/>
      <c r="C132" s="11"/>
      <c r="D132" s="11"/>
      <c r="E132" s="11"/>
      <c r="F132" s="11"/>
      <c r="G132" s="11"/>
    </row>
    <row r="133" spans="1:7" ht="15.75" customHeight="1">
      <c r="A133" s="10"/>
      <c r="B133" s="11"/>
      <c r="C133" s="11"/>
      <c r="D133" s="11"/>
      <c r="E133" s="11"/>
      <c r="F133" s="11"/>
      <c r="G133" s="11"/>
    </row>
    <row r="134" spans="1:7" ht="15.75" customHeight="1">
      <c r="A134" s="10"/>
      <c r="B134" s="11"/>
      <c r="C134" s="11"/>
      <c r="D134" s="11"/>
      <c r="E134" s="11"/>
      <c r="F134" s="11"/>
      <c r="G134" s="11"/>
    </row>
    <row r="135" spans="1:7" ht="15.75" customHeight="1">
      <c r="A135" s="10"/>
      <c r="B135" s="11"/>
      <c r="C135" s="11"/>
      <c r="D135" s="11"/>
      <c r="E135" s="11"/>
      <c r="F135" s="11"/>
      <c r="G135" s="11"/>
    </row>
    <row r="136" spans="1:7" ht="15.75" customHeight="1">
      <c r="A136" s="10"/>
      <c r="B136" s="11"/>
      <c r="C136" s="11"/>
      <c r="D136" s="11"/>
      <c r="E136" s="11"/>
      <c r="F136" s="11"/>
      <c r="G136" s="11"/>
    </row>
    <row r="137" spans="1:7" ht="15.75" customHeight="1">
      <c r="A137" s="10"/>
      <c r="B137" s="11"/>
      <c r="C137" s="11"/>
      <c r="D137" s="11"/>
      <c r="E137" s="11"/>
      <c r="F137" s="11"/>
      <c r="G137" s="11"/>
    </row>
    <row r="138" spans="1:7" ht="15.75" customHeight="1">
      <c r="A138" s="10"/>
      <c r="B138" s="11"/>
      <c r="C138" s="11"/>
      <c r="D138" s="11"/>
      <c r="E138" s="11"/>
      <c r="F138" s="11"/>
      <c r="G138" s="11"/>
    </row>
    <row r="139" spans="1:7" ht="15.75" customHeight="1">
      <c r="A139" s="10"/>
      <c r="B139" s="11"/>
      <c r="C139" s="11"/>
      <c r="D139" s="11"/>
      <c r="E139" s="11"/>
      <c r="F139" s="11"/>
      <c r="G139" s="11"/>
    </row>
    <row r="140" spans="1:7" ht="15.75" customHeight="1">
      <c r="A140" s="10"/>
      <c r="B140" s="11"/>
      <c r="C140" s="11"/>
      <c r="D140" s="11"/>
      <c r="E140" s="11"/>
      <c r="F140" s="11"/>
      <c r="G140" s="11"/>
    </row>
    <row r="141" spans="1:7" ht="15.75" customHeight="1">
      <c r="A141" s="10"/>
      <c r="B141" s="11"/>
      <c r="C141" s="11"/>
      <c r="D141" s="11"/>
      <c r="E141" s="11"/>
      <c r="F141" s="11"/>
      <c r="G141" s="11"/>
    </row>
    <row r="142" spans="1:7" ht="15.75" customHeight="1">
      <c r="A142" s="10"/>
      <c r="B142" s="11"/>
      <c r="C142" s="11"/>
      <c r="D142" s="11"/>
      <c r="E142" s="11"/>
      <c r="F142" s="11"/>
      <c r="G142" s="11"/>
    </row>
    <row r="143" spans="1:7" ht="15.75" customHeight="1">
      <c r="A143" s="10"/>
      <c r="B143" s="11"/>
      <c r="C143" s="11"/>
      <c r="D143" s="11"/>
      <c r="E143" s="11"/>
      <c r="F143" s="11"/>
      <c r="G143" s="11"/>
    </row>
    <row r="144" spans="1:7" ht="15.75" customHeight="1">
      <c r="A144" s="10"/>
      <c r="B144" s="11"/>
      <c r="C144" s="11"/>
      <c r="D144" s="11"/>
      <c r="E144" s="11"/>
      <c r="F144" s="11"/>
      <c r="G144" s="11"/>
    </row>
    <row r="145" spans="1:7" ht="15.75" customHeight="1">
      <c r="A145" s="10"/>
      <c r="B145" s="11"/>
      <c r="C145" s="11"/>
      <c r="D145" s="11"/>
      <c r="E145" s="11"/>
      <c r="F145" s="11"/>
      <c r="G145" s="11"/>
    </row>
    <row r="146" spans="1:7" ht="15.75" customHeight="1">
      <c r="A146" s="10"/>
      <c r="B146" s="11"/>
      <c r="C146" s="11"/>
      <c r="D146" s="11"/>
      <c r="E146" s="11"/>
      <c r="F146" s="11"/>
      <c r="G146" s="11"/>
    </row>
    <row r="147" spans="1:7" ht="15.75" customHeight="1">
      <c r="A147" s="10"/>
      <c r="B147" s="11"/>
      <c r="C147" s="11"/>
      <c r="D147" s="11"/>
      <c r="E147" s="11"/>
      <c r="F147" s="11"/>
      <c r="G147" s="11"/>
    </row>
    <row r="148" spans="1:7" ht="15.75" customHeight="1">
      <c r="A148" s="10"/>
      <c r="B148" s="11"/>
      <c r="C148" s="11"/>
      <c r="D148" s="11"/>
      <c r="E148" s="11"/>
      <c r="F148" s="11"/>
      <c r="G148" s="11"/>
    </row>
    <row r="149" spans="1:7" ht="15.75" customHeight="1">
      <c r="A149" s="10"/>
      <c r="B149" s="11"/>
      <c r="C149" s="11"/>
      <c r="D149" s="11"/>
      <c r="E149" s="11"/>
      <c r="F149" s="11"/>
      <c r="G149" s="11"/>
    </row>
    <row r="150" spans="1:7" ht="15.75" customHeight="1">
      <c r="A150" s="10"/>
      <c r="B150" s="11"/>
      <c r="C150" s="11"/>
      <c r="D150" s="11"/>
      <c r="E150" s="11"/>
      <c r="F150" s="11"/>
      <c r="G150" s="11"/>
    </row>
    <row r="151" spans="1:7" ht="15.75" customHeight="1">
      <c r="A151" s="10"/>
      <c r="B151" s="11"/>
      <c r="C151" s="11"/>
      <c r="D151" s="11"/>
      <c r="E151" s="11"/>
      <c r="F151" s="11"/>
      <c r="G151" s="11"/>
    </row>
    <row r="152" spans="1:7" ht="15.75" customHeight="1">
      <c r="A152" s="10"/>
      <c r="B152" s="11"/>
      <c r="C152" s="11"/>
      <c r="D152" s="11"/>
      <c r="E152" s="11"/>
      <c r="F152" s="11"/>
      <c r="G152" s="11"/>
    </row>
    <row r="153" spans="1:7" ht="15.75" customHeight="1">
      <c r="A153" s="10"/>
      <c r="B153" s="11"/>
      <c r="C153" s="11"/>
      <c r="D153" s="11"/>
      <c r="E153" s="11"/>
      <c r="F153" s="11"/>
      <c r="G153" s="11"/>
    </row>
    <row r="154" spans="1:7" ht="15.75" customHeight="1">
      <c r="A154" s="10"/>
      <c r="B154" s="11"/>
      <c r="C154" s="11"/>
      <c r="D154" s="11"/>
      <c r="E154" s="11"/>
      <c r="F154" s="11"/>
      <c r="G154" s="11"/>
    </row>
    <row r="155" spans="1:7" ht="15.75" customHeight="1">
      <c r="A155" s="10"/>
      <c r="B155" s="11"/>
      <c r="C155" s="11"/>
      <c r="D155" s="11"/>
      <c r="E155" s="11"/>
      <c r="F155" s="11"/>
      <c r="G155" s="11"/>
    </row>
    <row r="156" spans="1:7" ht="15.75" customHeight="1">
      <c r="A156" s="10"/>
      <c r="B156" s="11"/>
      <c r="C156" s="11"/>
      <c r="D156" s="11"/>
      <c r="E156" s="11"/>
      <c r="F156" s="11"/>
      <c r="G156" s="11"/>
    </row>
    <row r="157" spans="1:7" ht="15.75" customHeight="1">
      <c r="A157" s="10"/>
      <c r="B157" s="11"/>
      <c r="C157" s="11"/>
      <c r="D157" s="11"/>
      <c r="E157" s="11"/>
      <c r="F157" s="11"/>
      <c r="G157" s="11"/>
    </row>
    <row r="158" spans="1:7" ht="15.75" customHeight="1">
      <c r="A158" s="10"/>
      <c r="B158" s="11"/>
      <c r="C158" s="11"/>
      <c r="D158" s="11"/>
      <c r="E158" s="11"/>
      <c r="F158" s="11"/>
      <c r="G158" s="11"/>
    </row>
    <row r="159" spans="1:7" ht="15.75" customHeight="1">
      <c r="A159" s="10"/>
      <c r="B159" s="11"/>
      <c r="C159" s="11"/>
      <c r="D159" s="11"/>
      <c r="E159" s="11"/>
      <c r="F159" s="11"/>
      <c r="G159" s="11"/>
    </row>
    <row r="160" spans="1:7" ht="15.75" customHeight="1">
      <c r="A160" s="10"/>
      <c r="B160" s="11"/>
      <c r="C160" s="11"/>
      <c r="D160" s="11"/>
      <c r="E160" s="11"/>
      <c r="F160" s="11"/>
      <c r="G160" s="11"/>
    </row>
    <row r="161" spans="1:7" ht="15.75" customHeight="1">
      <c r="A161" s="10"/>
      <c r="B161" s="11"/>
      <c r="C161" s="11"/>
      <c r="D161" s="11"/>
      <c r="E161" s="11"/>
      <c r="F161" s="11"/>
      <c r="G161" s="11"/>
    </row>
    <row r="162" spans="1:7" ht="15.75" customHeight="1">
      <c r="A162" s="10"/>
      <c r="B162" s="11"/>
      <c r="C162" s="11"/>
      <c r="D162" s="11"/>
      <c r="E162" s="11"/>
      <c r="F162" s="11"/>
      <c r="G162" s="11"/>
    </row>
    <row r="163" spans="1:7" ht="15.75" customHeight="1">
      <c r="A163" s="10"/>
      <c r="B163" s="11"/>
      <c r="C163" s="11"/>
      <c r="D163" s="11"/>
      <c r="E163" s="11"/>
      <c r="F163" s="11"/>
      <c r="G163" s="11"/>
    </row>
    <row r="164" spans="1:7" ht="15.75" customHeight="1">
      <c r="A164" s="10"/>
      <c r="B164" s="11"/>
      <c r="C164" s="11"/>
      <c r="D164" s="11"/>
      <c r="E164" s="11"/>
      <c r="F164" s="11"/>
      <c r="G164" s="11"/>
    </row>
    <row r="165" spans="1:7" ht="15.75" customHeight="1">
      <c r="A165" s="10"/>
      <c r="B165" s="11"/>
      <c r="C165" s="11"/>
      <c r="D165" s="11"/>
      <c r="E165" s="11"/>
      <c r="F165" s="11"/>
      <c r="G165" s="11"/>
    </row>
    <row r="166" spans="1:7" ht="15.75" customHeight="1">
      <c r="A166" s="10"/>
      <c r="B166" s="11"/>
      <c r="C166" s="11"/>
      <c r="D166" s="11"/>
      <c r="E166" s="11"/>
      <c r="F166" s="11"/>
      <c r="G166" s="11"/>
    </row>
    <row r="167" spans="1:7" ht="15.75" customHeight="1">
      <c r="A167" s="10"/>
      <c r="B167" s="11"/>
      <c r="C167" s="11"/>
      <c r="D167" s="11"/>
      <c r="E167" s="11"/>
      <c r="F167" s="11"/>
      <c r="G167" s="11"/>
    </row>
    <row r="168" spans="1:7" ht="15.75" customHeight="1">
      <c r="A168" s="10"/>
      <c r="B168" s="11"/>
      <c r="C168" s="11"/>
      <c r="D168" s="11"/>
      <c r="E168" s="11"/>
      <c r="F168" s="11"/>
      <c r="G168" s="11"/>
    </row>
    <row r="169" spans="1:7" ht="15.75" customHeight="1">
      <c r="A169" s="10"/>
      <c r="B169" s="11"/>
      <c r="C169" s="11"/>
      <c r="D169" s="11"/>
      <c r="E169" s="11"/>
      <c r="F169" s="11"/>
      <c r="G169" s="11"/>
    </row>
    <row r="170" spans="1:7" ht="15.75" customHeight="1">
      <c r="A170" s="10"/>
      <c r="B170" s="11"/>
      <c r="C170" s="11"/>
      <c r="D170" s="11"/>
      <c r="E170" s="11"/>
      <c r="F170" s="11"/>
      <c r="G170" s="11"/>
    </row>
    <row r="171" spans="1:7" ht="15.75" customHeight="1">
      <c r="A171" s="10"/>
      <c r="B171" s="11"/>
      <c r="C171" s="11"/>
      <c r="D171" s="11"/>
      <c r="E171" s="11"/>
      <c r="F171" s="11"/>
      <c r="G171" s="11"/>
    </row>
    <row r="172" spans="1:7" ht="15.75" customHeight="1">
      <c r="A172" s="10"/>
      <c r="B172" s="11"/>
      <c r="C172" s="11"/>
      <c r="D172" s="11"/>
      <c r="E172" s="11"/>
      <c r="F172" s="11"/>
      <c r="G172" s="11"/>
    </row>
    <row r="173" spans="1:7" ht="15.75" customHeight="1">
      <c r="A173" s="10"/>
      <c r="B173" s="11"/>
      <c r="C173" s="11"/>
      <c r="D173" s="11"/>
      <c r="E173" s="11"/>
      <c r="F173" s="11"/>
      <c r="G173" s="11"/>
    </row>
    <row r="174" spans="1:7" ht="15.75" customHeight="1">
      <c r="A174" s="10"/>
      <c r="B174" s="11"/>
      <c r="C174" s="11"/>
      <c r="D174" s="11"/>
      <c r="E174" s="11"/>
      <c r="F174" s="11"/>
      <c r="G174" s="11"/>
    </row>
    <row r="175" spans="1:7" ht="15.75" customHeight="1">
      <c r="A175" s="10"/>
      <c r="B175" s="11"/>
      <c r="C175" s="11"/>
      <c r="D175" s="11"/>
      <c r="E175" s="11"/>
      <c r="F175" s="11"/>
      <c r="G175" s="11"/>
    </row>
    <row r="176" spans="1:7" ht="15.75" customHeight="1">
      <c r="A176" s="10"/>
      <c r="B176" s="11"/>
      <c r="C176" s="11"/>
      <c r="D176" s="11"/>
      <c r="E176" s="11"/>
      <c r="F176" s="11"/>
      <c r="G176" s="11"/>
    </row>
    <row r="177" spans="1:7" ht="15.75" customHeight="1">
      <c r="A177" s="10"/>
      <c r="B177" s="11"/>
      <c r="C177" s="11"/>
      <c r="D177" s="11"/>
      <c r="E177" s="11"/>
      <c r="F177" s="11"/>
      <c r="G177" s="11"/>
    </row>
    <row r="178" spans="1:7" ht="15.75" customHeight="1">
      <c r="A178" s="10"/>
      <c r="B178" s="11"/>
      <c r="C178" s="11"/>
      <c r="D178" s="11"/>
      <c r="E178" s="11"/>
      <c r="F178" s="11"/>
      <c r="G178" s="11"/>
    </row>
    <row r="179" spans="1:7" ht="15.75" customHeight="1">
      <c r="A179" s="10"/>
      <c r="B179" s="11"/>
      <c r="C179" s="11"/>
      <c r="D179" s="11"/>
      <c r="E179" s="11"/>
      <c r="F179" s="11"/>
      <c r="G179" s="11"/>
    </row>
    <row r="180" spans="1:7" ht="15.75" customHeight="1">
      <c r="A180" s="10"/>
      <c r="B180" s="11"/>
      <c r="C180" s="11"/>
      <c r="D180" s="11"/>
      <c r="E180" s="11"/>
      <c r="F180" s="11"/>
      <c r="G180" s="11"/>
    </row>
    <row r="181" spans="1:7" ht="15.75" customHeight="1">
      <c r="A181" s="10"/>
      <c r="B181" s="11"/>
      <c r="C181" s="11"/>
      <c r="D181" s="11"/>
      <c r="E181" s="11"/>
      <c r="F181" s="11"/>
      <c r="G181" s="11"/>
    </row>
    <row r="182" spans="1:7" ht="15.75" customHeight="1">
      <c r="A182" s="10"/>
      <c r="B182" s="11"/>
      <c r="C182" s="11"/>
      <c r="D182" s="11"/>
      <c r="E182" s="11"/>
      <c r="F182" s="11"/>
      <c r="G182" s="11"/>
    </row>
    <row r="183" spans="1:7" ht="15.75" customHeight="1">
      <c r="A183" s="10"/>
      <c r="B183" s="11"/>
      <c r="C183" s="11"/>
      <c r="D183" s="11"/>
      <c r="E183" s="11"/>
      <c r="F183" s="11"/>
      <c r="G183" s="11"/>
    </row>
    <row r="184" spans="1:7" ht="15.75" customHeight="1">
      <c r="A184" s="10"/>
      <c r="B184" s="11"/>
      <c r="C184" s="11"/>
      <c r="D184" s="11"/>
      <c r="E184" s="11"/>
      <c r="F184" s="11"/>
      <c r="G184" s="11"/>
    </row>
    <row r="185" spans="1:7" ht="15.75" customHeight="1">
      <c r="A185" s="10"/>
      <c r="B185" s="11"/>
      <c r="C185" s="11"/>
      <c r="D185" s="11"/>
      <c r="E185" s="11"/>
      <c r="F185" s="11"/>
      <c r="G185" s="11"/>
    </row>
    <row r="186" spans="1:7" ht="15.75" customHeight="1">
      <c r="A186" s="10"/>
      <c r="B186" s="11"/>
      <c r="C186" s="11"/>
      <c r="D186" s="11"/>
      <c r="E186" s="11"/>
      <c r="F186" s="11"/>
      <c r="G186" s="11"/>
    </row>
    <row r="187" spans="1:7" ht="15.75" customHeight="1">
      <c r="A187" s="10"/>
      <c r="B187" s="11"/>
      <c r="C187" s="11"/>
      <c r="D187" s="11"/>
      <c r="E187" s="11"/>
      <c r="F187" s="11"/>
      <c r="G187" s="11"/>
    </row>
    <row r="188" spans="1:7" ht="15.75" customHeight="1">
      <c r="A188" s="10"/>
      <c r="B188" s="11"/>
      <c r="C188" s="11"/>
      <c r="D188" s="11"/>
      <c r="E188" s="11"/>
      <c r="F188" s="11"/>
      <c r="G188" s="11"/>
    </row>
    <row r="189" spans="1:7" ht="15.75" customHeight="1">
      <c r="A189" s="10"/>
      <c r="B189" s="11"/>
      <c r="C189" s="11"/>
      <c r="D189" s="11"/>
      <c r="E189" s="11"/>
      <c r="F189" s="11"/>
      <c r="G189" s="11"/>
    </row>
    <row r="190" spans="1:7" ht="15.75" customHeight="1">
      <c r="A190" s="10"/>
      <c r="B190" s="11"/>
      <c r="C190" s="11"/>
      <c r="D190" s="11"/>
      <c r="E190" s="11"/>
      <c r="F190" s="11"/>
      <c r="G190" s="11"/>
    </row>
    <row r="191" spans="1:7" ht="15.75" customHeight="1">
      <c r="A191" s="10"/>
      <c r="B191" s="11"/>
      <c r="C191" s="11"/>
      <c r="D191" s="11"/>
      <c r="E191" s="11"/>
      <c r="F191" s="11"/>
      <c r="G191" s="11"/>
    </row>
    <row r="192" spans="1:7" ht="15.75" customHeight="1">
      <c r="A192" s="10"/>
      <c r="B192" s="11"/>
      <c r="C192" s="11"/>
      <c r="D192" s="11"/>
      <c r="E192" s="11"/>
      <c r="F192" s="11"/>
      <c r="G192" s="11"/>
    </row>
    <row r="193" spans="1:7" ht="15.75" customHeight="1">
      <c r="A193" s="10"/>
      <c r="B193" s="11"/>
      <c r="C193" s="11"/>
      <c r="D193" s="11"/>
      <c r="E193" s="11"/>
      <c r="F193" s="11"/>
      <c r="G193" s="11"/>
    </row>
    <row r="194" spans="1:7" ht="15.75" customHeight="1">
      <c r="A194" s="10"/>
      <c r="B194" s="11"/>
      <c r="C194" s="11"/>
      <c r="D194" s="11"/>
      <c r="E194" s="11"/>
      <c r="F194" s="11"/>
      <c r="G194" s="11"/>
    </row>
    <row r="195" spans="1:7" ht="15.75" customHeight="1">
      <c r="A195" s="10"/>
      <c r="B195" s="11"/>
      <c r="C195" s="11"/>
      <c r="D195" s="11"/>
      <c r="E195" s="11"/>
      <c r="F195" s="11"/>
      <c r="G195" s="11"/>
    </row>
    <row r="196" spans="1:7" ht="15.75" customHeight="1">
      <c r="A196" s="10"/>
      <c r="B196" s="11"/>
      <c r="C196" s="11"/>
      <c r="D196" s="11"/>
      <c r="E196" s="11"/>
      <c r="F196" s="11"/>
      <c r="G196" s="11"/>
    </row>
    <row r="197" spans="1:7" ht="15.75" customHeight="1">
      <c r="A197" s="10"/>
      <c r="B197" s="11"/>
      <c r="C197" s="11"/>
      <c r="D197" s="11"/>
      <c r="E197" s="11"/>
      <c r="F197" s="11"/>
      <c r="G197" s="11"/>
    </row>
    <row r="198" spans="1:7" ht="15.75" customHeight="1">
      <c r="A198" s="10"/>
      <c r="B198" s="11"/>
      <c r="C198" s="11"/>
      <c r="D198" s="11"/>
      <c r="E198" s="11"/>
      <c r="F198" s="11"/>
      <c r="G198" s="11"/>
    </row>
    <row r="199" spans="1:7" ht="15.75" customHeight="1">
      <c r="A199" s="10"/>
      <c r="B199" s="11"/>
      <c r="C199" s="11"/>
      <c r="D199" s="11"/>
      <c r="E199" s="11"/>
      <c r="F199" s="11"/>
      <c r="G199" s="11"/>
    </row>
    <row r="200" spans="1:7" ht="15.75" customHeight="1">
      <c r="A200" s="10"/>
      <c r="B200" s="11"/>
      <c r="C200" s="11"/>
      <c r="D200" s="11"/>
      <c r="E200" s="11"/>
      <c r="F200" s="11"/>
      <c r="G200" s="11"/>
    </row>
    <row r="201" spans="1:7" ht="15.75" customHeight="1">
      <c r="A201" s="10"/>
      <c r="B201" s="11"/>
      <c r="C201" s="11"/>
      <c r="D201" s="11"/>
      <c r="E201" s="11"/>
      <c r="F201" s="11"/>
      <c r="G201" s="11"/>
    </row>
    <row r="202" spans="1:7" ht="15.75" customHeight="1">
      <c r="A202" s="10"/>
      <c r="B202" s="11"/>
      <c r="C202" s="11"/>
      <c r="D202" s="11"/>
      <c r="E202" s="11"/>
      <c r="F202" s="11"/>
      <c r="G202" s="11"/>
    </row>
    <row r="203" spans="1:7" ht="15.75" customHeight="1">
      <c r="A203" s="10"/>
      <c r="B203" s="11"/>
      <c r="C203" s="11"/>
      <c r="D203" s="11"/>
      <c r="E203" s="11"/>
      <c r="F203" s="11"/>
      <c r="G203" s="11"/>
    </row>
    <row r="204" spans="1:7" ht="15.75" customHeight="1">
      <c r="A204" s="10"/>
      <c r="B204" s="11"/>
      <c r="C204" s="11"/>
      <c r="D204" s="11"/>
      <c r="E204" s="11"/>
      <c r="F204" s="11"/>
      <c r="G204" s="11"/>
    </row>
    <row r="205" spans="1:7" ht="15.75" customHeight="1">
      <c r="A205" s="10"/>
      <c r="B205" s="11"/>
      <c r="C205" s="11"/>
      <c r="D205" s="11"/>
      <c r="E205" s="11"/>
      <c r="F205" s="11"/>
      <c r="G205" s="11"/>
    </row>
    <row r="206" spans="1:7" ht="15.75" customHeight="1">
      <c r="A206" s="10"/>
      <c r="B206" s="11"/>
      <c r="C206" s="11"/>
      <c r="D206" s="11"/>
      <c r="E206" s="11"/>
      <c r="F206" s="11"/>
      <c r="G206" s="11"/>
    </row>
    <row r="207" spans="1:7" ht="15.75" customHeight="1">
      <c r="A207" s="10"/>
      <c r="B207" s="11"/>
      <c r="C207" s="11"/>
      <c r="D207" s="11"/>
      <c r="E207" s="11"/>
      <c r="F207" s="11"/>
      <c r="G207" s="11"/>
    </row>
    <row r="208" spans="1:7" ht="15.75" customHeight="1">
      <c r="A208" s="10"/>
      <c r="B208" s="11"/>
      <c r="C208" s="11"/>
      <c r="D208" s="11"/>
      <c r="E208" s="11"/>
      <c r="F208" s="11"/>
      <c r="G208" s="11"/>
    </row>
    <row r="209" spans="1:7" ht="15.75" customHeight="1">
      <c r="A209" s="10"/>
      <c r="B209" s="11"/>
      <c r="C209" s="11"/>
      <c r="D209" s="11"/>
      <c r="E209" s="11"/>
      <c r="F209" s="11"/>
      <c r="G209" s="11"/>
    </row>
    <row r="210" spans="1:7" ht="15.75" customHeight="1">
      <c r="A210" s="10"/>
      <c r="B210" s="11"/>
      <c r="C210" s="11"/>
      <c r="D210" s="11"/>
      <c r="E210" s="11"/>
      <c r="F210" s="11"/>
      <c r="G210" s="11"/>
    </row>
    <row r="211" spans="1:7" ht="15.75" customHeight="1">
      <c r="A211" s="10"/>
      <c r="B211" s="11"/>
      <c r="C211" s="11"/>
      <c r="D211" s="11"/>
      <c r="E211" s="11"/>
      <c r="F211" s="11"/>
      <c r="G211" s="11"/>
    </row>
    <row r="212" spans="1:7" ht="15.75" customHeight="1">
      <c r="A212" s="10"/>
      <c r="B212" s="11"/>
      <c r="C212" s="11"/>
      <c r="D212" s="11"/>
      <c r="E212" s="11"/>
      <c r="F212" s="11"/>
      <c r="G212" s="11"/>
    </row>
    <row r="213" spans="1:7" ht="15.75" customHeight="1">
      <c r="A213" s="10"/>
      <c r="B213" s="11"/>
      <c r="C213" s="11"/>
      <c r="D213" s="11"/>
      <c r="E213" s="11"/>
      <c r="F213" s="11"/>
      <c r="G213" s="11"/>
    </row>
    <row r="214" spans="1:7" ht="15.75" customHeight="1">
      <c r="A214" s="10"/>
      <c r="B214" s="11"/>
      <c r="C214" s="11"/>
      <c r="D214" s="11"/>
      <c r="E214" s="11"/>
      <c r="F214" s="11"/>
      <c r="G214" s="11"/>
    </row>
    <row r="215" spans="1:7" ht="15.75" customHeight="1">
      <c r="A215" s="10"/>
      <c r="B215" s="11"/>
      <c r="C215" s="11"/>
      <c r="D215" s="11"/>
      <c r="E215" s="11"/>
      <c r="F215" s="11"/>
      <c r="G215" s="11"/>
    </row>
    <row r="216" spans="1:7" ht="15.75" customHeight="1">
      <c r="A216" s="10"/>
      <c r="B216" s="11"/>
      <c r="C216" s="11"/>
      <c r="D216" s="11"/>
      <c r="E216" s="11"/>
      <c r="F216" s="11"/>
      <c r="G216" s="11"/>
    </row>
    <row r="217" spans="1:7" ht="15.75" customHeight="1">
      <c r="A217" s="10"/>
      <c r="B217" s="11"/>
      <c r="C217" s="11"/>
      <c r="D217" s="11"/>
      <c r="E217" s="11"/>
      <c r="F217" s="11"/>
      <c r="G217" s="11"/>
    </row>
    <row r="218" spans="1:7" ht="15.75" customHeight="1">
      <c r="A218" s="10"/>
      <c r="B218" s="11"/>
      <c r="C218" s="11"/>
      <c r="D218" s="11"/>
      <c r="E218" s="11"/>
      <c r="F218" s="11"/>
      <c r="G218" s="11"/>
    </row>
    <row r="219" spans="1:7" ht="15.75" customHeight="1">
      <c r="A219" s="10"/>
      <c r="B219" s="11"/>
      <c r="C219" s="11"/>
      <c r="D219" s="11"/>
      <c r="E219" s="11"/>
      <c r="F219" s="11"/>
      <c r="G219" s="11"/>
    </row>
    <row r="220" spans="1:7" ht="15.75" customHeight="1">
      <c r="A220" s="10"/>
      <c r="B220" s="11"/>
      <c r="C220" s="11"/>
      <c r="D220" s="11"/>
      <c r="E220" s="11"/>
      <c r="F220" s="11"/>
      <c r="G220" s="11"/>
    </row>
    <row r="221" spans="1:7" ht="15.75" customHeight="1">
      <c r="A221" s="10"/>
      <c r="B221" s="11"/>
      <c r="C221" s="11"/>
      <c r="D221" s="11"/>
      <c r="E221" s="11"/>
      <c r="F221" s="11"/>
      <c r="G221" s="11"/>
    </row>
    <row r="222" spans="1:7" ht="15.75" customHeight="1">
      <c r="A222" s="10"/>
      <c r="B222" s="11"/>
      <c r="C222" s="11"/>
      <c r="D222" s="11"/>
      <c r="E222" s="11"/>
      <c r="F222" s="11"/>
      <c r="G222" s="11"/>
    </row>
    <row r="223" spans="1:7" ht="15.75" customHeight="1">
      <c r="A223" s="10"/>
      <c r="B223" s="11"/>
      <c r="C223" s="11"/>
      <c r="D223" s="11"/>
      <c r="E223" s="11"/>
      <c r="F223" s="11"/>
      <c r="G223" s="11"/>
    </row>
    <row r="224" spans="1:7" ht="15.75" customHeight="1">
      <c r="A224" s="10"/>
      <c r="B224" s="11"/>
      <c r="C224" s="11"/>
      <c r="D224" s="11"/>
      <c r="E224" s="11"/>
      <c r="F224" s="11"/>
      <c r="G224" s="11"/>
    </row>
    <row r="225" spans="1:7" ht="15.75" customHeight="1">
      <c r="A225" s="10"/>
      <c r="B225" s="11"/>
      <c r="C225" s="11"/>
      <c r="D225" s="11"/>
      <c r="E225" s="11"/>
      <c r="F225" s="11"/>
      <c r="G225" s="11"/>
    </row>
    <row r="226" spans="1:7" ht="15.75" customHeight="1">
      <c r="A226" s="10"/>
      <c r="B226" s="11"/>
      <c r="C226" s="11"/>
      <c r="D226" s="11"/>
      <c r="E226" s="11"/>
      <c r="F226" s="11"/>
      <c r="G226" s="11"/>
    </row>
    <row r="227" spans="1:7" ht="15.75" customHeight="1">
      <c r="A227" s="10"/>
      <c r="B227" s="11"/>
      <c r="C227" s="11"/>
      <c r="D227" s="11"/>
      <c r="E227" s="11"/>
      <c r="F227" s="11"/>
      <c r="G227" s="11"/>
    </row>
    <row r="228" spans="1:7" ht="15.75" customHeight="1">
      <c r="A228" s="10"/>
      <c r="B228" s="11"/>
      <c r="C228" s="11"/>
      <c r="D228" s="11"/>
      <c r="E228" s="11"/>
      <c r="F228" s="11"/>
      <c r="G228" s="11"/>
    </row>
    <row r="229" spans="1:7" ht="15.75" customHeight="1">
      <c r="A229" s="10"/>
      <c r="B229" s="11"/>
      <c r="C229" s="11"/>
      <c r="D229" s="11"/>
      <c r="E229" s="11"/>
      <c r="F229" s="11"/>
      <c r="G229" s="11"/>
    </row>
    <row r="230" spans="1:7" ht="15.75" customHeight="1">
      <c r="A230" s="10"/>
      <c r="B230" s="11"/>
      <c r="C230" s="11"/>
      <c r="D230" s="11"/>
      <c r="E230" s="11"/>
      <c r="F230" s="11"/>
      <c r="G230" s="11"/>
    </row>
    <row r="231" spans="1:7" ht="15.75" customHeight="1">
      <c r="A231" s="10"/>
      <c r="B231" s="11"/>
      <c r="C231" s="11"/>
      <c r="D231" s="11"/>
      <c r="E231" s="11"/>
      <c r="F231" s="11"/>
      <c r="G231" s="11"/>
    </row>
    <row r="232" spans="1:7" ht="15.75" customHeight="1">
      <c r="A232" s="10"/>
      <c r="B232" s="11"/>
      <c r="C232" s="11"/>
      <c r="D232" s="11"/>
      <c r="E232" s="11"/>
      <c r="F232" s="11"/>
      <c r="G232" s="11"/>
    </row>
    <row r="233" spans="1:7" ht="15.75" customHeight="1">
      <c r="A233" s="10"/>
      <c r="B233" s="11"/>
      <c r="C233" s="11"/>
      <c r="D233" s="11"/>
      <c r="E233" s="11"/>
      <c r="F233" s="11"/>
      <c r="G233" s="11"/>
    </row>
    <row r="234" spans="1:7" ht="15.75" customHeight="1">
      <c r="A234" s="10"/>
      <c r="B234" s="11"/>
      <c r="C234" s="11"/>
      <c r="D234" s="11"/>
      <c r="E234" s="11"/>
      <c r="F234" s="11"/>
      <c r="G234" s="11"/>
    </row>
    <row r="235" spans="1:7" ht="15.75" customHeight="1">
      <c r="A235" s="10"/>
      <c r="B235" s="11"/>
      <c r="C235" s="11"/>
      <c r="D235" s="11"/>
      <c r="E235" s="11"/>
      <c r="F235" s="11"/>
      <c r="G235" s="11"/>
    </row>
    <row r="236" spans="1:7" ht="15.75" customHeight="1">
      <c r="A236" s="10"/>
      <c r="B236" s="11"/>
      <c r="C236" s="11"/>
      <c r="D236" s="11"/>
      <c r="E236" s="11"/>
      <c r="F236" s="11"/>
      <c r="G236" s="11"/>
    </row>
    <row r="237" spans="1:7" ht="15.75" customHeight="1">
      <c r="A237" s="10"/>
      <c r="B237" s="11"/>
      <c r="C237" s="11"/>
      <c r="D237" s="11"/>
      <c r="E237" s="11"/>
      <c r="F237" s="11"/>
      <c r="G237" s="11"/>
    </row>
    <row r="238" spans="1:7" ht="15.75" customHeight="1">
      <c r="A238" s="10"/>
      <c r="B238" s="11"/>
      <c r="C238" s="11"/>
      <c r="D238" s="11"/>
      <c r="E238" s="11"/>
      <c r="F238" s="11"/>
      <c r="G238" s="11"/>
    </row>
    <row r="239" spans="1:7" ht="15.75" customHeight="1">
      <c r="A239" s="10"/>
      <c r="B239" s="11"/>
      <c r="C239" s="11"/>
      <c r="D239" s="11"/>
      <c r="E239" s="11"/>
      <c r="F239" s="11"/>
      <c r="G239" s="11"/>
    </row>
    <row r="240" spans="1:7" ht="15.75" customHeight="1">
      <c r="A240" s="10"/>
      <c r="B240" s="11"/>
      <c r="C240" s="11"/>
      <c r="D240" s="11"/>
      <c r="E240" s="11"/>
      <c r="F240" s="11"/>
      <c r="G240" s="11"/>
    </row>
    <row r="241" spans="1:7" ht="15.75" customHeight="1">
      <c r="A241" s="10"/>
      <c r="B241" s="11"/>
      <c r="C241" s="11"/>
      <c r="D241" s="11"/>
      <c r="E241" s="11"/>
      <c r="F241" s="11"/>
      <c r="G241" s="11"/>
    </row>
    <row r="242" spans="1:7" ht="15.75" customHeight="1">
      <c r="A242" s="10"/>
      <c r="B242" s="11"/>
      <c r="C242" s="11"/>
      <c r="D242" s="11"/>
      <c r="E242" s="11"/>
      <c r="F242" s="11"/>
      <c r="G242" s="11"/>
    </row>
    <row r="243" spans="1:7" ht="15.75" customHeight="1">
      <c r="A243" s="10"/>
      <c r="B243" s="11"/>
      <c r="C243" s="11"/>
      <c r="D243" s="11"/>
      <c r="E243" s="11"/>
      <c r="F243" s="11"/>
      <c r="G243" s="11"/>
    </row>
    <row r="244" spans="1:7" ht="15.75" customHeight="1">
      <c r="A244" s="10"/>
      <c r="B244" s="11"/>
      <c r="C244" s="11"/>
      <c r="D244" s="11"/>
      <c r="E244" s="11"/>
      <c r="F244" s="11"/>
      <c r="G244" s="11"/>
    </row>
    <row r="245" spans="1:7" ht="15.75" customHeight="1">
      <c r="A245" s="10"/>
      <c r="B245" s="11"/>
      <c r="C245" s="11"/>
      <c r="D245" s="11"/>
      <c r="E245" s="11"/>
      <c r="F245" s="11"/>
      <c r="G245" s="11"/>
    </row>
    <row r="246" spans="1:7" ht="15.75" customHeight="1">
      <c r="A246" s="10"/>
      <c r="B246" s="11"/>
      <c r="C246" s="11"/>
      <c r="D246" s="11"/>
      <c r="E246" s="11"/>
      <c r="F246" s="11"/>
      <c r="G246" s="11"/>
    </row>
    <row r="247" spans="1:7" ht="15.75" customHeight="1">
      <c r="A247" s="10"/>
      <c r="B247" s="11"/>
      <c r="C247" s="11"/>
      <c r="D247" s="11"/>
      <c r="E247" s="11"/>
      <c r="F247" s="11"/>
      <c r="G247" s="11"/>
    </row>
    <row r="248" spans="1:7" ht="15.75" customHeight="1">
      <c r="A248" s="10"/>
      <c r="B248" s="11"/>
      <c r="C248" s="11"/>
      <c r="D248" s="11"/>
      <c r="E248" s="11"/>
      <c r="F248" s="11"/>
      <c r="G248" s="11"/>
    </row>
    <row r="249" spans="1:7" ht="15.75" customHeight="1">
      <c r="A249" s="10"/>
      <c r="B249" s="11"/>
      <c r="C249" s="11"/>
      <c r="D249" s="11"/>
      <c r="E249" s="11"/>
      <c r="F249" s="11"/>
      <c r="G249" s="11"/>
    </row>
    <row r="250" spans="1:7" ht="15.75" customHeight="1">
      <c r="A250" s="10"/>
      <c r="B250" s="11"/>
      <c r="C250" s="11"/>
      <c r="D250" s="11"/>
      <c r="E250" s="11"/>
      <c r="F250" s="11"/>
      <c r="G250" s="11"/>
    </row>
    <row r="251" spans="1:7" ht="15.75" customHeight="1">
      <c r="A251" s="10"/>
      <c r="B251" s="11"/>
      <c r="C251" s="11"/>
      <c r="D251" s="11"/>
      <c r="E251" s="11"/>
      <c r="F251" s="11"/>
      <c r="G251" s="11"/>
    </row>
    <row r="252" spans="1:7" ht="15.75" customHeight="1">
      <c r="A252" s="10"/>
      <c r="B252" s="11"/>
      <c r="C252" s="11"/>
      <c r="D252" s="11"/>
      <c r="E252" s="11"/>
      <c r="F252" s="11"/>
      <c r="G252" s="11"/>
    </row>
    <row r="253" spans="1:7" ht="15.75" customHeight="1">
      <c r="A253" s="10"/>
      <c r="B253" s="11"/>
      <c r="C253" s="11"/>
      <c r="D253" s="11"/>
      <c r="E253" s="11"/>
      <c r="F253" s="11"/>
      <c r="G253" s="11"/>
    </row>
    <row r="254" spans="1:7" ht="15.75" customHeight="1">
      <c r="A254" s="10"/>
      <c r="B254" s="11"/>
      <c r="C254" s="11"/>
      <c r="D254" s="11"/>
      <c r="E254" s="11"/>
      <c r="F254" s="11"/>
      <c r="G254" s="11"/>
    </row>
    <row r="255" spans="1:7" ht="15.75" customHeight="1">
      <c r="A255" s="10"/>
      <c r="B255" s="11"/>
      <c r="C255" s="11"/>
      <c r="D255" s="11"/>
      <c r="E255" s="11"/>
      <c r="F255" s="11"/>
      <c r="G255" s="11"/>
    </row>
    <row r="256" spans="1:7" ht="15.75" customHeight="1">
      <c r="A256" s="10"/>
      <c r="B256" s="11"/>
      <c r="C256" s="11"/>
      <c r="D256" s="11"/>
      <c r="E256" s="11"/>
      <c r="F256" s="11"/>
      <c r="G256" s="11"/>
    </row>
    <row r="257" spans="1:7" ht="15.75" customHeight="1">
      <c r="A257" s="10"/>
      <c r="B257" s="11"/>
      <c r="C257" s="11"/>
      <c r="D257" s="11"/>
      <c r="E257" s="11"/>
      <c r="F257" s="11"/>
      <c r="G257" s="11"/>
    </row>
    <row r="258" spans="1:7" ht="15.75" customHeight="1">
      <c r="A258" s="10"/>
      <c r="B258" s="11"/>
      <c r="C258" s="11"/>
      <c r="D258" s="11"/>
      <c r="E258" s="11"/>
      <c r="F258" s="11"/>
      <c r="G258" s="11"/>
    </row>
    <row r="259" spans="1:7" ht="15.75" customHeight="1">
      <c r="A259" s="10"/>
      <c r="B259" s="11"/>
      <c r="C259" s="11"/>
      <c r="D259" s="11"/>
      <c r="E259" s="11"/>
      <c r="F259" s="11"/>
      <c r="G259" s="11"/>
    </row>
    <row r="260" spans="1:7" ht="15.75" customHeight="1">
      <c r="A260" s="10"/>
      <c r="B260" s="11"/>
      <c r="C260" s="11"/>
      <c r="D260" s="11"/>
      <c r="E260" s="11"/>
      <c r="F260" s="11"/>
      <c r="G260" s="11"/>
    </row>
    <row r="261" spans="1:7" ht="15.75" customHeight="1">
      <c r="A261" s="10"/>
      <c r="B261" s="11"/>
      <c r="C261" s="11"/>
      <c r="D261" s="11"/>
      <c r="E261" s="11"/>
      <c r="F261" s="11"/>
      <c r="G261" s="11"/>
    </row>
    <row r="262" spans="1:7" ht="15.75" customHeight="1">
      <c r="A262" s="10"/>
      <c r="B262" s="11"/>
      <c r="C262" s="11"/>
      <c r="D262" s="11"/>
      <c r="E262" s="11"/>
      <c r="F262" s="11"/>
      <c r="G262" s="11"/>
    </row>
    <row r="263" spans="1:7" ht="15.75" customHeight="1">
      <c r="A263" s="10"/>
      <c r="B263" s="11"/>
      <c r="C263" s="11"/>
      <c r="D263" s="11"/>
      <c r="E263" s="11"/>
      <c r="F263" s="11"/>
      <c r="G263" s="11"/>
    </row>
    <row r="264" spans="1:7" ht="15.75" customHeight="1">
      <c r="A264" s="10"/>
      <c r="B264" s="11"/>
      <c r="C264" s="11"/>
      <c r="D264" s="11"/>
      <c r="E264" s="11"/>
      <c r="F264" s="11"/>
      <c r="G264" s="11"/>
    </row>
    <row r="265" spans="1:7" ht="15.75" customHeight="1">
      <c r="A265" s="10"/>
      <c r="B265" s="11"/>
      <c r="C265" s="11"/>
      <c r="D265" s="11"/>
      <c r="E265" s="11"/>
      <c r="F265" s="11"/>
      <c r="G265" s="11"/>
    </row>
    <row r="266" spans="1:7" ht="15.75" customHeight="1">
      <c r="A266" s="10"/>
      <c r="B266" s="11"/>
      <c r="C266" s="11"/>
      <c r="D266" s="11"/>
      <c r="E266" s="11"/>
      <c r="F266" s="11"/>
      <c r="G266" s="11"/>
    </row>
    <row r="267" spans="1:7" ht="15.75" customHeight="1">
      <c r="A267" s="10"/>
      <c r="B267" s="11"/>
      <c r="C267" s="11"/>
      <c r="D267" s="11"/>
      <c r="E267" s="11"/>
      <c r="F267" s="11"/>
      <c r="G267" s="11"/>
    </row>
    <row r="268" spans="1:7" ht="15.75" customHeight="1">
      <c r="A268" s="10"/>
      <c r="B268" s="11"/>
      <c r="C268" s="11"/>
      <c r="D268" s="11"/>
      <c r="E268" s="11"/>
      <c r="F268" s="11"/>
      <c r="G268" s="11"/>
    </row>
    <row r="269" spans="1:7" ht="15.75" customHeight="1">
      <c r="A269" s="10"/>
      <c r="B269" s="11"/>
      <c r="C269" s="11"/>
      <c r="D269" s="11"/>
      <c r="E269" s="11"/>
      <c r="F269" s="11"/>
      <c r="G269" s="11"/>
    </row>
    <row r="270" spans="1:7" ht="15.75" customHeight="1">
      <c r="A270" s="10"/>
      <c r="B270" s="11"/>
      <c r="C270" s="11"/>
      <c r="D270" s="11"/>
      <c r="E270" s="11"/>
      <c r="F270" s="11"/>
      <c r="G27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71"/>
  <sheetViews>
    <sheetView workbookViewId="0"/>
  </sheetViews>
  <sheetFormatPr defaultColWidth="12.6640625" defaultRowHeight="15.75" customHeight="1"/>
  <sheetData>
    <row r="1" spans="1:1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/>
      <c r="I1" s="14"/>
      <c r="J1" s="14"/>
      <c r="K1" s="14"/>
    </row>
    <row r="2" spans="1:11" ht="15.75" customHeight="1">
      <c r="A2" s="15" t="s">
        <v>7</v>
      </c>
      <c r="B2" s="16">
        <v>215.44</v>
      </c>
      <c r="C2" s="16">
        <v>218.58</v>
      </c>
      <c r="D2" s="16">
        <v>199.15</v>
      </c>
      <c r="E2" s="16">
        <v>199.85</v>
      </c>
      <c r="F2" s="16">
        <v>199.85</v>
      </c>
      <c r="G2" s="16">
        <v>67572414</v>
      </c>
      <c r="H2" s="17"/>
      <c r="I2" s="18" t="s">
        <v>62</v>
      </c>
      <c r="J2" s="17"/>
      <c r="K2" s="17"/>
    </row>
    <row r="3" spans="1:11" ht="15.75" customHeight="1">
      <c r="A3" s="15" t="s">
        <v>9</v>
      </c>
      <c r="B3" s="16">
        <v>235.77</v>
      </c>
      <c r="C3" s="16">
        <v>252.65</v>
      </c>
      <c r="D3" s="16">
        <v>235</v>
      </c>
      <c r="E3" s="16">
        <v>242.11</v>
      </c>
      <c r="F3" s="16">
        <v>242.11</v>
      </c>
      <c r="G3" s="16">
        <v>88278600</v>
      </c>
      <c r="H3" s="17"/>
      <c r="I3" s="17"/>
      <c r="J3" s="17"/>
      <c r="K3" s="17"/>
    </row>
    <row r="4" spans="1:11" ht="15.75" customHeight="1">
      <c r="A4" s="19" t="s">
        <v>10</v>
      </c>
      <c r="B4" s="16">
        <v>256.75</v>
      </c>
      <c r="C4" s="16">
        <v>260.52999999999997</v>
      </c>
      <c r="D4" s="16">
        <v>234.55</v>
      </c>
      <c r="E4" s="16">
        <v>236.73</v>
      </c>
      <c r="F4" s="16">
        <v>236.73</v>
      </c>
      <c r="G4" s="16">
        <v>155146200</v>
      </c>
      <c r="H4" s="17"/>
      <c r="I4" s="17"/>
      <c r="J4" s="17"/>
      <c r="K4" s="17"/>
    </row>
    <row r="5" spans="1:11" ht="15.75" customHeight="1">
      <c r="A5" s="15" t="s">
        <v>11</v>
      </c>
      <c r="B5" s="16">
        <v>226.08</v>
      </c>
      <c r="C5" s="16">
        <v>266.95999999999998</v>
      </c>
      <c r="D5" s="16">
        <v>225.41</v>
      </c>
      <c r="E5" s="16">
        <v>259.68</v>
      </c>
      <c r="F5" s="16">
        <v>259.68</v>
      </c>
      <c r="G5" s="16">
        <v>192184200</v>
      </c>
      <c r="H5" s="17"/>
      <c r="I5" s="17"/>
      <c r="J5" s="17"/>
      <c r="K5" s="17"/>
    </row>
    <row r="6" spans="1:11" ht="15.75" customHeight="1">
      <c r="A6" s="15" t="s">
        <v>12</v>
      </c>
      <c r="B6" s="16">
        <v>201.18</v>
      </c>
      <c r="C6" s="16">
        <v>238.35</v>
      </c>
      <c r="D6" s="16">
        <v>199.8</v>
      </c>
      <c r="E6" s="16">
        <v>231.83</v>
      </c>
      <c r="F6" s="16">
        <v>231.83</v>
      </c>
      <c r="G6" s="16">
        <v>222464500</v>
      </c>
      <c r="H6" s="17"/>
      <c r="I6" s="17"/>
      <c r="J6" s="17"/>
      <c r="K6" s="17"/>
    </row>
    <row r="7" spans="1:11" ht="15.75" customHeight="1">
      <c r="A7" s="15" t="s">
        <v>13</v>
      </c>
      <c r="B7" s="16">
        <v>230.25</v>
      </c>
      <c r="C7" s="16">
        <v>234.02</v>
      </c>
      <c r="D7" s="16">
        <v>203.07</v>
      </c>
      <c r="E7" s="16">
        <v>203.17</v>
      </c>
      <c r="F7" s="16">
        <v>203.17</v>
      </c>
      <c r="G7" s="16">
        <v>153412100</v>
      </c>
      <c r="H7" s="17"/>
      <c r="I7" s="17"/>
      <c r="J7" s="17"/>
      <c r="K7" s="17"/>
    </row>
    <row r="8" spans="1:11" ht="15.75" customHeight="1">
      <c r="A8" s="15" t="s">
        <v>14</v>
      </c>
      <c r="B8" s="16">
        <v>211.58</v>
      </c>
      <c r="C8" s="16">
        <v>227.15</v>
      </c>
      <c r="D8" s="16">
        <v>209.24</v>
      </c>
      <c r="E8" s="16">
        <v>223.47</v>
      </c>
      <c r="F8" s="16">
        <v>223.47</v>
      </c>
      <c r="G8" s="16">
        <v>90774300</v>
      </c>
      <c r="H8" s="17"/>
      <c r="I8" s="17"/>
      <c r="J8" s="17"/>
      <c r="K8" s="17"/>
    </row>
    <row r="9" spans="1:11" ht="15.75" customHeight="1">
      <c r="A9" s="15" t="s">
        <v>15</v>
      </c>
      <c r="B9" s="16">
        <v>220</v>
      </c>
      <c r="C9" s="16">
        <v>220.17</v>
      </c>
      <c r="D9" s="16">
        <v>212.28</v>
      </c>
      <c r="E9" s="16">
        <v>214.99</v>
      </c>
      <c r="F9" s="16">
        <v>214.99</v>
      </c>
      <c r="G9" s="16">
        <v>68972400</v>
      </c>
      <c r="H9" s="17"/>
      <c r="I9" s="17"/>
      <c r="J9" s="17"/>
      <c r="K9" s="17"/>
    </row>
    <row r="10" spans="1:11" ht="15.75" customHeight="1">
      <c r="A10" s="15" t="s">
        <v>16</v>
      </c>
      <c r="B10" s="16">
        <v>212.28</v>
      </c>
      <c r="C10" s="16">
        <v>215.36</v>
      </c>
      <c r="D10" s="16">
        <v>197.53</v>
      </c>
      <c r="E10" s="16">
        <v>213.43</v>
      </c>
      <c r="F10" s="16">
        <v>213.43</v>
      </c>
      <c r="G10" s="16">
        <v>170450800</v>
      </c>
      <c r="H10" s="17"/>
      <c r="I10" s="17"/>
      <c r="J10" s="17"/>
      <c r="K10" s="17"/>
    </row>
    <row r="11" spans="1:11" ht="15.75" customHeight="1">
      <c r="A11" s="15" t="s">
        <v>17</v>
      </c>
      <c r="B11" s="16">
        <v>219.09</v>
      </c>
      <c r="C11" s="16">
        <v>224.84</v>
      </c>
      <c r="D11" s="16">
        <v>209.06</v>
      </c>
      <c r="E11" s="16">
        <v>210.78</v>
      </c>
      <c r="F11" s="16">
        <v>210.78</v>
      </c>
      <c r="G11" s="16">
        <v>147157200</v>
      </c>
      <c r="H11" s="17"/>
      <c r="I11" s="17"/>
      <c r="J11" s="17"/>
      <c r="K11" s="17"/>
    </row>
    <row r="12" spans="1:11" ht="15.75" customHeight="1">
      <c r="A12" s="15" t="s">
        <v>18</v>
      </c>
      <c r="B12" s="16">
        <v>213.88</v>
      </c>
      <c r="C12" s="16">
        <v>225.98</v>
      </c>
      <c r="D12" s="16">
        <v>211.77</v>
      </c>
      <c r="E12" s="16">
        <v>217.97</v>
      </c>
      <c r="F12" s="16">
        <v>217.97</v>
      </c>
      <c r="G12" s="16">
        <v>159087000</v>
      </c>
      <c r="H12" s="17"/>
      <c r="I12" s="17"/>
      <c r="J12" s="17"/>
      <c r="K12" s="17"/>
    </row>
    <row r="13" spans="1:11" ht="15.75" customHeight="1">
      <c r="A13" s="15" t="s">
        <v>19</v>
      </c>
      <c r="B13" s="16">
        <v>207.16</v>
      </c>
      <c r="C13" s="16">
        <v>218.3</v>
      </c>
      <c r="D13" s="16">
        <v>194.28</v>
      </c>
      <c r="E13" s="16">
        <v>217.53</v>
      </c>
      <c r="F13" s="16">
        <v>217.53</v>
      </c>
      <c r="G13" s="16">
        <v>178451300</v>
      </c>
      <c r="H13" s="17"/>
      <c r="I13" s="17"/>
      <c r="J13" s="17"/>
      <c r="K13" s="17"/>
    </row>
    <row r="14" spans="1:11" ht="15.75" customHeight="1">
      <c r="A14" s="15" t="s">
        <v>20</v>
      </c>
      <c r="B14" s="16">
        <v>242.75</v>
      </c>
      <c r="C14" s="16">
        <v>248.77</v>
      </c>
      <c r="D14" s="16">
        <v>195</v>
      </c>
      <c r="E14" s="16">
        <v>203.78</v>
      </c>
      <c r="F14" s="16">
        <v>203.78</v>
      </c>
      <c r="G14" s="16">
        <v>269419500</v>
      </c>
      <c r="H14" s="17"/>
      <c r="I14" s="17"/>
      <c r="J14" s="17"/>
      <c r="K14" s="17"/>
    </row>
    <row r="15" spans="1:11" ht="15.75" customHeight="1">
      <c r="A15" s="15" t="s">
        <v>21</v>
      </c>
      <c r="B15" s="16">
        <v>242.14</v>
      </c>
      <c r="C15" s="16">
        <v>263.51</v>
      </c>
      <c r="D15" s="16">
        <v>234.64</v>
      </c>
      <c r="E15" s="16">
        <v>246.81</v>
      </c>
      <c r="F15" s="16">
        <v>246.81</v>
      </c>
      <c r="G15" s="16">
        <v>324474600</v>
      </c>
      <c r="H15" s="17"/>
      <c r="I15" s="17"/>
      <c r="J15" s="17"/>
      <c r="K15" s="17"/>
    </row>
    <row r="16" spans="1:11" ht="15.75" customHeight="1">
      <c r="A16" s="15" t="s">
        <v>22</v>
      </c>
      <c r="B16" s="16">
        <v>259.33</v>
      </c>
      <c r="C16" s="16">
        <v>260.91000000000003</v>
      </c>
      <c r="D16" s="16">
        <v>224.64</v>
      </c>
      <c r="E16" s="16">
        <v>233.54</v>
      </c>
      <c r="F16" s="16">
        <v>233.54</v>
      </c>
      <c r="G16" s="16">
        <v>278422100</v>
      </c>
      <c r="H16" s="17"/>
      <c r="I16" s="17"/>
      <c r="J16" s="17"/>
      <c r="K16" s="17"/>
    </row>
    <row r="17" spans="1:11" ht="15.75" customHeight="1">
      <c r="A17" s="15" t="s">
        <v>23</v>
      </c>
      <c r="B17" s="16">
        <v>257.88</v>
      </c>
      <c r="C17" s="16">
        <v>267.08</v>
      </c>
      <c r="D17" s="16">
        <v>249.8</v>
      </c>
      <c r="E17" s="16">
        <v>256.12</v>
      </c>
      <c r="F17" s="16">
        <v>256.12</v>
      </c>
      <c r="G17" s="16">
        <v>242009100</v>
      </c>
      <c r="H17" s="17"/>
      <c r="I17" s="17"/>
      <c r="J17" s="17"/>
      <c r="K17" s="17"/>
    </row>
    <row r="18" spans="1:11" ht="15.75" customHeight="1">
      <c r="A18" s="15" t="s">
        <v>24</v>
      </c>
      <c r="B18" s="16">
        <v>236.47</v>
      </c>
      <c r="C18" s="16">
        <v>253.39</v>
      </c>
      <c r="D18" s="16">
        <v>224.88</v>
      </c>
      <c r="E18" s="16">
        <v>252.92</v>
      </c>
      <c r="F18" s="16">
        <v>252.92</v>
      </c>
      <c r="G18" s="16">
        <v>273778400</v>
      </c>
      <c r="H18" s="17"/>
      <c r="I18" s="17"/>
      <c r="J18" s="17"/>
      <c r="K18" s="17"/>
    </row>
    <row r="19" spans="1:11" ht="15.75" customHeight="1">
      <c r="A19" s="15" t="s">
        <v>25</v>
      </c>
      <c r="B19" s="16">
        <v>220.2</v>
      </c>
      <c r="C19" s="16">
        <v>241.2</v>
      </c>
      <c r="D19" s="16">
        <v>214.9</v>
      </c>
      <c r="E19" s="16">
        <v>233.08</v>
      </c>
      <c r="F19" s="16">
        <v>233.08</v>
      </c>
      <c r="G19" s="16">
        <v>368331900</v>
      </c>
      <c r="H19" s="17"/>
      <c r="I19" s="17"/>
      <c r="J19" s="17"/>
      <c r="K19" s="17"/>
    </row>
    <row r="20" spans="1:11" ht="15.75" customHeight="1">
      <c r="A20" s="15" t="s">
        <v>26</v>
      </c>
      <c r="B20" s="16">
        <v>226.45</v>
      </c>
      <c r="C20" s="16">
        <v>240.1</v>
      </c>
      <c r="D20" s="16">
        <v>203.01</v>
      </c>
      <c r="E20" s="16">
        <v>214.9</v>
      </c>
      <c r="F20" s="16">
        <v>214.9</v>
      </c>
      <c r="G20" s="16">
        <v>737538500</v>
      </c>
      <c r="H20" s="17"/>
      <c r="I20" s="17"/>
      <c r="J20" s="17"/>
      <c r="K20" s="17"/>
    </row>
    <row r="21" spans="1:11" ht="15.75" customHeight="1">
      <c r="A21" s="15" t="s">
        <v>27</v>
      </c>
      <c r="B21" s="16">
        <v>160.12</v>
      </c>
      <c r="C21" s="16">
        <v>171.06</v>
      </c>
      <c r="D21" s="16">
        <v>159.33000000000001</v>
      </c>
      <c r="E21" s="16">
        <v>164.67</v>
      </c>
      <c r="F21" s="16">
        <v>164.67</v>
      </c>
      <c r="G21" s="16">
        <v>207567600</v>
      </c>
      <c r="H21" s="17"/>
      <c r="I21" s="17"/>
      <c r="J21" s="17"/>
      <c r="K21" s="17"/>
    </row>
    <row r="22" spans="1:11" ht="15.75" customHeight="1">
      <c r="A22" s="15" t="s">
        <v>28</v>
      </c>
      <c r="B22" s="16">
        <v>157.41999999999999</v>
      </c>
      <c r="C22" s="16">
        <v>165.1</v>
      </c>
      <c r="D22" s="16">
        <v>154.78</v>
      </c>
      <c r="E22" s="16">
        <v>159.46</v>
      </c>
      <c r="F22" s="16">
        <v>159.46</v>
      </c>
      <c r="G22" s="16">
        <v>191544700</v>
      </c>
      <c r="H22" s="17"/>
      <c r="I22" s="17"/>
      <c r="J22" s="17"/>
      <c r="K22" s="17"/>
    </row>
    <row r="23" spans="1:11" ht="15.75" customHeight="1">
      <c r="A23" s="15" t="s">
        <v>29</v>
      </c>
      <c r="B23" s="16">
        <v>160.01</v>
      </c>
      <c r="C23" s="16">
        <v>162.30000000000001</v>
      </c>
      <c r="D23" s="16">
        <v>149.85</v>
      </c>
      <c r="E23" s="16">
        <v>157.38999999999999</v>
      </c>
      <c r="F23" s="16">
        <v>157.38999999999999</v>
      </c>
      <c r="G23" s="16">
        <v>246576600</v>
      </c>
      <c r="H23" s="17"/>
      <c r="I23" s="17"/>
      <c r="J23" s="17"/>
      <c r="K23" s="17"/>
    </row>
    <row r="24" spans="1:11" ht="15.75" customHeight="1">
      <c r="A24" s="15" t="s">
        <v>30</v>
      </c>
      <c r="B24" s="16">
        <v>151.80000000000001</v>
      </c>
      <c r="C24" s="16">
        <v>164.53</v>
      </c>
      <c r="D24" s="16">
        <v>149.22</v>
      </c>
      <c r="E24" s="16">
        <v>158.57</v>
      </c>
      <c r="F24" s="16">
        <v>158.57</v>
      </c>
      <c r="G24" s="16">
        <v>228167300</v>
      </c>
      <c r="H24" s="17"/>
      <c r="I24" s="17"/>
      <c r="J24" s="17"/>
      <c r="K24" s="17"/>
    </row>
    <row r="25" spans="1:11" ht="15.75" customHeight="1">
      <c r="A25" s="15" t="s">
        <v>31</v>
      </c>
      <c r="B25" s="16">
        <v>158.41999999999999</v>
      </c>
      <c r="C25" s="16">
        <v>164.75</v>
      </c>
      <c r="D25" s="16">
        <v>150.18</v>
      </c>
      <c r="E25" s="16">
        <v>151.13999999999999</v>
      </c>
      <c r="F25" s="16">
        <v>151.13999999999999</v>
      </c>
      <c r="G25" s="16">
        <v>179768400</v>
      </c>
      <c r="H25" s="17"/>
      <c r="I25" s="17"/>
      <c r="J25" s="17"/>
      <c r="K25" s="17"/>
    </row>
    <row r="26" spans="1:11" ht="15.75" customHeight="1">
      <c r="A26" s="15" t="s">
        <v>32</v>
      </c>
      <c r="B26" s="16">
        <v>165.55</v>
      </c>
      <c r="C26" s="16">
        <v>170.99</v>
      </c>
      <c r="D26" s="16">
        <v>161.72</v>
      </c>
      <c r="E26" s="16">
        <v>162.63</v>
      </c>
      <c r="F26" s="16">
        <v>162.63</v>
      </c>
      <c r="G26" s="16">
        <v>199106300</v>
      </c>
      <c r="H26" s="17"/>
      <c r="I26" s="17"/>
      <c r="J26" s="17"/>
      <c r="K26" s="17"/>
    </row>
    <row r="27" spans="1:11" ht="14.4">
      <c r="A27" s="15" t="s">
        <v>33</v>
      </c>
      <c r="B27" s="16">
        <v>176.76</v>
      </c>
      <c r="C27" s="16">
        <v>178.8</v>
      </c>
      <c r="D27" s="16">
        <v>158.25</v>
      </c>
      <c r="E27" s="16">
        <v>167.76</v>
      </c>
      <c r="F27" s="16">
        <v>167.76</v>
      </c>
      <c r="G27" s="16">
        <v>242504800</v>
      </c>
      <c r="H27" s="17"/>
      <c r="I27" s="17"/>
      <c r="J27" s="17"/>
      <c r="K27" s="17"/>
    </row>
    <row r="28" spans="1:11" ht="14.4">
      <c r="A28" s="15" t="s">
        <v>34</v>
      </c>
      <c r="B28" s="16">
        <v>170.04</v>
      </c>
      <c r="C28" s="16">
        <v>186.65</v>
      </c>
      <c r="D28" s="16">
        <v>168.5</v>
      </c>
      <c r="E28" s="16">
        <v>177.51</v>
      </c>
      <c r="F28" s="16">
        <v>177.51</v>
      </c>
      <c r="G28" s="16">
        <v>349051500</v>
      </c>
      <c r="H28" s="17"/>
      <c r="I28" s="17"/>
      <c r="J28" s="17"/>
      <c r="K28" s="17"/>
    </row>
    <row r="29" spans="1:11" ht="14.4">
      <c r="A29" s="15" t="s">
        <v>35</v>
      </c>
      <c r="B29" s="16">
        <v>174.61</v>
      </c>
      <c r="C29" s="16">
        <v>177.99</v>
      </c>
      <c r="D29" s="16">
        <v>157.80000000000001</v>
      </c>
      <c r="E29" s="16">
        <v>172.76</v>
      </c>
      <c r="F29" s="16">
        <v>172.76</v>
      </c>
      <c r="G29" s="16">
        <v>439716300</v>
      </c>
      <c r="H29" s="17"/>
      <c r="I29" s="17"/>
      <c r="J29" s="17"/>
      <c r="K29" s="17"/>
    </row>
    <row r="30" spans="1:11" ht="14.4">
      <c r="A30" s="15" t="s">
        <v>36</v>
      </c>
      <c r="B30" s="16">
        <v>169.08</v>
      </c>
      <c r="C30" s="16">
        <v>182.5</v>
      </c>
      <c r="D30" s="16">
        <v>166.82</v>
      </c>
      <c r="E30" s="16">
        <v>171.7</v>
      </c>
      <c r="F30" s="16">
        <v>171.7</v>
      </c>
      <c r="G30" s="16">
        <v>388404300</v>
      </c>
      <c r="H30" s="17"/>
      <c r="I30" s="17"/>
      <c r="J30" s="17"/>
      <c r="K30" s="17"/>
    </row>
    <row r="31" spans="1:11" ht="14.4">
      <c r="A31" s="15" t="s">
        <v>37</v>
      </c>
      <c r="B31" s="16">
        <v>157.62</v>
      </c>
      <c r="C31" s="16">
        <v>167.18</v>
      </c>
      <c r="D31" s="16">
        <v>149.34</v>
      </c>
      <c r="E31" s="16">
        <v>166.47</v>
      </c>
      <c r="F31" s="16">
        <v>166.47</v>
      </c>
      <c r="G31" s="16">
        <v>231432400</v>
      </c>
      <c r="H31" s="17"/>
      <c r="I31" s="17"/>
      <c r="J31" s="17"/>
      <c r="K31" s="17"/>
    </row>
    <row r="32" spans="1:11" ht="14.4">
      <c r="A32" s="15" t="s">
        <v>38</v>
      </c>
      <c r="B32" s="16">
        <v>145.09</v>
      </c>
      <c r="C32" s="16">
        <v>161.96</v>
      </c>
      <c r="D32" s="16">
        <v>141.9</v>
      </c>
      <c r="E32" s="16">
        <v>156.99</v>
      </c>
      <c r="F32" s="16">
        <v>156.99</v>
      </c>
      <c r="G32" s="16">
        <v>297046400</v>
      </c>
      <c r="H32" s="17"/>
      <c r="I32" s="17"/>
      <c r="J32" s="17"/>
      <c r="K32" s="17"/>
    </row>
    <row r="33" spans="1:11" ht="14.4">
      <c r="A33" s="15" t="s">
        <v>39</v>
      </c>
      <c r="B33" s="16">
        <v>136.56</v>
      </c>
      <c r="C33" s="16">
        <v>147.4</v>
      </c>
      <c r="D33" s="16">
        <v>133.5</v>
      </c>
      <c r="E33" s="16">
        <v>146.41999999999999</v>
      </c>
      <c r="F33" s="16">
        <v>146.41999999999999</v>
      </c>
      <c r="G33" s="16">
        <v>221683400</v>
      </c>
      <c r="H33" s="17"/>
      <c r="I33" s="17"/>
      <c r="J33" s="17"/>
      <c r="K33" s="17"/>
    </row>
    <row r="34" spans="1:11" ht="14.4">
      <c r="A34" s="15" t="s">
        <v>40</v>
      </c>
      <c r="B34" s="16">
        <v>144</v>
      </c>
      <c r="C34" s="16">
        <v>146</v>
      </c>
      <c r="D34" s="16">
        <v>135.12</v>
      </c>
      <c r="E34" s="16">
        <v>137.91</v>
      </c>
      <c r="F34" s="16">
        <v>137.91</v>
      </c>
      <c r="G34" s="16">
        <v>166103700</v>
      </c>
      <c r="H34" s="17"/>
      <c r="I34" s="17"/>
      <c r="J34" s="17"/>
      <c r="K34" s="17"/>
    </row>
    <row r="35" spans="1:11" ht="14.4">
      <c r="A35" s="15" t="s">
        <v>41</v>
      </c>
      <c r="B35" s="16">
        <v>130.47</v>
      </c>
      <c r="C35" s="16">
        <v>147.75</v>
      </c>
      <c r="D35" s="16">
        <v>126.82</v>
      </c>
      <c r="E35" s="16">
        <v>143.81</v>
      </c>
      <c r="F35" s="16">
        <v>143.81</v>
      </c>
      <c r="G35" s="16">
        <v>338450100</v>
      </c>
      <c r="H35" s="17"/>
      <c r="I35" s="17"/>
      <c r="J35" s="17"/>
      <c r="K35" s="17"/>
    </row>
    <row r="36" spans="1:11" ht="14.4">
      <c r="A36" s="15" t="s">
        <v>42</v>
      </c>
      <c r="B36" s="16">
        <v>118.64</v>
      </c>
      <c r="C36" s="16">
        <v>132.81</v>
      </c>
      <c r="D36" s="16">
        <v>117.78</v>
      </c>
      <c r="E36" s="16">
        <v>128.24</v>
      </c>
      <c r="F36" s="16">
        <v>128.24</v>
      </c>
      <c r="G36" s="16">
        <v>317150500</v>
      </c>
      <c r="H36" s="17"/>
      <c r="I36" s="17"/>
      <c r="J36" s="17"/>
      <c r="K36" s="17"/>
    </row>
    <row r="37" spans="1:11" ht="14.4">
      <c r="A37" s="15" t="s">
        <v>43</v>
      </c>
      <c r="B37" s="16">
        <v>119.18</v>
      </c>
      <c r="C37" s="16">
        <v>124.47</v>
      </c>
      <c r="D37" s="16">
        <v>115.06</v>
      </c>
      <c r="E37" s="16">
        <v>116.16</v>
      </c>
      <c r="F37" s="16">
        <v>116.16</v>
      </c>
      <c r="G37" s="16">
        <v>213812600</v>
      </c>
      <c r="H37" s="17"/>
      <c r="I37" s="17"/>
      <c r="J37" s="17"/>
      <c r="K37" s="17"/>
    </row>
    <row r="38" spans="1:11" ht="14.4">
      <c r="A38" s="15" t="s">
        <v>44</v>
      </c>
      <c r="B38" s="16">
        <v>111.06</v>
      </c>
      <c r="C38" s="16">
        <v>119.3</v>
      </c>
      <c r="D38" s="16">
        <v>111.01</v>
      </c>
      <c r="E38" s="16">
        <v>116.19</v>
      </c>
      <c r="F38" s="16">
        <v>116.19</v>
      </c>
      <c r="G38" s="16">
        <v>163398000</v>
      </c>
      <c r="H38" s="17"/>
      <c r="I38" s="17"/>
      <c r="J38" s="17"/>
      <c r="K38" s="17"/>
    </row>
    <row r="39" spans="1:11" ht="14.4">
      <c r="A39" s="15" t="s">
        <v>45</v>
      </c>
      <c r="B39" s="16">
        <v>113.18</v>
      </c>
      <c r="C39" s="16">
        <v>115.54</v>
      </c>
      <c r="D39" s="16">
        <v>108.62</v>
      </c>
      <c r="E39" s="16">
        <v>110.73</v>
      </c>
      <c r="F39" s="16">
        <v>110.73</v>
      </c>
      <c r="G39" s="16">
        <v>131958600</v>
      </c>
      <c r="H39" s="17"/>
      <c r="I39" s="17"/>
      <c r="J39" s="17"/>
      <c r="K39" s="17"/>
    </row>
    <row r="40" spans="1:11" ht="14.4">
      <c r="A40" s="15" t="s">
        <v>46</v>
      </c>
      <c r="B40" s="16">
        <v>115.02</v>
      </c>
      <c r="C40" s="16">
        <v>116.1</v>
      </c>
      <c r="D40" s="16">
        <v>107.67</v>
      </c>
      <c r="E40" s="16">
        <v>110.31</v>
      </c>
      <c r="F40" s="16">
        <v>110.31</v>
      </c>
      <c r="G40" s="16">
        <v>170482100</v>
      </c>
      <c r="H40" s="17"/>
      <c r="I40" s="17"/>
      <c r="J40" s="17"/>
      <c r="K40" s="17"/>
    </row>
    <row r="41" spans="1:11" ht="14.4">
      <c r="A41" s="15" t="s">
        <v>47</v>
      </c>
      <c r="B41" s="16">
        <v>110.42</v>
      </c>
      <c r="C41" s="16">
        <v>122.52</v>
      </c>
      <c r="D41" s="16">
        <v>106.98</v>
      </c>
      <c r="E41" s="16">
        <v>117.17</v>
      </c>
      <c r="F41" s="16">
        <v>117.17</v>
      </c>
      <c r="G41" s="16">
        <v>280209500</v>
      </c>
      <c r="H41" s="17"/>
      <c r="I41" s="17"/>
      <c r="J41" s="17"/>
      <c r="K41" s="17"/>
    </row>
    <row r="42" spans="1:11" ht="14.4">
      <c r="A42" s="15" t="s">
        <v>48</v>
      </c>
      <c r="B42" s="16">
        <v>99</v>
      </c>
      <c r="C42" s="16">
        <v>105.44</v>
      </c>
      <c r="D42" s="16">
        <v>96.88</v>
      </c>
      <c r="E42" s="16">
        <v>102.84</v>
      </c>
      <c r="F42" s="16">
        <v>102.84</v>
      </c>
      <c r="G42" s="16">
        <v>267943300</v>
      </c>
      <c r="H42" s="17"/>
      <c r="I42" s="17"/>
      <c r="J42" s="17"/>
      <c r="K42" s="17"/>
    </row>
    <row r="43" spans="1:11" ht="14.4">
      <c r="A43" s="15" t="s">
        <v>49</v>
      </c>
      <c r="B43" s="16">
        <v>95.58</v>
      </c>
      <c r="C43" s="16">
        <v>100.1</v>
      </c>
      <c r="D43" s="16">
        <v>91.87</v>
      </c>
      <c r="E43" s="16">
        <v>98.8</v>
      </c>
      <c r="F43" s="16">
        <v>98.8</v>
      </c>
      <c r="G43" s="16">
        <v>140437400</v>
      </c>
      <c r="H43" s="17"/>
      <c r="I43" s="17"/>
      <c r="J43" s="17"/>
      <c r="K43" s="17"/>
    </row>
    <row r="44" spans="1:11" ht="14.4">
      <c r="A44" s="15" t="s">
        <v>50</v>
      </c>
      <c r="B44" s="16">
        <v>86.02</v>
      </c>
      <c r="C44" s="16">
        <v>97.1</v>
      </c>
      <c r="D44" s="16">
        <v>83.75</v>
      </c>
      <c r="E44" s="16">
        <v>96.65</v>
      </c>
      <c r="F44" s="16">
        <v>96.65</v>
      </c>
      <c r="G44" s="16">
        <v>172451900</v>
      </c>
      <c r="H44" s="17"/>
      <c r="I44" s="17"/>
      <c r="J44" s="17"/>
      <c r="K44" s="17"/>
    </row>
    <row r="45" spans="1:11" ht="14.4">
      <c r="A45" s="15" t="s">
        <v>51</v>
      </c>
      <c r="B45" s="16">
        <v>97.11</v>
      </c>
      <c r="C45" s="16">
        <v>97.37</v>
      </c>
      <c r="D45" s="16">
        <v>85.3</v>
      </c>
      <c r="E45" s="16">
        <v>87.5</v>
      </c>
      <c r="F45" s="16">
        <v>87.5</v>
      </c>
      <c r="G45" s="16">
        <v>161029900</v>
      </c>
      <c r="H45" s="17"/>
      <c r="I45" s="17"/>
      <c r="J45" s="17"/>
      <c r="K45" s="17"/>
    </row>
    <row r="46" spans="1:11" ht="14.4">
      <c r="A46" s="15" t="s">
        <v>52</v>
      </c>
      <c r="B46" s="16">
        <v>80.680000000000007</v>
      </c>
      <c r="C46" s="16">
        <v>97.91</v>
      </c>
      <c r="D46" s="16">
        <v>76.48</v>
      </c>
      <c r="E46" s="16">
        <v>93.4</v>
      </c>
      <c r="F46" s="16">
        <v>93.4</v>
      </c>
      <c r="G46" s="16">
        <v>361356200</v>
      </c>
      <c r="H46" s="17"/>
      <c r="I46" s="17"/>
      <c r="J46" s="17"/>
      <c r="K46" s="17"/>
    </row>
    <row r="47" spans="1:11" ht="14.4">
      <c r="A47" s="15" t="s">
        <v>53</v>
      </c>
      <c r="B47" s="16">
        <v>100.24</v>
      </c>
      <c r="C47" s="16">
        <v>104.19</v>
      </c>
      <c r="D47" s="16">
        <v>83.67</v>
      </c>
      <c r="E47" s="16">
        <v>85.76</v>
      </c>
      <c r="F47" s="16">
        <v>85.76</v>
      </c>
      <c r="G47" s="16">
        <v>191502000</v>
      </c>
      <c r="H47" s="17"/>
      <c r="I47" s="17"/>
      <c r="J47" s="17"/>
      <c r="K47" s="17"/>
    </row>
    <row r="48" spans="1:11" ht="14.4">
      <c r="A48" s="15" t="s">
        <v>54</v>
      </c>
      <c r="B48" s="16">
        <v>109.73</v>
      </c>
      <c r="C48" s="16">
        <v>115.9</v>
      </c>
      <c r="D48" s="16">
        <v>102.48</v>
      </c>
      <c r="E48" s="16">
        <v>103.22</v>
      </c>
      <c r="F48" s="16">
        <v>103.22</v>
      </c>
      <c r="G48" s="16">
        <v>186086300</v>
      </c>
      <c r="H48" s="17"/>
      <c r="I48" s="17"/>
      <c r="J48" s="17"/>
      <c r="K48" s="17"/>
    </row>
    <row r="49" spans="1:11" ht="14.4">
      <c r="A49" s="15" t="s">
        <v>55</v>
      </c>
      <c r="B49" s="16">
        <v>102.6</v>
      </c>
      <c r="C49" s="16">
        <v>108.26</v>
      </c>
      <c r="D49" s="16">
        <v>101.96</v>
      </c>
      <c r="E49" s="16">
        <v>106.44</v>
      </c>
      <c r="F49" s="16">
        <v>106.44</v>
      </c>
      <c r="G49" s="16">
        <v>160769500</v>
      </c>
      <c r="H49" s="17"/>
      <c r="I49" s="17"/>
      <c r="J49" s="17"/>
      <c r="K49" s="17"/>
    </row>
    <row r="50" spans="1:11" ht="14.4">
      <c r="A50" s="15" t="s">
        <v>56</v>
      </c>
      <c r="B50" s="16">
        <v>98.57</v>
      </c>
      <c r="C50" s="16">
        <v>101.72</v>
      </c>
      <c r="D50" s="16">
        <v>94.73</v>
      </c>
      <c r="E50" s="16">
        <v>100.97</v>
      </c>
      <c r="F50" s="16">
        <v>100.97</v>
      </c>
      <c r="G50" s="16">
        <v>160343300</v>
      </c>
      <c r="H50" s="17"/>
      <c r="I50" s="17"/>
      <c r="J50" s="17"/>
      <c r="K50" s="17"/>
    </row>
    <row r="51" spans="1:11" ht="14.4">
      <c r="A51" s="15" t="s">
        <v>57</v>
      </c>
      <c r="B51" s="16">
        <v>101.52</v>
      </c>
      <c r="C51" s="16">
        <v>103.18</v>
      </c>
      <c r="D51" s="16">
        <v>95.89</v>
      </c>
      <c r="E51" s="16">
        <v>100.31</v>
      </c>
      <c r="F51" s="16">
        <v>100.31</v>
      </c>
      <c r="G51" s="16">
        <v>183209800</v>
      </c>
      <c r="H51" s="17"/>
      <c r="I51" s="17"/>
      <c r="J51" s="17"/>
      <c r="K51" s="17"/>
    </row>
    <row r="52" spans="1:11" ht="14.4">
      <c r="A52" s="15" t="s">
        <v>58</v>
      </c>
      <c r="B52" s="16">
        <v>111.49</v>
      </c>
      <c r="C52" s="16">
        <v>111.6</v>
      </c>
      <c r="D52" s="16">
        <v>98.69</v>
      </c>
      <c r="E52" s="16">
        <v>99.86</v>
      </c>
      <c r="F52" s="16">
        <v>99.86</v>
      </c>
      <c r="G52" s="16">
        <v>189877900</v>
      </c>
      <c r="H52" s="17"/>
      <c r="I52" s="17"/>
      <c r="J52" s="17"/>
      <c r="K52" s="17"/>
    </row>
    <row r="53" spans="1:11" ht="14.4">
      <c r="A53" s="15" t="s">
        <v>59</v>
      </c>
      <c r="B53" s="16">
        <v>114.05</v>
      </c>
      <c r="C53" s="16">
        <v>116.55</v>
      </c>
      <c r="D53" s="16">
        <v>110.43</v>
      </c>
      <c r="E53" s="16">
        <v>110.84</v>
      </c>
      <c r="F53" s="16">
        <v>110.84</v>
      </c>
      <c r="G53" s="16">
        <v>129101300</v>
      </c>
      <c r="H53" s="17"/>
      <c r="I53" s="17"/>
      <c r="J53" s="17"/>
      <c r="K53" s="17"/>
    </row>
    <row r="54" spans="1:11" ht="14.4">
      <c r="A54" s="15" t="s">
        <v>60</v>
      </c>
      <c r="B54" s="16">
        <v>108.44</v>
      </c>
      <c r="C54" s="16">
        <v>114.63</v>
      </c>
      <c r="D54" s="16">
        <v>108.15</v>
      </c>
      <c r="E54" s="16">
        <v>113.1</v>
      </c>
      <c r="F54" s="16">
        <v>113.1</v>
      </c>
      <c r="G54" s="16">
        <v>168647900</v>
      </c>
      <c r="H54" s="17"/>
      <c r="I54" s="17"/>
      <c r="J54" s="17"/>
      <c r="K54" s="17"/>
    </row>
    <row r="55" spans="1:11" ht="14.4">
      <c r="A55" s="15" t="s">
        <v>61</v>
      </c>
      <c r="B55" s="16">
        <v>115.45</v>
      </c>
      <c r="C55" s="16">
        <v>119.85</v>
      </c>
      <c r="D55" s="16">
        <v>106.5</v>
      </c>
      <c r="E55" s="16">
        <v>107.56</v>
      </c>
      <c r="F55" s="16">
        <v>107.56</v>
      </c>
      <c r="G55" s="16">
        <v>276306400</v>
      </c>
      <c r="H55" s="17"/>
      <c r="I55" s="17"/>
      <c r="J55" s="17"/>
      <c r="K55" s="17"/>
    </row>
    <row r="56" spans="1:11" ht="13.8">
      <c r="A56" s="20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 ht="13.8">
      <c r="A57" s="20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ht="13.8">
      <c r="A58" s="20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 ht="13.8">
      <c r="A59" s="20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13.8">
      <c r="A60" s="20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 ht="13.8">
      <c r="A61" s="20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 ht="13.8">
      <c r="A62" s="20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 ht="13.8">
      <c r="A63" s="20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 ht="13.8">
      <c r="A64" s="20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 ht="13.8">
      <c r="A65" s="20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 ht="13.8">
      <c r="A66" s="20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 ht="13.8">
      <c r="A67" s="20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 ht="13.8">
      <c r="A68" s="20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1" ht="13.8">
      <c r="A69" s="20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 ht="13.8">
      <c r="A70" s="20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 ht="13.8">
      <c r="A71" s="20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 ht="13.8">
      <c r="A72" s="20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spans="1:11" ht="13.8">
      <c r="A73" s="2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 ht="13.8">
      <c r="A74" s="20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1" ht="13.8">
      <c r="A75" s="20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1" ht="13.8">
      <c r="A76" s="20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1" ht="13.8">
      <c r="A77" s="20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1" ht="13.8">
      <c r="A78" s="20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1" ht="13.8">
      <c r="A79" s="20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1" ht="13.8">
      <c r="A80" s="20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spans="1:11" ht="13.8">
      <c r="A81" s="20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spans="1:11" ht="13.8">
      <c r="A82" s="20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spans="1:11" ht="13.8">
      <c r="A83" s="20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 ht="13.8">
      <c r="A84" s="20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 ht="13.8">
      <c r="A85" s="20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 ht="13.8">
      <c r="A86" s="20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 ht="13.8">
      <c r="A87" s="20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 ht="13.8">
      <c r="A88" s="20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 ht="13.8">
      <c r="A89" s="20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1:11" ht="13.8">
      <c r="A90" s="20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spans="1:11" ht="13.8">
      <c r="A91" s="20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spans="1:11" ht="13.8">
      <c r="A92" s="20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spans="1:11" ht="13.8">
      <c r="A93" s="20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 ht="13.8">
      <c r="A94" s="20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3.8">
      <c r="A95" s="20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3.8">
      <c r="A96" s="20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spans="1:11" ht="13.8">
      <c r="A97" s="20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pans="1:11" ht="13.8">
      <c r="A98" s="20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spans="1:11" ht="13.8">
      <c r="A99" s="20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spans="1:11" ht="13.8">
      <c r="A100" s="20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spans="1:11" ht="13.8">
      <c r="A101" s="20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spans="1:11" ht="13.8">
      <c r="A102" s="20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spans="1:11" ht="13.8">
      <c r="A103" s="20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 ht="13.8">
      <c r="A104" s="20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spans="1:11" ht="13.8">
      <c r="A105" s="20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spans="1:11" ht="13.8">
      <c r="A106" s="20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spans="1:11" ht="13.8">
      <c r="A107" s="20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spans="1:11" ht="13.8">
      <c r="A108" s="20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spans="1:11" ht="13.8">
      <c r="A109" s="20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spans="1:11" ht="13.8">
      <c r="A110" s="20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spans="1:11" ht="13.8">
      <c r="A111" s="20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spans="1:11" ht="13.8">
      <c r="A112" s="20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spans="1:11" ht="13.8">
      <c r="A113" s="20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spans="1:11" ht="13.8">
      <c r="A114" s="20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 spans="1:11" ht="13.8">
      <c r="A115" s="20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spans="1:11" ht="13.8">
      <c r="A116" s="20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 spans="1:11" ht="13.8">
      <c r="A117" s="20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spans="1:11" ht="13.8">
      <c r="A118" s="20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 spans="1:11" ht="13.8">
      <c r="A119" s="20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spans="1:11" ht="13.8">
      <c r="A120" s="20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 spans="1:11" ht="13.8">
      <c r="A121" s="20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spans="1:11" ht="13.8">
      <c r="A122" s="20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spans="1:11" ht="13.8">
      <c r="A123" s="20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 ht="13.8">
      <c r="A124" s="20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 spans="1:11" ht="13.8">
      <c r="A125" s="20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spans="1:11" ht="13.8">
      <c r="A126" s="20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spans="1:11" ht="13.8">
      <c r="A127" s="20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11" ht="13.8">
      <c r="A128" s="20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spans="1:11" ht="13.8">
      <c r="A129" s="20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spans="1:11" ht="13.8">
      <c r="A130" s="20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spans="1:11" ht="13.8">
      <c r="A131" s="20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spans="1:11" ht="13.8">
      <c r="A132" s="20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 spans="1:11" ht="13.8">
      <c r="A133" s="20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spans="1:11" ht="13.8">
      <c r="A134" s="20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 spans="1:11" ht="13.8">
      <c r="A135" s="20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spans="1:11" ht="13.8">
      <c r="A136" s="20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spans="1:11" ht="13.8">
      <c r="A137" s="20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spans="1:11" ht="13.8">
      <c r="A138" s="20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spans="1:11" ht="13.8">
      <c r="A139" s="20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spans="1:11" ht="13.8">
      <c r="A140" s="20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spans="1:11" ht="13.8">
      <c r="A141" s="20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spans="1:11" ht="13.8">
      <c r="A142" s="20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 spans="1:11" ht="13.8">
      <c r="A143" s="20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spans="1:11" ht="13.8">
      <c r="A144" s="20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 spans="1:11" ht="13.8">
      <c r="A145" s="20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spans="1:11" ht="13.8">
      <c r="A146" s="20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 spans="1:11" ht="13.8">
      <c r="A147" s="20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spans="1:11" ht="13.8">
      <c r="A148" s="20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 spans="1:11" ht="13.8">
      <c r="A149" s="20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spans="1:11" ht="13.8">
      <c r="A150" s="20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 spans="1:11" ht="13.8">
      <c r="A151" s="20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spans="1:11" ht="13.8">
      <c r="A152" s="20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 spans="1:11" ht="13.8">
      <c r="A153" s="20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spans="1:11" ht="13.8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spans="1:11" ht="13.8">
      <c r="A155" s="20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spans="1:11" ht="13.8">
      <c r="A156" s="20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spans="1:11" ht="13.8">
      <c r="A157" s="20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spans="1:11" ht="13.8">
      <c r="A158" s="20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spans="1:11" ht="13.8">
      <c r="A159" s="20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spans="1:11" ht="13.8">
      <c r="A160" s="20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spans="1:11" ht="13.8">
      <c r="A161" s="20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spans="1:11" ht="13.8">
      <c r="A162" s="20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spans="1:11" ht="13.8">
      <c r="A163" s="20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spans="1:11" ht="13.8">
      <c r="A164" s="20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 spans="1:11" ht="13.8">
      <c r="A165" s="20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spans="1:11" ht="13.8">
      <c r="A166" s="20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 spans="1:11" ht="13.8">
      <c r="A167" s="20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spans="1:11" ht="13.8">
      <c r="A168" s="20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 spans="1:11" ht="13.8">
      <c r="A169" s="20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spans="1:11" ht="13.8">
      <c r="A170" s="20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 spans="1:11" ht="13.8">
      <c r="A171" s="20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spans="1:11" ht="13.8">
      <c r="A172" s="20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 spans="1:11" ht="13.8">
      <c r="A173" s="20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spans="1:11" ht="13.8">
      <c r="A174" s="20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spans="1:11" ht="13.8">
      <c r="A175" s="20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spans="1:11" ht="13.8">
      <c r="A176" s="20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spans="1:11" ht="13.8">
      <c r="A177" s="20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spans="1:11" ht="13.8">
      <c r="A178" s="20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spans="1:11" ht="13.8">
      <c r="A179" s="20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spans="1:11" ht="13.8">
      <c r="A180" s="20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spans="1:11" ht="13.8">
      <c r="A181" s="20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spans="1:11" ht="13.8">
      <c r="A182" s="20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spans="1:11" ht="13.8">
      <c r="A183" s="20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spans="1:11" ht="13.8">
      <c r="A184" s="20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spans="1:11" ht="13.8">
      <c r="A185" s="20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spans="1:11" ht="13.8">
      <c r="A186" s="20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spans="1:11" ht="13.8">
      <c r="A187" s="20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spans="1:11" ht="13.8">
      <c r="A188" s="20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spans="1:11" ht="13.8">
      <c r="A189" s="20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spans="1:11" ht="13.8">
      <c r="A190" s="20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spans="1:11" ht="13.8">
      <c r="A191" s="20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spans="1:11" ht="13.8">
      <c r="A192" s="20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spans="1:11" ht="13.8">
      <c r="A193" s="20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1:11" ht="13.8">
      <c r="A194" s="20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spans="1:11" ht="13.8">
      <c r="A195" s="20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spans="1:11" ht="13.8">
      <c r="A196" s="20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spans="1:11" ht="13.8">
      <c r="A197" s="20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spans="1:11" ht="13.8">
      <c r="A198" s="20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spans="1:11" ht="13.8">
      <c r="A199" s="20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spans="1:11" ht="13.8">
      <c r="A200" s="20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spans="1:11" ht="13.8">
      <c r="A201" s="20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spans="1:11" ht="13.8">
      <c r="A202" s="20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spans="1:11" ht="13.8">
      <c r="A203" s="20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1:11" ht="13.8">
      <c r="A204" s="20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spans="1:11" ht="13.8">
      <c r="A205" s="20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spans="1:11" ht="13.8">
      <c r="A206" s="20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 spans="1:11" ht="13.8">
      <c r="A207" s="20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spans="1:11" ht="13.8">
      <c r="A208" s="20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 spans="1:11" ht="13.8">
      <c r="A209" s="20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spans="1:11" ht="13.8">
      <c r="A210" s="20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spans="1:11" ht="13.8">
      <c r="A211" s="20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spans="1:11" ht="13.8">
      <c r="A212" s="20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 spans="1:11" ht="13.8">
      <c r="A213" s="20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spans="1:11" ht="13.8">
      <c r="A214" s="20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 spans="1:11" ht="13.8">
      <c r="A215" s="20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 spans="1:11" ht="13.8">
      <c r="A216" s="20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 spans="1:11" ht="13.8">
      <c r="A217" s="20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 spans="1:11" ht="13.8">
      <c r="A218" s="20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 spans="1:11" ht="13.8">
      <c r="A219" s="20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 spans="1:11" ht="13.8">
      <c r="A220" s="20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 spans="1:11" ht="13.8">
      <c r="A221" s="20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 spans="1:11" ht="13.8">
      <c r="A222" s="20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 spans="1:11" ht="13.8">
      <c r="A223" s="20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spans="1:11" ht="13.8">
      <c r="A224" s="20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 spans="1:11" ht="13.8">
      <c r="A225" s="20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spans="1:11" ht="13.8">
      <c r="A226" s="20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 spans="1:11" ht="13.8">
      <c r="A227" s="20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spans="1:11" ht="13.8">
      <c r="A228" s="20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 spans="1:11" ht="13.8">
      <c r="A229" s="20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 spans="1:11" ht="13.8">
      <c r="A230" s="20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 spans="1:11" ht="13.8">
      <c r="A231" s="20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 spans="1:11" ht="13.8">
      <c r="A232" s="20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 spans="1:11" ht="13.8">
      <c r="A233" s="20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spans="1:11" ht="13.8">
      <c r="A234" s="20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 spans="1:11" ht="13.8">
      <c r="A235" s="20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 spans="1:11" ht="13.8">
      <c r="A236" s="20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 spans="1:11" ht="13.8">
      <c r="A237" s="20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 spans="1:11" ht="13.8">
      <c r="A238" s="20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 spans="1:11" ht="13.8">
      <c r="A239" s="20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 spans="1:11" ht="13.8">
      <c r="A240" s="20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 spans="1:11" ht="13.8">
      <c r="A241" s="20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 spans="1:11" ht="13.8">
      <c r="A242" s="20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 spans="1:11" ht="13.8">
      <c r="A243" s="20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spans="1:11" ht="13.8">
      <c r="A244" s="20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 spans="1:11" ht="13.8">
      <c r="A245" s="20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 spans="1:11" ht="13.8">
      <c r="A246" s="20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 spans="1:11" ht="13.8">
      <c r="A247" s="20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spans="1:11" ht="13.8">
      <c r="A248" s="20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 spans="1:11" ht="13.8">
      <c r="A249" s="20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 spans="1:11" ht="13.8">
      <c r="A250" s="20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 spans="1:11" ht="13.8">
      <c r="A251" s="20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 spans="1:11" ht="13.8">
      <c r="A252" s="20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 spans="1:11" ht="13.8">
      <c r="A253" s="20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spans="1:11" ht="13.8">
      <c r="A254" s="20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 spans="1:11" ht="13.8">
      <c r="A255" s="20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 spans="1:11" ht="13.8">
      <c r="A256" s="20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 spans="1:11" ht="13.8">
      <c r="A257" s="20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 spans="1:11" ht="13.8">
      <c r="A258" s="20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 spans="1:11" ht="13.8">
      <c r="A259" s="20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 spans="1:11" ht="13.8">
      <c r="A260" s="20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 spans="1:11" ht="13.8">
      <c r="A261" s="20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 spans="1:11" ht="13.8">
      <c r="A262" s="20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 spans="1:11" ht="13.8">
      <c r="A263" s="20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spans="1:11" ht="13.8">
      <c r="A264" s="20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 spans="1:11" ht="13.8">
      <c r="A265" s="20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 spans="1:11" ht="13.8">
      <c r="A266" s="20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 spans="1:11" ht="13.8">
      <c r="A267" s="20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 spans="1:11" ht="13.8">
      <c r="A268" s="20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 spans="1:11" ht="13.8">
      <c r="A269" s="20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 spans="1:11" ht="13.8">
      <c r="A270" s="20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 spans="1:11" ht="13.8">
      <c r="A271" s="20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89"/>
  <sheetViews>
    <sheetView workbookViewId="0"/>
  </sheetViews>
  <sheetFormatPr defaultColWidth="12.6640625" defaultRowHeight="15.75" customHeight="1"/>
  <sheetData>
    <row r="1" spans="1:9">
      <c r="A1" s="21" t="s">
        <v>0</v>
      </c>
      <c r="B1" s="22" t="s">
        <v>63</v>
      </c>
      <c r="C1" s="22" t="s">
        <v>64</v>
      </c>
      <c r="D1" s="22" t="s">
        <v>63</v>
      </c>
      <c r="E1" s="22" t="s">
        <v>64</v>
      </c>
      <c r="F1" s="22" t="s">
        <v>63</v>
      </c>
      <c r="G1" s="22" t="s">
        <v>64</v>
      </c>
      <c r="H1" s="14"/>
      <c r="I1" s="14"/>
    </row>
    <row r="2" spans="1:9" ht="15.75" customHeight="1">
      <c r="A2" s="15" t="s">
        <v>7</v>
      </c>
      <c r="B2" s="16">
        <v>47.45</v>
      </c>
      <c r="C2" s="23">
        <v>199.85</v>
      </c>
      <c r="D2" s="24">
        <f t="shared" ref="D2:E2" si="0">(B2-B3)/B3</f>
        <v>-3.6548223350253747E-2</v>
      </c>
      <c r="E2" s="25">
        <f t="shared" si="0"/>
        <v>-0.17454875882863169</v>
      </c>
      <c r="F2" s="26">
        <f t="shared" ref="F2:G2" si="1">B2/B3 - 1</f>
        <v>-3.6548223350253761E-2</v>
      </c>
      <c r="G2" s="27">
        <f t="shared" si="1"/>
        <v>-0.17454875882863163</v>
      </c>
      <c r="H2" s="17"/>
      <c r="I2" s="17" t="s">
        <v>5</v>
      </c>
    </row>
    <row r="3" spans="1:9" ht="15.75" customHeight="1">
      <c r="A3" s="15" t="s">
        <v>9</v>
      </c>
      <c r="B3" s="16">
        <v>49.25</v>
      </c>
      <c r="C3" s="23">
        <v>242.11</v>
      </c>
      <c r="D3" s="24">
        <f t="shared" ref="D3:E3" si="2">(B3-B4)/B4</f>
        <v>5.9823542070152814E-2</v>
      </c>
      <c r="E3" s="25">
        <f t="shared" si="2"/>
        <v>2.2726312676889383E-2</v>
      </c>
      <c r="F3" s="26">
        <f t="shared" ref="F3:G3" si="3">B3/B4 - 1</f>
        <v>5.9823542070152724E-2</v>
      </c>
      <c r="G3" s="27">
        <f t="shared" si="3"/>
        <v>2.2726312676889293E-2</v>
      </c>
      <c r="H3" s="17"/>
      <c r="I3" s="28" t="s">
        <v>65</v>
      </c>
    </row>
    <row r="4" spans="1:9" ht="15.75" customHeight="1">
      <c r="A4" s="15" t="s">
        <v>10</v>
      </c>
      <c r="B4" s="16">
        <v>46.47</v>
      </c>
      <c r="C4" s="23">
        <v>236.73</v>
      </c>
      <c r="D4" s="24">
        <f t="shared" ref="D4:E4" si="4">(B4-B5)/B5</f>
        <v>3.1062791213667597E-2</v>
      </c>
      <c r="E4" s="25">
        <f t="shared" si="4"/>
        <v>-8.8378003696857735E-2</v>
      </c>
      <c r="F4" s="26">
        <f t="shared" ref="F4:G4" si="5">B4/B5 - 1</f>
        <v>3.1062791213667618E-2</v>
      </c>
      <c r="G4" s="27">
        <f t="shared" si="5"/>
        <v>-8.8378003696857776E-2</v>
      </c>
      <c r="H4" s="17"/>
      <c r="I4" s="29" t="s">
        <v>66</v>
      </c>
    </row>
    <row r="5" spans="1:9" ht="15.75" customHeight="1">
      <c r="A5" s="15" t="s">
        <v>11</v>
      </c>
      <c r="B5" s="16">
        <v>45.07</v>
      </c>
      <c r="C5" s="23">
        <v>259.68</v>
      </c>
      <c r="D5" s="24">
        <f t="shared" ref="D5:E5" si="6">(B5-B6)/B6</f>
        <v>-4.0247018739352651E-2</v>
      </c>
      <c r="E5" s="25">
        <f t="shared" si="6"/>
        <v>0.12013113056981406</v>
      </c>
      <c r="F5" s="26">
        <f t="shared" ref="F5:G5" si="7">B5/B6 - 1</f>
        <v>-4.0247018739352658E-2</v>
      </c>
      <c r="G5" s="27">
        <f t="shared" si="7"/>
        <v>0.12013113056981406</v>
      </c>
      <c r="H5" s="17"/>
      <c r="I5" s="17"/>
    </row>
    <row r="6" spans="1:9" ht="15.75" customHeight="1">
      <c r="A6" s="15" t="s">
        <v>12</v>
      </c>
      <c r="B6" s="16">
        <v>46.96</v>
      </c>
      <c r="C6" s="23">
        <v>231.83</v>
      </c>
      <c r="D6" s="24">
        <f t="shared" ref="D6:E6" si="8">(B6-B7)/B7</f>
        <v>3.095499451152588E-2</v>
      </c>
      <c r="E6" s="25">
        <f t="shared" si="8"/>
        <v>0.14106413348427438</v>
      </c>
      <c r="F6" s="26">
        <f t="shared" ref="F6:G6" si="9">B6/B7 - 1</f>
        <v>3.0954994511525946E-2</v>
      </c>
      <c r="G6" s="27">
        <f t="shared" si="9"/>
        <v>0.14106413348427438</v>
      </c>
      <c r="H6" s="17"/>
      <c r="I6" s="17"/>
    </row>
    <row r="7" spans="1:9" ht="15.75" customHeight="1">
      <c r="A7" s="15" t="s">
        <v>13</v>
      </c>
      <c r="B7" s="16">
        <v>45.55</v>
      </c>
      <c r="C7" s="23">
        <v>203.17</v>
      </c>
      <c r="D7" s="24">
        <f t="shared" ref="D7:E7" si="10">(B7-B8)/B8</f>
        <v>0.15667851701371241</v>
      </c>
      <c r="E7" s="25">
        <f t="shared" si="10"/>
        <v>-9.0839933771870995E-2</v>
      </c>
      <c r="F7" s="26">
        <f t="shared" ref="F7:G7" si="11">B7/B8 - 1</f>
        <v>0.15667851701371238</v>
      </c>
      <c r="G7" s="27">
        <f t="shared" si="11"/>
        <v>-9.0839933771871051E-2</v>
      </c>
      <c r="H7" s="17"/>
      <c r="I7" s="17"/>
    </row>
    <row r="8" spans="1:9" ht="15.75" customHeight="1">
      <c r="A8" s="15" t="s">
        <v>14</v>
      </c>
      <c r="B8" s="16">
        <v>39.380000000000003</v>
      </c>
      <c r="C8" s="23">
        <v>223.47</v>
      </c>
      <c r="D8" s="24">
        <f t="shared" ref="D8:E8" si="12">(B8-B9)/B9</f>
        <v>8.7845303867403302E-2</v>
      </c>
      <c r="E8" s="25">
        <f t="shared" si="12"/>
        <v>3.9443695055583934E-2</v>
      </c>
      <c r="F8" s="26">
        <f t="shared" ref="F8:G8" si="13">B8/B9 - 1</f>
        <v>8.7845303867403191E-2</v>
      </c>
      <c r="G8" s="27">
        <f t="shared" si="13"/>
        <v>3.9443695055583872E-2</v>
      </c>
      <c r="H8" s="17"/>
      <c r="I8" s="17"/>
    </row>
    <row r="9" spans="1:9" ht="15.75" customHeight="1">
      <c r="A9" s="15" t="s">
        <v>15</v>
      </c>
      <c r="B9" s="16">
        <v>36.200000000000003</v>
      </c>
      <c r="C9" s="23">
        <v>214.99</v>
      </c>
      <c r="D9" s="24">
        <f t="shared" ref="D9:E9" si="14">(B9-B10)/B10</f>
        <v>-1.6838674633351369E-2</v>
      </c>
      <c r="E9" s="25">
        <f t="shared" si="14"/>
        <v>7.3091880241765552E-3</v>
      </c>
      <c r="F9" s="26">
        <f t="shared" ref="F9:G9" si="15">B9/B10 - 1</f>
        <v>-1.6838674633351425E-2</v>
      </c>
      <c r="G9" s="27">
        <f t="shared" si="15"/>
        <v>7.3091880241764606E-3</v>
      </c>
      <c r="H9" s="17"/>
      <c r="I9" s="17"/>
    </row>
    <row r="10" spans="1:9" ht="15.75" customHeight="1">
      <c r="A10" s="15" t="s">
        <v>16</v>
      </c>
      <c r="B10" s="16">
        <v>36.82</v>
      </c>
      <c r="C10" s="23">
        <v>213.43</v>
      </c>
      <c r="D10" s="24">
        <f t="shared" ref="D10:E10" si="16">(B10-B11)/B11</f>
        <v>-2.6183549325575296E-2</v>
      </c>
      <c r="E10" s="25">
        <f t="shared" si="16"/>
        <v>1.2572350317866998E-2</v>
      </c>
      <c r="F10" s="26">
        <f t="shared" ref="F10:G10" si="17">B10/B11 - 1</f>
        <v>-2.6183549325575317E-2</v>
      </c>
      <c r="G10" s="27">
        <f t="shared" si="17"/>
        <v>1.2572350317866965E-2</v>
      </c>
      <c r="H10" s="17"/>
      <c r="I10" s="17"/>
    </row>
    <row r="11" spans="1:9" ht="15.75" customHeight="1">
      <c r="A11" s="15" t="s">
        <v>17</v>
      </c>
      <c r="B11" s="16">
        <v>37.81</v>
      </c>
      <c r="C11" s="23">
        <v>210.78</v>
      </c>
      <c r="D11" s="24">
        <f t="shared" ref="D11:E11" si="18">(B11-B12)/B12</f>
        <v>-8.6935522820574609E-2</v>
      </c>
      <c r="E11" s="25">
        <f t="shared" si="18"/>
        <v>-3.2986190760196349E-2</v>
      </c>
      <c r="F11" s="26">
        <f t="shared" ref="F11:G11" si="19">B11/B12 - 1</f>
        <v>-8.6935522820574596E-2</v>
      </c>
      <c r="G11" s="27">
        <f t="shared" si="19"/>
        <v>-3.2986190760196377E-2</v>
      </c>
      <c r="H11" s="17"/>
      <c r="I11" s="17"/>
    </row>
    <row r="12" spans="1:9" ht="15.75" customHeight="1">
      <c r="A12" s="15" t="s">
        <v>18</v>
      </c>
      <c r="B12" s="16">
        <v>41.41</v>
      </c>
      <c r="C12" s="23">
        <v>217.97</v>
      </c>
      <c r="D12" s="24">
        <f t="shared" ref="D12:E12" si="20">(B12-B13)/B13</f>
        <v>2.0956607495068891E-2</v>
      </c>
      <c r="E12" s="25">
        <f t="shared" si="20"/>
        <v>2.0227095113317601E-3</v>
      </c>
      <c r="F12" s="26">
        <f t="shared" ref="F12:G12" si="21">B12/B13 - 1</f>
        <v>2.0956607495068891E-2</v>
      </c>
      <c r="G12" s="27">
        <f t="shared" si="21"/>
        <v>2.0227095113316551E-3</v>
      </c>
      <c r="H12" s="17"/>
      <c r="I12" s="17"/>
    </row>
    <row r="13" spans="1:9" ht="15.75" customHeight="1">
      <c r="A13" s="15" t="s">
        <v>19</v>
      </c>
      <c r="B13" s="16">
        <v>40.56</v>
      </c>
      <c r="C13" s="23">
        <v>217.53</v>
      </c>
      <c r="D13" s="24">
        <f t="shared" ref="D13:E13" si="22">(B13-B14)/B14</f>
        <v>0.17565217391304355</v>
      </c>
      <c r="E13" s="25">
        <f t="shared" si="22"/>
        <v>6.7474727647462956E-2</v>
      </c>
      <c r="F13" s="26">
        <f t="shared" ref="F13:G13" si="23">B13/B14 - 1</f>
        <v>0.17565217391304344</v>
      </c>
      <c r="G13" s="27">
        <f t="shared" si="23"/>
        <v>6.7474727647462984E-2</v>
      </c>
      <c r="H13" s="17"/>
      <c r="I13" s="17"/>
    </row>
    <row r="14" spans="1:9" ht="15.75" customHeight="1">
      <c r="A14" s="15" t="s">
        <v>20</v>
      </c>
      <c r="B14" s="16">
        <v>34.5</v>
      </c>
      <c r="C14" s="23">
        <v>203.78</v>
      </c>
      <c r="D14" s="24">
        <f t="shared" ref="D14:E14" si="24">(B14-B15)/B15</f>
        <v>-2.8716216216216301E-2</v>
      </c>
      <c r="E14" s="25">
        <f t="shared" si="24"/>
        <v>-0.1743446375754629</v>
      </c>
      <c r="F14" s="26">
        <f t="shared" ref="F14:G14" si="25">B14/B15 - 1</f>
        <v>-2.8716216216216339E-2</v>
      </c>
      <c r="G14" s="27">
        <f t="shared" si="25"/>
        <v>-0.17434463757546292</v>
      </c>
      <c r="H14" s="17"/>
      <c r="I14" s="17"/>
    </row>
    <row r="15" spans="1:9" ht="15.75" customHeight="1">
      <c r="A15" s="15" t="s">
        <v>21</v>
      </c>
      <c r="B15" s="16">
        <v>35.520000000000003</v>
      </c>
      <c r="C15" s="23">
        <v>246.81</v>
      </c>
      <c r="D15" s="24">
        <f t="shared" ref="D15:E15" si="26">(B15-B16)/B16</f>
        <v>-6.8450039339103055E-2</v>
      </c>
      <c r="E15" s="25">
        <f t="shared" si="26"/>
        <v>5.6821101310268095E-2</v>
      </c>
      <c r="F15" s="26">
        <f t="shared" ref="F15:G15" si="27">B15/B16 - 1</f>
        <v>-6.8450039339103097E-2</v>
      </c>
      <c r="G15" s="27">
        <f t="shared" si="27"/>
        <v>5.6821101310268185E-2</v>
      </c>
      <c r="H15" s="17"/>
      <c r="I15" s="17"/>
    </row>
    <row r="16" spans="1:9" ht="15.75" customHeight="1">
      <c r="A16" s="15" t="s">
        <v>22</v>
      </c>
      <c r="B16" s="16">
        <v>38.130000000000003</v>
      </c>
      <c r="C16" s="23">
        <v>233.54</v>
      </c>
      <c r="D16" s="24">
        <f t="shared" ref="D16:E16" si="28">(B16-B17)/B17</f>
        <v>-4.651162790697673E-2</v>
      </c>
      <c r="E16" s="25">
        <f t="shared" si="28"/>
        <v>-8.8161799156645376E-2</v>
      </c>
      <c r="F16" s="26">
        <f t="shared" ref="F16:G16" si="29">B16/B17 - 1</f>
        <v>-4.6511627906976716E-2</v>
      </c>
      <c r="G16" s="27">
        <f t="shared" si="29"/>
        <v>-8.8161799156645348E-2</v>
      </c>
      <c r="H16" s="17"/>
      <c r="I16" s="17"/>
    </row>
    <row r="17" spans="1:9" ht="15.75" customHeight="1">
      <c r="A17" s="15" t="s">
        <v>23</v>
      </c>
      <c r="B17" s="16">
        <v>39.99</v>
      </c>
      <c r="C17" s="23">
        <v>256.12</v>
      </c>
      <c r="D17" s="24">
        <f t="shared" ref="D17:E17" si="30">(B17-B18)/B18</f>
        <v>4.4670846394984344E-2</v>
      </c>
      <c r="E17" s="25">
        <f t="shared" si="30"/>
        <v>1.2652222046496985E-2</v>
      </c>
      <c r="F17" s="26">
        <f t="shared" ref="F17:G17" si="31">B17/B18 - 1</f>
        <v>4.4670846394984309E-2</v>
      </c>
      <c r="G17" s="27">
        <f t="shared" si="31"/>
        <v>1.2652222046497075E-2</v>
      </c>
      <c r="H17" s="17"/>
      <c r="I17" s="17"/>
    </row>
    <row r="18" spans="1:9" ht="15.75" customHeight="1">
      <c r="A18" s="15" t="s">
        <v>24</v>
      </c>
      <c r="B18" s="16">
        <v>38.28</v>
      </c>
      <c r="C18" s="23">
        <v>252.92</v>
      </c>
      <c r="D18" s="24">
        <f t="shared" ref="D18:E18" si="32">(B18-B19)/B19</f>
        <v>3.4315049986490223E-2</v>
      </c>
      <c r="E18" s="25">
        <f t="shared" si="32"/>
        <v>8.5120988501801845E-2</v>
      </c>
      <c r="F18" s="26">
        <f t="shared" ref="F18:G18" si="33">B18/B19 - 1</f>
        <v>3.4315049986490154E-2</v>
      </c>
      <c r="G18" s="27">
        <f t="shared" si="33"/>
        <v>8.5120988501801831E-2</v>
      </c>
      <c r="H18" s="17"/>
      <c r="I18" s="17"/>
    </row>
    <row r="19" spans="1:9" ht="15.75" customHeight="1">
      <c r="A19" s="15" t="s">
        <v>25</v>
      </c>
      <c r="B19" s="16">
        <v>37.01</v>
      </c>
      <c r="C19" s="23">
        <v>233.08</v>
      </c>
      <c r="D19" s="24">
        <f t="shared" ref="D19:E19" si="34">(B19-B20)/B20</f>
        <v>1.7596920538905707E-2</v>
      </c>
      <c r="E19" s="25">
        <f t="shared" si="34"/>
        <v>8.4597487203350419E-2</v>
      </c>
      <c r="F19" s="26">
        <f t="shared" ref="F19:G19" si="35">B19/B20 - 1</f>
        <v>1.7596920538905714E-2</v>
      </c>
      <c r="G19" s="27">
        <f t="shared" si="35"/>
        <v>8.4597487203350363E-2</v>
      </c>
      <c r="H19" s="17"/>
      <c r="I19" s="17"/>
    </row>
    <row r="20" spans="1:9" ht="15.75" customHeight="1">
      <c r="A20" s="15" t="s">
        <v>26</v>
      </c>
      <c r="B20" s="16">
        <v>36.369999999999997</v>
      </c>
      <c r="C20" s="23">
        <v>214.9</v>
      </c>
      <c r="D20" s="24">
        <f t="shared" ref="D20:E20" si="36">(B20-B21)/B21</f>
        <v>-1.2489818083084466E-2</v>
      </c>
      <c r="E20" s="25">
        <f t="shared" si="36"/>
        <v>0.30503431104633522</v>
      </c>
      <c r="F20" s="26">
        <f t="shared" ref="F20:G20" si="37">B20/B21 - 1</f>
        <v>-1.248981808308447E-2</v>
      </c>
      <c r="G20" s="27">
        <f t="shared" si="37"/>
        <v>0.30503431104633516</v>
      </c>
      <c r="H20" s="17"/>
      <c r="I20" s="17"/>
    </row>
    <row r="21" spans="1:9" ht="15.75" customHeight="1">
      <c r="A21" s="15" t="s">
        <v>27</v>
      </c>
      <c r="B21" s="16">
        <v>36.83</v>
      </c>
      <c r="C21" s="23">
        <v>164.67</v>
      </c>
      <c r="D21" s="24">
        <f t="shared" ref="D21:E21" si="38">(B21-B22)/B22</f>
        <v>3.7464788732394318E-2</v>
      </c>
      <c r="E21" s="25">
        <f t="shared" si="38"/>
        <v>3.2672770600777494E-2</v>
      </c>
      <c r="F21" s="26">
        <f t="shared" ref="F21:G21" si="39">B21/B22 - 1</f>
        <v>3.7464788732394227E-2</v>
      </c>
      <c r="G21" s="27">
        <f t="shared" si="39"/>
        <v>3.2672770600777445E-2</v>
      </c>
      <c r="H21" s="17"/>
      <c r="I21" s="17"/>
    </row>
    <row r="22" spans="1:9" ht="15.75" customHeight="1">
      <c r="A22" s="15" t="s">
        <v>28</v>
      </c>
      <c r="B22" s="16">
        <v>35.5</v>
      </c>
      <c r="C22" s="23">
        <v>159.46</v>
      </c>
      <c r="D22" s="24">
        <f t="shared" ref="D22:E22" si="40">(B22-B23)/B23</f>
        <v>0.20013522650439494</v>
      </c>
      <c r="E22" s="25">
        <f t="shared" si="40"/>
        <v>1.3152042696486574E-2</v>
      </c>
      <c r="F22" s="26">
        <f t="shared" ref="F22:G22" si="41">B22/B23 - 1</f>
        <v>0.20013522650439497</v>
      </c>
      <c r="G22" s="27">
        <f t="shared" si="41"/>
        <v>1.3152042696486621E-2</v>
      </c>
      <c r="H22" s="17"/>
      <c r="I22" s="17"/>
    </row>
    <row r="23" spans="1:9" ht="15.75" customHeight="1">
      <c r="A23" s="15" t="s">
        <v>29</v>
      </c>
      <c r="B23" s="16">
        <v>29.58</v>
      </c>
      <c r="C23" s="23">
        <v>157.38999999999999</v>
      </c>
      <c r="D23" s="24">
        <f t="shared" ref="D23:E23" si="42">(B23-B24)/B24</f>
        <v>0.22840531561461797</v>
      </c>
      <c r="E23" s="25">
        <f t="shared" si="42"/>
        <v>-7.4415084820584404E-3</v>
      </c>
      <c r="F23" s="26">
        <f t="shared" ref="F23:G23" si="43">B23/B24 - 1</f>
        <v>0.22840531561461797</v>
      </c>
      <c r="G23" s="27">
        <f t="shared" si="43"/>
        <v>-7.4415084820584898E-3</v>
      </c>
      <c r="H23" s="17"/>
      <c r="I23" s="17"/>
    </row>
    <row r="24" spans="1:9" ht="15.75" customHeight="1">
      <c r="A24" s="15" t="s">
        <v>30</v>
      </c>
      <c r="B24" s="16">
        <v>24.08</v>
      </c>
      <c r="C24" s="23">
        <v>158.57</v>
      </c>
      <c r="D24" s="24">
        <f t="shared" ref="D24:E24" si="44">(B24-B25)/B25</f>
        <v>-1.6741527153940391E-2</v>
      </c>
      <c r="E24" s="25">
        <f t="shared" si="44"/>
        <v>4.9159719465396372E-2</v>
      </c>
      <c r="F24" s="26">
        <f t="shared" ref="F24:G24" si="45">B24/B25 - 1</f>
        <v>-1.6741527153940394E-2</v>
      </c>
      <c r="G24" s="27">
        <f t="shared" si="45"/>
        <v>4.9159719465396323E-2</v>
      </c>
      <c r="H24" s="17"/>
      <c r="I24" s="17"/>
    </row>
    <row r="25" spans="1:9" ht="15.75" customHeight="1">
      <c r="A25" s="15" t="s">
        <v>31</v>
      </c>
      <c r="B25" s="16">
        <v>24.49</v>
      </c>
      <c r="C25" s="23">
        <v>151.13999999999999</v>
      </c>
      <c r="D25" s="24">
        <f t="shared" ref="D25:E25" si="46">(B25-B26)/B26</f>
        <v>5.7494866529772901E-3</v>
      </c>
      <c r="E25" s="25">
        <f t="shared" si="46"/>
        <v>-7.0651171370595886E-2</v>
      </c>
      <c r="F25" s="26">
        <f t="shared" ref="F25:G25" si="47">B25/B26 - 1</f>
        <v>5.7494866529772537E-3</v>
      </c>
      <c r="G25" s="27">
        <f t="shared" si="47"/>
        <v>-7.0651171370595844E-2</v>
      </c>
      <c r="H25" s="17"/>
      <c r="I25" s="17"/>
    </row>
    <row r="26" spans="1:9" ht="15.75" customHeight="1">
      <c r="A26" s="15" t="s">
        <v>32</v>
      </c>
      <c r="B26" s="16">
        <v>24.35</v>
      </c>
      <c r="C26" s="23">
        <v>162.63</v>
      </c>
      <c r="D26" s="24">
        <f t="shared" ref="D26:E26" si="48">(B26-B27)/B27</f>
        <v>-1.8145161290322551E-2</v>
      </c>
      <c r="E26" s="25">
        <f t="shared" si="48"/>
        <v>-3.0579399141630877E-2</v>
      </c>
      <c r="F26" s="26">
        <f t="shared" ref="F26:G26" si="49">B26/B27 - 1</f>
        <v>-1.8145161290322509E-2</v>
      </c>
      <c r="G26" s="27">
        <f t="shared" si="49"/>
        <v>-3.0579399141630881E-2</v>
      </c>
      <c r="H26" s="17"/>
      <c r="I26" s="17"/>
    </row>
    <row r="27" spans="1:9" ht="14.4">
      <c r="A27" s="15" t="s">
        <v>33</v>
      </c>
      <c r="B27" s="16">
        <v>24.8</v>
      </c>
      <c r="C27" s="23">
        <v>167.76</v>
      </c>
      <c r="D27" s="24">
        <f t="shared" ref="D27:E27" si="50">(B27-B28)/B28</f>
        <v>9.7719869706841198E-3</v>
      </c>
      <c r="E27" s="25">
        <f t="shared" si="50"/>
        <v>-5.4926483015041411E-2</v>
      </c>
      <c r="F27" s="26">
        <f t="shared" ref="F27:G27" si="51">B27/B28 - 1</f>
        <v>9.7719869706840434E-3</v>
      </c>
      <c r="G27" s="27">
        <f t="shared" si="51"/>
        <v>-5.4926483015041438E-2</v>
      </c>
      <c r="H27" s="17"/>
      <c r="I27" s="17"/>
    </row>
    <row r="28" spans="1:9" ht="14.4">
      <c r="A28" s="15" t="s">
        <v>34</v>
      </c>
      <c r="B28" s="16">
        <v>24.56</v>
      </c>
      <c r="C28" s="23">
        <v>177.51</v>
      </c>
      <c r="D28" s="24">
        <f t="shared" ref="D28:E28" si="52">(B28-B29)/B29</f>
        <v>0.23107769423558897</v>
      </c>
      <c r="E28" s="25">
        <f t="shared" si="52"/>
        <v>2.7494790460754807E-2</v>
      </c>
      <c r="F28" s="26">
        <f t="shared" ref="F28:G28" si="53">B28/B29 - 1</f>
        <v>0.23107769423558899</v>
      </c>
      <c r="G28" s="27">
        <f t="shared" si="53"/>
        <v>2.7494790460754759E-2</v>
      </c>
      <c r="H28" s="17"/>
      <c r="I28" s="17"/>
    </row>
    <row r="29" spans="1:9" ht="14.4">
      <c r="A29" s="15" t="s">
        <v>35</v>
      </c>
      <c r="B29" s="16">
        <v>19.95</v>
      </c>
      <c r="C29" s="23">
        <v>172.76</v>
      </c>
      <c r="D29" s="24">
        <f t="shared" ref="D29:E29" si="54">(B29-B30)/B30</f>
        <v>3.3143448990160571E-2</v>
      </c>
      <c r="E29" s="25">
        <f t="shared" si="54"/>
        <v>6.1735585323238343E-3</v>
      </c>
      <c r="F29" s="26">
        <f t="shared" ref="F29:G29" si="55">B29/B30 - 1</f>
        <v>3.3143448990160529E-2</v>
      </c>
      <c r="G29" s="27">
        <f t="shared" si="55"/>
        <v>6.1735585323239306E-3</v>
      </c>
      <c r="H29" s="17"/>
      <c r="I29" s="17"/>
    </row>
    <row r="30" spans="1:9" ht="14.4">
      <c r="A30" s="15" t="s">
        <v>36</v>
      </c>
      <c r="B30" s="16">
        <v>19.309999999999999</v>
      </c>
      <c r="C30" s="23">
        <v>171.7</v>
      </c>
      <c r="D30" s="24">
        <f t="shared" ref="D30:E30" si="56">(B30-B31)/B31</f>
        <v>-6.7149758454106312E-2</v>
      </c>
      <c r="E30" s="25">
        <f t="shared" si="56"/>
        <v>3.1417072145131196E-2</v>
      </c>
      <c r="F30" s="26">
        <f t="shared" ref="F30:G30" si="57">B30/B31 - 1</f>
        <v>-6.7149758454106312E-2</v>
      </c>
      <c r="G30" s="27">
        <f t="shared" si="57"/>
        <v>3.1417072145131231E-2</v>
      </c>
      <c r="H30" s="17"/>
      <c r="I30" s="17"/>
    </row>
    <row r="31" spans="1:9" ht="14.4">
      <c r="A31" s="15" t="s">
        <v>37</v>
      </c>
      <c r="B31" s="16">
        <v>20.7</v>
      </c>
      <c r="C31" s="23">
        <v>166.47</v>
      </c>
      <c r="D31" s="24">
        <f t="shared" ref="D31:E31" si="58">(B31-B32)/B32</f>
        <v>-0.10389610389610399</v>
      </c>
      <c r="E31" s="25">
        <f t="shared" si="58"/>
        <v>6.0386011847888332E-2</v>
      </c>
      <c r="F31" s="26">
        <f t="shared" ref="F31:G31" si="59">B31/B32 - 1</f>
        <v>-0.10389610389610393</v>
      </c>
      <c r="G31" s="27">
        <f t="shared" si="59"/>
        <v>6.0386011847888277E-2</v>
      </c>
      <c r="H31" s="17"/>
      <c r="I31" s="17"/>
    </row>
    <row r="32" spans="1:9" ht="14.4">
      <c r="A32" s="15" t="s">
        <v>38</v>
      </c>
      <c r="B32" s="16">
        <v>23.1</v>
      </c>
      <c r="C32" s="23">
        <v>156.99</v>
      </c>
      <c r="D32" s="24">
        <f t="shared" ref="D32:E32" si="60">(B32-B33)/B33</f>
        <v>-1.4084507042253449E-2</v>
      </c>
      <c r="E32" s="25">
        <f t="shared" si="60"/>
        <v>7.2189591585849075E-2</v>
      </c>
      <c r="F32" s="26">
        <f t="shared" ref="F32:G32" si="61">B32/B33 - 1</f>
        <v>-1.4084507042253502E-2</v>
      </c>
      <c r="G32" s="27">
        <f t="shared" si="61"/>
        <v>7.2189591585849033E-2</v>
      </c>
      <c r="H32" s="17"/>
      <c r="I32" s="17"/>
    </row>
    <row r="33" spans="1:9" ht="14.4">
      <c r="A33" s="15" t="s">
        <v>39</v>
      </c>
      <c r="B33" s="16">
        <v>23.43</v>
      </c>
      <c r="C33" s="23">
        <v>146.41999999999999</v>
      </c>
      <c r="D33" s="24">
        <f t="shared" ref="D33:E33" si="62">(B33-B34)/B34</f>
        <v>4.1796353935082318E-2</v>
      </c>
      <c r="E33" s="25">
        <f t="shared" si="62"/>
        <v>6.170691030382127E-2</v>
      </c>
      <c r="F33" s="26">
        <f t="shared" ref="F33:G33" si="63">B33/B34 - 1</f>
        <v>4.1796353935082298E-2</v>
      </c>
      <c r="G33" s="27">
        <f t="shared" si="63"/>
        <v>6.170691030382125E-2</v>
      </c>
      <c r="H33" s="17"/>
      <c r="I33" s="17"/>
    </row>
    <row r="34" spans="1:9" ht="14.4">
      <c r="A34" s="15" t="s">
        <v>40</v>
      </c>
      <c r="B34" s="16">
        <v>22.49</v>
      </c>
      <c r="C34" s="23">
        <v>137.91</v>
      </c>
      <c r="D34" s="24">
        <f t="shared" ref="D34:E34" si="64">(B34-B35)/B35</f>
        <v>-8.8144557073601953E-3</v>
      </c>
      <c r="E34" s="25">
        <f t="shared" si="64"/>
        <v>-4.1026354217370178E-2</v>
      </c>
      <c r="F34" s="26">
        <f t="shared" ref="F34:G34" si="65">B34/B35 - 1</f>
        <v>-8.8144557073601693E-3</v>
      </c>
      <c r="G34" s="27">
        <f t="shared" si="65"/>
        <v>-4.102635421737022E-2</v>
      </c>
      <c r="H34" s="17"/>
      <c r="I34" s="17"/>
    </row>
    <row r="35" spans="1:9" ht="14.4">
      <c r="A35" s="15" t="s">
        <v>41</v>
      </c>
      <c r="B35" s="16">
        <v>22.69</v>
      </c>
      <c r="C35" s="23">
        <v>143.81</v>
      </c>
      <c r="D35" s="24">
        <f t="shared" ref="D35:E35" si="66">(B35-B36)/B36</f>
        <v>7.6375711574952709E-2</v>
      </c>
      <c r="E35" s="25">
        <f t="shared" si="66"/>
        <v>0.12141297567061753</v>
      </c>
      <c r="F35" s="26">
        <f t="shared" ref="F35:G35" si="67">B35/B36 - 1</f>
        <v>7.637571157495282E-2</v>
      </c>
      <c r="G35" s="27">
        <f t="shared" si="67"/>
        <v>0.12141297567061748</v>
      </c>
      <c r="H35" s="17"/>
      <c r="I35" s="17"/>
    </row>
    <row r="36" spans="1:9" ht="14.4">
      <c r="A36" s="15" t="s">
        <v>42</v>
      </c>
      <c r="B36" s="16">
        <v>21.08</v>
      </c>
      <c r="C36" s="23">
        <v>128.24</v>
      </c>
      <c r="D36" s="24">
        <f t="shared" ref="D36:E36" si="68">(B36-B37)/B37</f>
        <v>4.6673286991062449E-2</v>
      </c>
      <c r="E36" s="25">
        <f t="shared" si="68"/>
        <v>0.10399449035812683</v>
      </c>
      <c r="F36" s="26">
        <f t="shared" ref="F36:G36" si="69">B36/B37 - 1</f>
        <v>4.6673286991062435E-2</v>
      </c>
      <c r="G36" s="27">
        <f t="shared" si="69"/>
        <v>0.10399449035812691</v>
      </c>
      <c r="H36" s="17"/>
      <c r="I36" s="17"/>
    </row>
    <row r="37" spans="1:9" ht="14.4">
      <c r="A37" s="15" t="s">
        <v>43</v>
      </c>
      <c r="B37" s="16">
        <v>20.14</v>
      </c>
      <c r="C37" s="23">
        <v>116.16</v>
      </c>
      <c r="D37" s="24">
        <f t="shared" ref="D37:E37" si="70">(B37-B38)/B38</f>
        <v>3.9880358923231234E-3</v>
      </c>
      <c r="E37" s="25">
        <f t="shared" si="70"/>
        <v>-2.581977794991061E-4</v>
      </c>
      <c r="F37" s="26">
        <f t="shared" ref="F37:G37" si="71">B37/B38 - 1</f>
        <v>3.9880358923232162E-3</v>
      </c>
      <c r="G37" s="27">
        <f t="shared" si="71"/>
        <v>-2.5819777949909195E-4</v>
      </c>
      <c r="H37" s="17"/>
      <c r="I37" s="17"/>
    </row>
    <row r="38" spans="1:9" ht="14.4">
      <c r="A38" s="15" t="s">
        <v>44</v>
      </c>
      <c r="B38" s="16">
        <v>20.059999999999999</v>
      </c>
      <c r="C38" s="23">
        <v>116.19</v>
      </c>
      <c r="D38" s="24">
        <f t="shared" ref="D38:E38" si="72">(B38-B39)/B39</f>
        <v>2.6086956521739028E-2</v>
      </c>
      <c r="E38" s="25">
        <f t="shared" si="72"/>
        <v>4.9309130316987207E-2</v>
      </c>
      <c r="F38" s="26">
        <f t="shared" ref="F38:G38" si="73">B38/B39 - 1</f>
        <v>2.608695652173898E-2</v>
      </c>
      <c r="G38" s="27">
        <f t="shared" si="73"/>
        <v>4.9309130316987249E-2</v>
      </c>
      <c r="H38" s="17"/>
      <c r="I38" s="17"/>
    </row>
    <row r="39" spans="1:9" ht="14.4">
      <c r="A39" s="15" t="s">
        <v>45</v>
      </c>
      <c r="B39" s="16">
        <v>19.55</v>
      </c>
      <c r="C39" s="23">
        <v>110.73</v>
      </c>
      <c r="D39" s="24">
        <f t="shared" ref="D39:E39" si="74">(B39-B40)/B40</f>
        <v>-2.4937655860349125E-2</v>
      </c>
      <c r="E39" s="25">
        <f t="shared" si="74"/>
        <v>3.8074517269513345E-3</v>
      </c>
      <c r="F39" s="26">
        <f t="shared" ref="F39:G39" si="75">B39/B40 - 1</f>
        <v>-2.4937655860349128E-2</v>
      </c>
      <c r="G39" s="27">
        <f t="shared" si="75"/>
        <v>3.8074517269512942E-3</v>
      </c>
      <c r="H39" s="17"/>
      <c r="I39" s="17"/>
    </row>
    <row r="40" spans="1:9" ht="14.4">
      <c r="A40" s="15" t="s">
        <v>46</v>
      </c>
      <c r="B40" s="16">
        <v>20.05</v>
      </c>
      <c r="C40" s="23">
        <v>110.31</v>
      </c>
      <c r="D40" s="24">
        <f t="shared" ref="D40:E40" si="76">(B40-B41)/B41</f>
        <v>-7.4330563250230811E-2</v>
      </c>
      <c r="E40" s="25">
        <f t="shared" si="76"/>
        <v>-5.8547409746522144E-2</v>
      </c>
      <c r="F40" s="26">
        <f t="shared" ref="F40:G40" si="77">B40/B41 - 1</f>
        <v>-7.4330563250230797E-2</v>
      </c>
      <c r="G40" s="27">
        <f t="shared" si="77"/>
        <v>-5.8547409746522172E-2</v>
      </c>
      <c r="H40" s="17"/>
      <c r="I40" s="17"/>
    </row>
    <row r="41" spans="1:9" ht="14.4">
      <c r="A41" s="15" t="s">
        <v>47</v>
      </c>
      <c r="B41" s="16">
        <v>21.66</v>
      </c>
      <c r="C41" s="23">
        <v>117.17</v>
      </c>
      <c r="D41" s="24">
        <f t="shared" ref="D41:E41" si="78">(B41-B42)/B42</f>
        <v>1.1204481792717012E-2</v>
      </c>
      <c r="E41" s="25">
        <f t="shared" si="78"/>
        <v>0.13934266822248151</v>
      </c>
      <c r="F41" s="26">
        <f t="shared" ref="F41:G41" si="79">B41/B42 - 1</f>
        <v>1.1204481792717047E-2</v>
      </c>
      <c r="G41" s="27">
        <f t="shared" si="79"/>
        <v>0.13934266822248143</v>
      </c>
      <c r="H41" s="17"/>
      <c r="I41" s="17"/>
    </row>
    <row r="42" spans="1:9" ht="14.4">
      <c r="A42" s="15" t="s">
        <v>48</v>
      </c>
      <c r="B42" s="16">
        <v>21.42</v>
      </c>
      <c r="C42" s="23">
        <v>102.84</v>
      </c>
      <c r="D42" s="24">
        <f t="shared" ref="D42:E42" si="80">(B42-B43)/B43</f>
        <v>3.8797284190106723E-2</v>
      </c>
      <c r="E42" s="25">
        <f t="shared" si="80"/>
        <v>4.0890688259109374E-2</v>
      </c>
      <c r="F42" s="26">
        <f t="shared" ref="F42:G42" si="81">B42/B43 - 1</f>
        <v>3.8797284190106751E-2</v>
      </c>
      <c r="G42" s="27">
        <f t="shared" si="81"/>
        <v>4.0890688259109353E-2</v>
      </c>
      <c r="H42" s="17"/>
      <c r="I42" s="17"/>
    </row>
    <row r="43" spans="1:9" ht="14.4">
      <c r="A43" s="15" t="s">
        <v>49</v>
      </c>
      <c r="B43" s="16">
        <v>20.62</v>
      </c>
      <c r="C43" s="23">
        <v>98.8</v>
      </c>
      <c r="D43" s="24">
        <f t="shared" ref="D43:E43" si="82">(B43-B44)/B44</f>
        <v>2.8428927680798018E-2</v>
      </c>
      <c r="E43" s="25">
        <f t="shared" si="82"/>
        <v>2.2245214692188219E-2</v>
      </c>
      <c r="F43" s="26">
        <f t="shared" ref="F43:G43" si="83">B43/B44 - 1</f>
        <v>2.8428927680798077E-2</v>
      </c>
      <c r="G43" s="27">
        <f t="shared" si="83"/>
        <v>2.224521469218832E-2</v>
      </c>
      <c r="H43" s="17"/>
      <c r="I43" s="17"/>
    </row>
    <row r="44" spans="1:9" ht="14.4">
      <c r="A44" s="15" t="s">
        <v>50</v>
      </c>
      <c r="B44" s="16">
        <v>20.05</v>
      </c>
      <c r="C44" s="23">
        <v>96.65</v>
      </c>
      <c r="D44" s="24">
        <f t="shared" ref="D44:E44" si="84">(B44-B45)/B45</f>
        <v>5.9165346011621815E-2</v>
      </c>
      <c r="E44" s="25">
        <f t="shared" si="84"/>
        <v>0.10457142857142863</v>
      </c>
      <c r="F44" s="26">
        <f t="shared" ref="F44:G44" si="85">B44/B45 - 1</f>
        <v>5.9165346011621711E-2</v>
      </c>
      <c r="G44" s="27">
        <f t="shared" si="85"/>
        <v>0.10457142857142854</v>
      </c>
      <c r="H44" s="17"/>
      <c r="I44" s="17"/>
    </row>
    <row r="45" spans="1:9" ht="14.4">
      <c r="A45" s="15" t="s">
        <v>51</v>
      </c>
      <c r="B45" s="16">
        <v>18.93</v>
      </c>
      <c r="C45" s="23">
        <v>87.5</v>
      </c>
      <c r="D45" s="24">
        <f t="shared" ref="D45:E45" si="86">(B45-B46)/B46</f>
        <v>-4.1033434650455863E-2</v>
      </c>
      <c r="E45" s="25">
        <f t="shared" si="86"/>
        <v>-6.3169164882227041E-2</v>
      </c>
      <c r="F45" s="26">
        <f t="shared" ref="F45:G45" si="87">B45/B46 - 1</f>
        <v>-4.1033434650455836E-2</v>
      </c>
      <c r="G45" s="27">
        <f t="shared" si="87"/>
        <v>-6.3169164882227014E-2</v>
      </c>
      <c r="H45" s="17"/>
      <c r="I45" s="17"/>
    </row>
    <row r="46" spans="1:9" ht="14.4">
      <c r="A46" s="15" t="s">
        <v>52</v>
      </c>
      <c r="B46" s="16">
        <v>19.739999999999998</v>
      </c>
      <c r="C46" s="23">
        <v>93.4</v>
      </c>
      <c r="D46" s="24">
        <f t="shared" ref="D46:E46" si="88">(B46-B47)/B47</f>
        <v>-5.5415617128464975E-3</v>
      </c>
      <c r="E46" s="25">
        <f t="shared" si="88"/>
        <v>8.9085820895522388E-2</v>
      </c>
      <c r="F46" s="26">
        <f t="shared" ref="F46:G46" si="89">B46/B47 - 1</f>
        <v>-5.5415617128464767E-3</v>
      </c>
      <c r="G46" s="27">
        <f t="shared" si="89"/>
        <v>8.9085820895522305E-2</v>
      </c>
      <c r="H46" s="17"/>
      <c r="I46" s="17"/>
    </row>
    <row r="47" spans="1:9" ht="14.4">
      <c r="A47" s="15" t="s">
        <v>53</v>
      </c>
      <c r="B47" s="16">
        <v>19.850000000000001</v>
      </c>
      <c r="C47" s="23">
        <v>85.76</v>
      </c>
      <c r="D47" s="24">
        <f t="shared" ref="D47:E47" si="90">(B47-B48)/B48</f>
        <v>-0.12593571114046673</v>
      </c>
      <c r="E47" s="25">
        <f t="shared" si="90"/>
        <v>-0.16915326487114896</v>
      </c>
      <c r="F47" s="26">
        <f t="shared" ref="F47:G47" si="91">B47/B48 - 1</f>
        <v>-0.12593571114046676</v>
      </c>
      <c r="G47" s="27">
        <f t="shared" si="91"/>
        <v>-0.1691532648711489</v>
      </c>
      <c r="H47" s="17"/>
      <c r="I47" s="17"/>
    </row>
    <row r="48" spans="1:9" ht="14.4">
      <c r="A48" s="15" t="s">
        <v>54</v>
      </c>
      <c r="B48" s="16">
        <v>22.71</v>
      </c>
      <c r="C48" s="23">
        <v>103.22</v>
      </c>
      <c r="D48" s="24">
        <f t="shared" ref="D48:E48" si="92">(B48-B49)/B49</f>
        <v>-6.3891178895300937E-2</v>
      </c>
      <c r="E48" s="25">
        <f t="shared" si="92"/>
        <v>-3.0251785043216826E-2</v>
      </c>
      <c r="F48" s="26">
        <f t="shared" ref="F48:G48" si="93">B48/B49 - 1</f>
        <v>-6.3891178895300937E-2</v>
      </c>
      <c r="G48" s="27">
        <f t="shared" si="93"/>
        <v>-3.0251785043216795E-2</v>
      </c>
      <c r="H48" s="17"/>
      <c r="I48" s="17"/>
    </row>
    <row r="49" spans="1:9" ht="14.4">
      <c r="A49" s="15" t="s">
        <v>55</v>
      </c>
      <c r="B49" s="16">
        <v>24.26</v>
      </c>
      <c r="C49" s="23">
        <v>106.44</v>
      </c>
      <c r="D49" s="24">
        <f t="shared" ref="D49:E49" si="94">(B49-B50)/B50</f>
        <v>8.731808731808767E-3</v>
      </c>
      <c r="E49" s="25">
        <f t="shared" si="94"/>
        <v>5.4174507279389904E-2</v>
      </c>
      <c r="F49" s="26">
        <f t="shared" ref="F49:G49" si="95">B49/B50 - 1</f>
        <v>8.7318087318086768E-3</v>
      </c>
      <c r="G49" s="27">
        <f t="shared" si="95"/>
        <v>5.4174507279389994E-2</v>
      </c>
      <c r="H49" s="17"/>
      <c r="I49" s="17"/>
    </row>
    <row r="50" spans="1:9" ht="14.4">
      <c r="A50" s="15" t="s">
        <v>56</v>
      </c>
      <c r="B50" s="16">
        <v>24.05</v>
      </c>
      <c r="C50" s="23">
        <v>100.97</v>
      </c>
      <c r="D50" s="24">
        <f t="shared" ref="D50:E50" si="96">(B50-B51)/B51</f>
        <v>0.16521317829457366</v>
      </c>
      <c r="E50" s="25">
        <f t="shared" si="96"/>
        <v>6.5796032299870058E-3</v>
      </c>
      <c r="F50" s="26">
        <f t="shared" ref="F50:G50" si="97">B50/B51 - 1</f>
        <v>0.1652131782945736</v>
      </c>
      <c r="G50" s="27">
        <f t="shared" si="97"/>
        <v>6.5796032299869633E-3</v>
      </c>
      <c r="H50" s="17"/>
      <c r="I50" s="17"/>
    </row>
    <row r="51" spans="1:9" ht="14.4">
      <c r="A51" s="15" t="s">
        <v>57</v>
      </c>
      <c r="B51" s="16">
        <v>20.64</v>
      </c>
      <c r="C51" s="23">
        <v>100.31</v>
      </c>
      <c r="D51" s="24">
        <f t="shared" ref="D51:E51" si="98">(B51-B52)/B52</f>
        <v>-0.13021491782553729</v>
      </c>
      <c r="E51" s="25">
        <f t="shared" si="98"/>
        <v>4.5063088323653395E-3</v>
      </c>
      <c r="F51" s="26">
        <f t="shared" ref="F51:G51" si="99">B51/B52 - 1</f>
        <v>-0.13021491782553729</v>
      </c>
      <c r="G51" s="27">
        <f t="shared" si="99"/>
        <v>4.5063088323653577E-3</v>
      </c>
      <c r="H51" s="17"/>
      <c r="I51" s="17"/>
    </row>
    <row r="52" spans="1:9" ht="14.4">
      <c r="A52" s="15" t="s">
        <v>58</v>
      </c>
      <c r="B52" s="16">
        <v>23.73</v>
      </c>
      <c r="C52" s="23">
        <v>99.86</v>
      </c>
      <c r="D52" s="24">
        <f t="shared" ref="D52:E52" si="100">(B52-B53)/B53</f>
        <v>-4.5838359469240073E-2</v>
      </c>
      <c r="E52" s="25">
        <f t="shared" si="100"/>
        <v>-9.9061710573800102E-2</v>
      </c>
      <c r="F52" s="26">
        <f t="shared" ref="F52:G52" si="101">B52/B53 - 1</f>
        <v>-4.5838359469240086E-2</v>
      </c>
      <c r="G52" s="27">
        <f t="shared" si="101"/>
        <v>-9.9061710573800088E-2</v>
      </c>
      <c r="H52" s="17"/>
      <c r="I52" s="17"/>
    </row>
    <row r="53" spans="1:9" ht="14.4">
      <c r="A53" s="15" t="s">
        <v>59</v>
      </c>
      <c r="B53" s="16">
        <v>24.87</v>
      </c>
      <c r="C53" s="23">
        <v>110.84</v>
      </c>
      <c r="D53" s="24">
        <f t="shared" ref="D53:E53" si="102">(B53-B54)/B54</f>
        <v>5.3813559322033876E-2</v>
      </c>
      <c r="E53" s="25">
        <f t="shared" si="102"/>
        <v>-1.9982316534040593E-2</v>
      </c>
      <c r="F53" s="26">
        <f t="shared" ref="F53:G53" si="103">B53/B54 - 1</f>
        <v>5.381355932203391E-2</v>
      </c>
      <c r="G53" s="27">
        <f t="shared" si="103"/>
        <v>-1.9982316534040589E-2</v>
      </c>
      <c r="H53" s="17"/>
      <c r="I53" s="17"/>
    </row>
    <row r="54" spans="1:9" ht="14.4">
      <c r="A54" s="15" t="s">
        <v>60</v>
      </c>
      <c r="B54" s="16">
        <v>23.6</v>
      </c>
      <c r="C54" s="23">
        <v>113.1</v>
      </c>
      <c r="D54" s="24">
        <f t="shared" ref="D54:E54" si="104">(B54-B55)/B55</f>
        <v>0.23560209424083767</v>
      </c>
      <c r="E54" s="25">
        <f t="shared" si="104"/>
        <v>5.1506136110078024E-2</v>
      </c>
      <c r="F54" s="26">
        <f t="shared" ref="F54:G54" si="105">B54/B55 - 1</f>
        <v>0.23560209424083767</v>
      </c>
      <c r="G54" s="27">
        <f t="shared" si="105"/>
        <v>5.1506136110077927E-2</v>
      </c>
      <c r="H54" s="17"/>
      <c r="I54" s="17"/>
    </row>
    <row r="55" spans="1:9" ht="14.4">
      <c r="A55" s="15" t="s">
        <v>61</v>
      </c>
      <c r="B55" s="16">
        <v>19.100000000000001</v>
      </c>
      <c r="C55" s="30">
        <v>107.56</v>
      </c>
      <c r="D55" s="31"/>
      <c r="E55" s="31"/>
      <c r="F55" s="32"/>
      <c r="G55" s="32"/>
      <c r="H55" s="17"/>
      <c r="I55" s="17"/>
    </row>
    <row r="56" spans="1:9" ht="13.8">
      <c r="A56" s="20"/>
      <c r="B56" s="17"/>
      <c r="C56" s="17"/>
      <c r="D56" s="17"/>
      <c r="E56" s="17"/>
      <c r="F56" s="17"/>
      <c r="G56" s="17"/>
      <c r="H56" s="17"/>
      <c r="I56" s="17"/>
    </row>
    <row r="57" spans="1:9" ht="13.8">
      <c r="A57" s="20"/>
      <c r="B57" s="17"/>
      <c r="C57" s="17"/>
      <c r="D57" s="17"/>
      <c r="E57" s="17"/>
      <c r="F57" s="17"/>
      <c r="G57" s="17"/>
      <c r="H57" s="17"/>
      <c r="I57" s="17"/>
    </row>
    <row r="58" spans="1:9" ht="13.8">
      <c r="A58" s="20"/>
      <c r="B58" s="17"/>
      <c r="C58" s="17"/>
      <c r="D58" s="17"/>
      <c r="E58" s="17"/>
      <c r="F58" s="17"/>
      <c r="G58" s="17"/>
      <c r="H58" s="17"/>
      <c r="I58" s="17"/>
    </row>
    <row r="59" spans="1:9" ht="13.8">
      <c r="A59" s="20"/>
      <c r="B59" s="17"/>
      <c r="C59" s="17"/>
      <c r="D59" s="17"/>
      <c r="E59" s="17"/>
      <c r="F59" s="17"/>
      <c r="G59" s="17"/>
      <c r="H59" s="17"/>
      <c r="I59" s="17"/>
    </row>
    <row r="60" spans="1:9" ht="13.8">
      <c r="A60" s="20"/>
      <c r="B60" s="17"/>
      <c r="C60" s="17"/>
      <c r="D60" s="17"/>
      <c r="E60" s="17"/>
      <c r="F60" s="17"/>
      <c r="G60" s="17"/>
      <c r="H60" s="17"/>
      <c r="I60" s="17"/>
    </row>
    <row r="61" spans="1:9" ht="13.8">
      <c r="A61" s="20"/>
      <c r="B61" s="17"/>
      <c r="C61" s="17"/>
      <c r="D61" s="17"/>
      <c r="E61" s="17"/>
      <c r="F61" s="17"/>
      <c r="G61" s="17"/>
      <c r="H61" s="17"/>
      <c r="I61" s="17"/>
    </row>
    <row r="62" spans="1:9" ht="13.8">
      <c r="A62" s="20"/>
      <c r="B62" s="17"/>
      <c r="C62" s="17"/>
      <c r="D62" s="17"/>
      <c r="E62" s="17"/>
      <c r="F62" s="17"/>
      <c r="G62" s="17"/>
      <c r="H62" s="17"/>
      <c r="I62" s="17"/>
    </row>
    <row r="63" spans="1:9" ht="13.8">
      <c r="A63" s="20"/>
      <c r="B63" s="17"/>
      <c r="C63" s="17"/>
      <c r="D63" s="17"/>
      <c r="E63" s="17"/>
      <c r="F63" s="17"/>
      <c r="G63" s="17"/>
      <c r="H63" s="17"/>
      <c r="I63" s="17"/>
    </row>
    <row r="64" spans="1:9" ht="13.8">
      <c r="A64" s="20"/>
      <c r="B64" s="17"/>
      <c r="C64" s="17"/>
      <c r="D64" s="17"/>
      <c r="E64" s="17"/>
      <c r="F64" s="17"/>
      <c r="G64" s="17"/>
      <c r="H64" s="17"/>
      <c r="I64" s="17"/>
    </row>
    <row r="65" spans="1:9" ht="13.8">
      <c r="A65" s="20"/>
      <c r="B65" s="17"/>
      <c r="C65" s="17"/>
      <c r="D65" s="17"/>
      <c r="E65" s="17"/>
      <c r="F65" s="17"/>
      <c r="G65" s="17"/>
      <c r="H65" s="17"/>
      <c r="I65" s="17"/>
    </row>
    <row r="66" spans="1:9" ht="13.8">
      <c r="A66" s="20"/>
      <c r="B66" s="17"/>
      <c r="C66" s="17"/>
      <c r="D66" s="17"/>
      <c r="E66" s="17"/>
      <c r="F66" s="17"/>
      <c r="G66" s="17"/>
      <c r="H66" s="17"/>
      <c r="I66" s="17"/>
    </row>
    <row r="67" spans="1:9" ht="13.8">
      <c r="A67" s="20"/>
      <c r="B67" s="17"/>
      <c r="C67" s="17"/>
      <c r="D67" s="17"/>
      <c r="E67" s="17"/>
      <c r="F67" s="17"/>
      <c r="G67" s="17"/>
      <c r="H67" s="17"/>
      <c r="I67" s="17"/>
    </row>
    <row r="68" spans="1:9" ht="13.8">
      <c r="A68" s="20"/>
      <c r="B68" s="17"/>
      <c r="C68" s="17"/>
      <c r="D68" s="17"/>
      <c r="E68" s="17"/>
      <c r="F68" s="17"/>
      <c r="G68" s="17"/>
      <c r="H68" s="17"/>
      <c r="I68" s="17"/>
    </row>
    <row r="69" spans="1:9" ht="13.8">
      <c r="A69" s="20"/>
      <c r="B69" s="17"/>
      <c r="C69" s="17"/>
      <c r="D69" s="17"/>
      <c r="E69" s="17"/>
      <c r="F69" s="17"/>
      <c r="G69" s="17"/>
      <c r="H69" s="17"/>
      <c r="I69" s="17"/>
    </row>
    <row r="70" spans="1:9" ht="13.8">
      <c r="A70" s="20"/>
      <c r="B70" s="17"/>
      <c r="C70" s="17"/>
      <c r="D70" s="17"/>
      <c r="E70" s="17"/>
      <c r="F70" s="17"/>
      <c r="G70" s="17"/>
      <c r="H70" s="17"/>
      <c r="I70" s="17"/>
    </row>
    <row r="71" spans="1:9" ht="13.8">
      <c r="A71" s="20"/>
      <c r="B71" s="17"/>
      <c r="C71" s="17"/>
      <c r="D71" s="17"/>
      <c r="E71" s="17"/>
      <c r="F71" s="17"/>
      <c r="G71" s="17"/>
      <c r="H71" s="17"/>
      <c r="I71" s="17"/>
    </row>
    <row r="72" spans="1:9" ht="13.8">
      <c r="A72" s="20"/>
      <c r="B72" s="17"/>
      <c r="C72" s="17"/>
      <c r="D72" s="17"/>
      <c r="E72" s="17"/>
      <c r="F72" s="17"/>
      <c r="G72" s="17"/>
      <c r="H72" s="17"/>
      <c r="I72" s="17"/>
    </row>
    <row r="73" spans="1:9" ht="13.8">
      <c r="A73" s="20"/>
      <c r="B73" s="17"/>
      <c r="C73" s="17"/>
      <c r="D73" s="17"/>
      <c r="E73" s="17"/>
      <c r="F73" s="17"/>
      <c r="G73" s="17"/>
      <c r="H73" s="17"/>
      <c r="I73" s="17"/>
    </row>
    <row r="74" spans="1:9" ht="13.8">
      <c r="A74" s="20"/>
      <c r="B74" s="17"/>
      <c r="C74" s="17"/>
      <c r="D74" s="17"/>
      <c r="E74" s="17"/>
      <c r="F74" s="17"/>
      <c r="G74" s="17"/>
      <c r="H74" s="17"/>
      <c r="I74" s="17"/>
    </row>
    <row r="75" spans="1:9" ht="13.8">
      <c r="A75" s="20"/>
      <c r="B75" s="17"/>
      <c r="C75" s="17"/>
      <c r="D75" s="17"/>
      <c r="E75" s="17"/>
      <c r="F75" s="17"/>
      <c r="G75" s="17"/>
      <c r="H75" s="17"/>
      <c r="I75" s="17"/>
    </row>
    <row r="76" spans="1:9" ht="13.8">
      <c r="A76" s="20"/>
      <c r="B76" s="17"/>
      <c r="C76" s="17"/>
      <c r="D76" s="17"/>
      <c r="E76" s="17"/>
      <c r="F76" s="17"/>
      <c r="G76" s="17"/>
      <c r="H76" s="17"/>
      <c r="I76" s="17"/>
    </row>
    <row r="77" spans="1:9" ht="13.8">
      <c r="A77" s="20"/>
      <c r="B77" s="17"/>
      <c r="C77" s="17"/>
      <c r="D77" s="17"/>
      <c r="E77" s="17"/>
      <c r="F77" s="17"/>
      <c r="G77" s="17"/>
      <c r="H77" s="17"/>
      <c r="I77" s="17"/>
    </row>
    <row r="78" spans="1:9" ht="13.8">
      <c r="A78" s="20"/>
      <c r="B78" s="17"/>
      <c r="C78" s="17"/>
      <c r="D78" s="17"/>
      <c r="E78" s="17"/>
      <c r="F78" s="17"/>
      <c r="G78" s="17"/>
      <c r="H78" s="17"/>
      <c r="I78" s="17"/>
    </row>
    <row r="79" spans="1:9" ht="13.8">
      <c r="A79" s="20"/>
      <c r="B79" s="17"/>
      <c r="C79" s="17"/>
      <c r="D79" s="17"/>
      <c r="E79" s="17"/>
      <c r="F79" s="17"/>
      <c r="G79" s="17"/>
      <c r="H79" s="17"/>
      <c r="I79" s="17"/>
    </row>
    <row r="80" spans="1:9" ht="13.8">
      <c r="A80" s="20"/>
      <c r="B80" s="17"/>
      <c r="C80" s="17"/>
      <c r="D80" s="17"/>
      <c r="E80" s="17"/>
      <c r="F80" s="17"/>
      <c r="G80" s="17"/>
      <c r="H80" s="17"/>
      <c r="I80" s="17"/>
    </row>
    <row r="81" spans="1:9" ht="13.8">
      <c r="A81" s="20"/>
      <c r="B81" s="17"/>
      <c r="C81" s="17"/>
      <c r="D81" s="17"/>
      <c r="E81" s="17"/>
      <c r="F81" s="17"/>
      <c r="G81" s="17"/>
      <c r="H81" s="17"/>
      <c r="I81" s="17"/>
    </row>
    <row r="82" spans="1:9" ht="13.8">
      <c r="A82" s="20"/>
      <c r="B82" s="17"/>
      <c r="C82" s="17"/>
      <c r="D82" s="17"/>
      <c r="E82" s="17"/>
      <c r="F82" s="17"/>
      <c r="G82" s="17"/>
      <c r="H82" s="17"/>
      <c r="I82" s="17"/>
    </row>
    <row r="83" spans="1:9" ht="13.8">
      <c r="A83" s="20"/>
      <c r="B83" s="17"/>
      <c r="C83" s="17"/>
      <c r="D83" s="17"/>
      <c r="E83" s="17"/>
      <c r="F83" s="17"/>
      <c r="G83" s="17"/>
      <c r="H83" s="17"/>
      <c r="I83" s="17"/>
    </row>
    <row r="84" spans="1:9" ht="13.8">
      <c r="A84" s="20"/>
      <c r="B84" s="17"/>
      <c r="C84" s="17"/>
      <c r="D84" s="17"/>
      <c r="E84" s="17"/>
      <c r="F84" s="17"/>
      <c r="G84" s="17"/>
      <c r="H84" s="17"/>
      <c r="I84" s="17"/>
    </row>
    <row r="85" spans="1:9" ht="13.8">
      <c r="A85" s="20"/>
      <c r="B85" s="17"/>
      <c r="C85" s="17"/>
      <c r="D85" s="17"/>
      <c r="E85" s="17"/>
      <c r="F85" s="17"/>
      <c r="G85" s="17"/>
      <c r="H85" s="17"/>
      <c r="I85" s="17"/>
    </row>
    <row r="86" spans="1:9" ht="13.8">
      <c r="A86" s="20"/>
      <c r="B86" s="17"/>
      <c r="C86" s="17"/>
      <c r="D86" s="17"/>
      <c r="E86" s="17"/>
      <c r="F86" s="17"/>
      <c r="G86" s="17"/>
      <c r="H86" s="17"/>
      <c r="I86" s="17"/>
    </row>
    <row r="87" spans="1:9" ht="13.8">
      <c r="A87" s="20"/>
      <c r="B87" s="17"/>
      <c r="C87" s="17"/>
      <c r="D87" s="17"/>
      <c r="E87" s="17"/>
      <c r="F87" s="17"/>
      <c r="G87" s="17"/>
      <c r="H87" s="17"/>
      <c r="I87" s="17"/>
    </row>
    <row r="88" spans="1:9" ht="13.8">
      <c r="A88" s="20"/>
      <c r="B88" s="17"/>
      <c r="C88" s="17"/>
      <c r="D88" s="17"/>
      <c r="E88" s="17"/>
      <c r="F88" s="17"/>
      <c r="G88" s="17"/>
      <c r="H88" s="17"/>
      <c r="I88" s="17"/>
    </row>
    <row r="89" spans="1:9" ht="13.8">
      <c r="A89" s="20"/>
      <c r="B89" s="17"/>
      <c r="C89" s="17"/>
      <c r="D89" s="17"/>
      <c r="E89" s="17"/>
      <c r="F89" s="17"/>
      <c r="G89" s="17"/>
      <c r="H89" s="17"/>
      <c r="I89" s="17"/>
    </row>
    <row r="90" spans="1:9" ht="13.8">
      <c r="A90" s="20"/>
      <c r="B90" s="17"/>
      <c r="C90" s="17"/>
      <c r="D90" s="17"/>
      <c r="E90" s="17"/>
      <c r="F90" s="17"/>
      <c r="G90" s="17"/>
      <c r="H90" s="17"/>
      <c r="I90" s="17"/>
    </row>
    <row r="91" spans="1:9" ht="13.8">
      <c r="A91" s="20"/>
      <c r="B91" s="17"/>
      <c r="C91" s="17"/>
      <c r="D91" s="17"/>
      <c r="E91" s="17"/>
      <c r="F91" s="17"/>
      <c r="G91" s="17"/>
      <c r="H91" s="17"/>
      <c r="I91" s="17"/>
    </row>
    <row r="92" spans="1:9" ht="13.8">
      <c r="A92" s="20"/>
      <c r="B92" s="17"/>
      <c r="C92" s="17"/>
      <c r="D92" s="17"/>
      <c r="E92" s="17"/>
      <c r="F92" s="17"/>
      <c r="G92" s="17"/>
      <c r="H92" s="17"/>
      <c r="I92" s="17"/>
    </row>
    <row r="93" spans="1:9" ht="13.8">
      <c r="A93" s="20"/>
      <c r="B93" s="17"/>
      <c r="C93" s="17"/>
      <c r="D93" s="17"/>
      <c r="E93" s="17"/>
      <c r="F93" s="17"/>
      <c r="G93" s="17"/>
      <c r="H93" s="17"/>
      <c r="I93" s="17"/>
    </row>
    <row r="94" spans="1:9" ht="13.8">
      <c r="A94" s="20"/>
      <c r="B94" s="17"/>
      <c r="C94" s="17"/>
      <c r="D94" s="17"/>
      <c r="E94" s="17"/>
      <c r="F94" s="17"/>
      <c r="G94" s="17"/>
      <c r="H94" s="17"/>
      <c r="I94" s="17"/>
    </row>
    <row r="95" spans="1:9" ht="13.8">
      <c r="A95" s="20"/>
      <c r="B95" s="17"/>
      <c r="C95" s="17"/>
      <c r="D95" s="17"/>
      <c r="E95" s="17"/>
      <c r="F95" s="17"/>
      <c r="G95" s="17"/>
      <c r="H95" s="17"/>
      <c r="I95" s="17"/>
    </row>
    <row r="96" spans="1:9" ht="13.8">
      <c r="A96" s="20"/>
      <c r="B96" s="17"/>
      <c r="C96" s="17"/>
      <c r="D96" s="17"/>
      <c r="E96" s="17"/>
      <c r="F96" s="17"/>
      <c r="G96" s="17"/>
      <c r="H96" s="17"/>
      <c r="I96" s="17"/>
    </row>
    <row r="97" spans="1:9" ht="13.8">
      <c r="A97" s="20"/>
      <c r="B97" s="17"/>
      <c r="C97" s="17"/>
      <c r="D97" s="17"/>
      <c r="E97" s="17"/>
      <c r="F97" s="17"/>
      <c r="G97" s="17"/>
      <c r="H97" s="17"/>
      <c r="I97" s="17"/>
    </row>
    <row r="98" spans="1:9" ht="13.8">
      <c r="A98" s="20"/>
      <c r="B98" s="17"/>
      <c r="C98" s="17"/>
      <c r="D98" s="17"/>
      <c r="E98" s="17"/>
      <c r="F98" s="17"/>
      <c r="G98" s="17"/>
      <c r="H98" s="17"/>
      <c r="I98" s="17"/>
    </row>
    <row r="99" spans="1:9" ht="13.8">
      <c r="A99" s="20"/>
      <c r="B99" s="17"/>
      <c r="C99" s="17"/>
      <c r="D99" s="17"/>
      <c r="E99" s="17"/>
      <c r="F99" s="17"/>
      <c r="G99" s="17"/>
      <c r="H99" s="17"/>
      <c r="I99" s="17"/>
    </row>
    <row r="100" spans="1:9" ht="13.8">
      <c r="A100" s="20"/>
      <c r="B100" s="17"/>
      <c r="C100" s="17"/>
      <c r="D100" s="17"/>
      <c r="E100" s="17"/>
      <c r="F100" s="17"/>
      <c r="G100" s="17"/>
      <c r="H100" s="17"/>
      <c r="I100" s="17"/>
    </row>
    <row r="101" spans="1:9" ht="13.8">
      <c r="A101" s="20"/>
      <c r="B101" s="17"/>
      <c r="C101" s="17"/>
      <c r="D101" s="17"/>
      <c r="E101" s="17"/>
      <c r="F101" s="17"/>
      <c r="G101" s="17"/>
      <c r="H101" s="17"/>
      <c r="I101" s="17"/>
    </row>
    <row r="102" spans="1:9" ht="13.8">
      <c r="A102" s="20"/>
      <c r="B102" s="17"/>
      <c r="C102" s="17"/>
      <c r="D102" s="17"/>
      <c r="E102" s="17"/>
      <c r="F102" s="17"/>
      <c r="G102" s="17"/>
      <c r="H102" s="17"/>
      <c r="I102" s="17"/>
    </row>
    <row r="103" spans="1:9" ht="13.8">
      <c r="A103" s="20"/>
      <c r="B103" s="17"/>
      <c r="C103" s="17"/>
      <c r="D103" s="17"/>
      <c r="E103" s="17"/>
      <c r="F103" s="17"/>
      <c r="G103" s="17"/>
      <c r="H103" s="17"/>
      <c r="I103" s="17"/>
    </row>
    <row r="104" spans="1:9" ht="13.8">
      <c r="A104" s="20"/>
      <c r="B104" s="17"/>
      <c r="C104" s="17"/>
      <c r="D104" s="17"/>
      <c r="E104" s="17"/>
      <c r="F104" s="17"/>
      <c r="G104" s="17"/>
      <c r="H104" s="17"/>
      <c r="I104" s="17"/>
    </row>
    <row r="105" spans="1:9" ht="13.8">
      <c r="A105" s="20"/>
      <c r="B105" s="17"/>
      <c r="C105" s="17"/>
      <c r="D105" s="17"/>
      <c r="E105" s="17"/>
      <c r="F105" s="17"/>
      <c r="G105" s="17"/>
      <c r="H105" s="17"/>
      <c r="I105" s="17"/>
    </row>
    <row r="106" spans="1:9" ht="13.8">
      <c r="A106" s="20"/>
      <c r="B106" s="17"/>
      <c r="C106" s="17"/>
      <c r="D106" s="17"/>
      <c r="E106" s="17"/>
      <c r="F106" s="17"/>
      <c r="G106" s="17"/>
      <c r="H106" s="17"/>
      <c r="I106" s="17"/>
    </row>
    <row r="107" spans="1:9" ht="13.8">
      <c r="A107" s="20"/>
      <c r="B107" s="17"/>
      <c r="C107" s="17"/>
      <c r="D107" s="17"/>
      <c r="E107" s="17"/>
      <c r="F107" s="17"/>
      <c r="G107" s="17"/>
      <c r="H107" s="17"/>
      <c r="I107" s="17"/>
    </row>
    <row r="108" spans="1:9" ht="13.8">
      <c r="A108" s="20"/>
      <c r="B108" s="17"/>
      <c r="C108" s="17"/>
      <c r="D108" s="17"/>
      <c r="E108" s="17"/>
      <c r="F108" s="17"/>
      <c r="G108" s="17"/>
      <c r="H108" s="17"/>
      <c r="I108" s="17"/>
    </row>
    <row r="109" spans="1:9" ht="13.8">
      <c r="A109" s="20"/>
      <c r="B109" s="17"/>
      <c r="C109" s="17"/>
      <c r="D109" s="17"/>
      <c r="E109" s="17"/>
      <c r="F109" s="17"/>
      <c r="G109" s="17"/>
      <c r="H109" s="17"/>
      <c r="I109" s="17"/>
    </row>
    <row r="110" spans="1:9" ht="13.8">
      <c r="A110" s="20"/>
      <c r="B110" s="17"/>
      <c r="C110" s="17"/>
      <c r="D110" s="17"/>
      <c r="E110" s="17"/>
      <c r="F110" s="17"/>
      <c r="G110" s="17"/>
      <c r="H110" s="17"/>
      <c r="I110" s="17"/>
    </row>
    <row r="111" spans="1:9" ht="13.8">
      <c r="A111" s="20"/>
      <c r="B111" s="17"/>
      <c r="C111" s="17"/>
      <c r="D111" s="17"/>
      <c r="E111" s="17"/>
      <c r="F111" s="17"/>
      <c r="G111" s="17"/>
      <c r="H111" s="17"/>
      <c r="I111" s="17"/>
    </row>
    <row r="112" spans="1:9" ht="13.8">
      <c r="A112" s="20"/>
      <c r="B112" s="17"/>
      <c r="C112" s="17"/>
      <c r="D112" s="17"/>
      <c r="E112" s="17"/>
      <c r="F112" s="17"/>
      <c r="G112" s="17"/>
      <c r="H112" s="17"/>
      <c r="I112" s="17"/>
    </row>
    <row r="113" spans="1:9" ht="13.8">
      <c r="A113" s="20"/>
      <c r="B113" s="17"/>
      <c r="C113" s="17"/>
      <c r="D113" s="17"/>
      <c r="E113" s="17"/>
      <c r="F113" s="17"/>
      <c r="G113" s="17"/>
      <c r="H113" s="17"/>
      <c r="I113" s="17"/>
    </row>
    <row r="114" spans="1:9" ht="13.8">
      <c r="A114" s="20"/>
      <c r="B114" s="17"/>
      <c r="C114" s="17"/>
      <c r="D114" s="17"/>
      <c r="E114" s="17"/>
      <c r="F114" s="17"/>
      <c r="G114" s="17"/>
      <c r="H114" s="17"/>
      <c r="I114" s="17"/>
    </row>
    <row r="115" spans="1:9" ht="13.8">
      <c r="A115" s="20"/>
      <c r="B115" s="17"/>
      <c r="C115" s="17"/>
      <c r="D115" s="17"/>
      <c r="E115" s="17"/>
      <c r="F115" s="17"/>
      <c r="G115" s="17"/>
      <c r="H115" s="17"/>
      <c r="I115" s="17"/>
    </row>
    <row r="116" spans="1:9" ht="13.8">
      <c r="A116" s="20"/>
      <c r="B116" s="17"/>
      <c r="C116" s="17"/>
      <c r="D116" s="17"/>
      <c r="E116" s="17"/>
      <c r="F116" s="17"/>
      <c r="G116" s="17"/>
      <c r="H116" s="17"/>
      <c r="I116" s="17"/>
    </row>
    <row r="117" spans="1:9" ht="13.8">
      <c r="A117" s="20"/>
      <c r="B117" s="17"/>
      <c r="C117" s="17"/>
      <c r="D117" s="17"/>
      <c r="E117" s="17"/>
      <c r="F117" s="17"/>
      <c r="G117" s="17"/>
      <c r="H117" s="17"/>
      <c r="I117" s="17"/>
    </row>
    <row r="118" spans="1:9" ht="13.8">
      <c r="A118" s="20"/>
      <c r="B118" s="17"/>
      <c r="C118" s="17"/>
      <c r="D118" s="17"/>
      <c r="E118" s="17"/>
      <c r="F118" s="17"/>
      <c r="G118" s="17"/>
      <c r="H118" s="17"/>
      <c r="I118" s="17"/>
    </row>
    <row r="119" spans="1:9" ht="13.8">
      <c r="A119" s="20"/>
      <c r="B119" s="17"/>
      <c r="C119" s="17"/>
      <c r="D119" s="17"/>
      <c r="E119" s="17"/>
      <c r="F119" s="17"/>
      <c r="G119" s="17"/>
      <c r="H119" s="17"/>
      <c r="I119" s="17"/>
    </row>
    <row r="120" spans="1:9" ht="13.8">
      <c r="A120" s="20"/>
      <c r="B120" s="17"/>
      <c r="C120" s="17"/>
      <c r="D120" s="17"/>
      <c r="E120" s="17"/>
      <c r="F120" s="17"/>
      <c r="G120" s="17"/>
      <c r="H120" s="17"/>
      <c r="I120" s="17"/>
    </row>
    <row r="121" spans="1:9" ht="13.8">
      <c r="A121" s="20"/>
      <c r="B121" s="17"/>
      <c r="C121" s="17"/>
      <c r="D121" s="17"/>
      <c r="E121" s="17"/>
      <c r="F121" s="17"/>
      <c r="G121" s="17"/>
      <c r="H121" s="17"/>
      <c r="I121" s="17"/>
    </row>
    <row r="122" spans="1:9" ht="13.8">
      <c r="A122" s="20"/>
      <c r="B122" s="17"/>
      <c r="C122" s="17"/>
      <c r="D122" s="17"/>
      <c r="E122" s="17"/>
      <c r="F122" s="17"/>
      <c r="G122" s="17"/>
      <c r="H122" s="17"/>
      <c r="I122" s="17"/>
    </row>
    <row r="123" spans="1:9" ht="13.8">
      <c r="A123" s="20"/>
      <c r="B123" s="17"/>
      <c r="C123" s="17"/>
      <c r="D123" s="17"/>
      <c r="E123" s="17"/>
      <c r="F123" s="17"/>
      <c r="G123" s="17"/>
      <c r="H123" s="17"/>
      <c r="I123" s="17"/>
    </row>
    <row r="124" spans="1:9" ht="13.8">
      <c r="A124" s="20"/>
      <c r="B124" s="17"/>
      <c r="C124" s="17"/>
      <c r="D124" s="17"/>
      <c r="E124" s="17"/>
      <c r="F124" s="17"/>
      <c r="G124" s="17"/>
      <c r="H124" s="17"/>
      <c r="I124" s="17"/>
    </row>
    <row r="125" spans="1:9" ht="13.8">
      <c r="A125" s="20"/>
      <c r="B125" s="17"/>
      <c r="C125" s="17"/>
      <c r="D125" s="17"/>
      <c r="E125" s="17"/>
      <c r="F125" s="17"/>
      <c r="G125" s="17"/>
      <c r="H125" s="17"/>
      <c r="I125" s="17"/>
    </row>
    <row r="126" spans="1:9" ht="13.8">
      <c r="A126" s="20"/>
      <c r="B126" s="17"/>
      <c r="C126" s="17"/>
      <c r="D126" s="17"/>
      <c r="E126" s="17"/>
      <c r="F126" s="17"/>
      <c r="G126" s="17"/>
      <c r="H126" s="17"/>
      <c r="I126" s="17"/>
    </row>
    <row r="127" spans="1:9" ht="13.8">
      <c r="A127" s="20"/>
      <c r="B127" s="17"/>
      <c r="C127" s="17"/>
      <c r="D127" s="17"/>
      <c r="E127" s="17"/>
      <c r="F127" s="17"/>
      <c r="G127" s="17"/>
      <c r="H127" s="17"/>
      <c r="I127" s="17"/>
    </row>
    <row r="128" spans="1:9" ht="13.8">
      <c r="A128" s="20"/>
      <c r="B128" s="17"/>
      <c r="C128" s="17"/>
      <c r="D128" s="17"/>
      <c r="E128" s="17"/>
      <c r="F128" s="17"/>
      <c r="G128" s="17"/>
      <c r="H128" s="17"/>
      <c r="I128" s="17"/>
    </row>
    <row r="129" spans="1:9" ht="13.8">
      <c r="A129" s="20"/>
      <c r="B129" s="17"/>
      <c r="C129" s="17"/>
      <c r="D129" s="17"/>
      <c r="E129" s="17"/>
      <c r="F129" s="17"/>
      <c r="G129" s="17"/>
      <c r="H129" s="17"/>
      <c r="I129" s="17"/>
    </row>
    <row r="130" spans="1:9" ht="13.8">
      <c r="A130" s="20"/>
      <c r="B130" s="17"/>
      <c r="C130" s="17"/>
      <c r="D130" s="17"/>
      <c r="E130" s="17"/>
      <c r="F130" s="17"/>
      <c r="G130" s="17"/>
      <c r="H130" s="17"/>
      <c r="I130" s="17"/>
    </row>
    <row r="131" spans="1:9" ht="13.8">
      <c r="A131" s="20"/>
      <c r="B131" s="17"/>
      <c r="C131" s="17"/>
      <c r="D131" s="17"/>
      <c r="E131" s="17"/>
      <c r="F131" s="17"/>
      <c r="G131" s="17"/>
      <c r="H131" s="17"/>
      <c r="I131" s="17"/>
    </row>
    <row r="132" spans="1:9" ht="13.8">
      <c r="A132" s="20"/>
      <c r="B132" s="17"/>
      <c r="C132" s="17"/>
      <c r="D132" s="17"/>
      <c r="E132" s="17"/>
      <c r="F132" s="17"/>
      <c r="G132" s="17"/>
      <c r="H132" s="17"/>
      <c r="I132" s="17"/>
    </row>
    <row r="133" spans="1:9" ht="13.8">
      <c r="A133" s="20"/>
      <c r="B133" s="17"/>
      <c r="C133" s="17"/>
      <c r="D133" s="17"/>
      <c r="E133" s="17"/>
      <c r="F133" s="17"/>
      <c r="G133" s="17"/>
      <c r="H133" s="17"/>
      <c r="I133" s="17"/>
    </row>
    <row r="134" spans="1:9" ht="13.8">
      <c r="A134" s="20"/>
      <c r="B134" s="17"/>
      <c r="C134" s="17"/>
      <c r="D134" s="17"/>
      <c r="E134" s="17"/>
      <c r="F134" s="17"/>
      <c r="G134" s="17"/>
      <c r="H134" s="17"/>
      <c r="I134" s="17"/>
    </row>
    <row r="135" spans="1:9" ht="13.8">
      <c r="A135" s="20"/>
      <c r="B135" s="17"/>
      <c r="C135" s="17"/>
      <c r="D135" s="17"/>
      <c r="E135" s="17"/>
      <c r="F135" s="17"/>
      <c r="G135" s="17"/>
      <c r="H135" s="17"/>
      <c r="I135" s="17"/>
    </row>
    <row r="136" spans="1:9" ht="13.8">
      <c r="A136" s="20"/>
      <c r="B136" s="17"/>
      <c r="C136" s="17"/>
      <c r="D136" s="17"/>
      <c r="E136" s="17"/>
      <c r="F136" s="17"/>
      <c r="G136" s="17"/>
      <c r="H136" s="17"/>
      <c r="I136" s="17"/>
    </row>
    <row r="137" spans="1:9" ht="13.8">
      <c r="A137" s="20"/>
      <c r="B137" s="17"/>
      <c r="C137" s="17"/>
      <c r="D137" s="17"/>
      <c r="E137" s="17"/>
      <c r="F137" s="17"/>
      <c r="G137" s="17"/>
      <c r="H137" s="17"/>
      <c r="I137" s="17"/>
    </row>
    <row r="138" spans="1:9" ht="13.8">
      <c r="A138" s="20"/>
      <c r="B138" s="17"/>
      <c r="C138" s="17"/>
      <c r="D138" s="17"/>
      <c r="E138" s="17"/>
      <c r="F138" s="17"/>
      <c r="G138" s="17"/>
      <c r="H138" s="17"/>
      <c r="I138" s="17"/>
    </row>
    <row r="139" spans="1:9" ht="13.8">
      <c r="A139" s="20"/>
      <c r="B139" s="17"/>
      <c r="C139" s="17"/>
      <c r="D139" s="17"/>
      <c r="E139" s="17"/>
      <c r="F139" s="17"/>
      <c r="G139" s="17"/>
      <c r="H139" s="17"/>
      <c r="I139" s="17"/>
    </row>
    <row r="140" spans="1:9" ht="13.8">
      <c r="A140" s="20"/>
      <c r="B140" s="17"/>
      <c r="C140" s="17"/>
      <c r="D140" s="17"/>
      <c r="E140" s="17"/>
      <c r="F140" s="17"/>
      <c r="G140" s="17"/>
      <c r="H140" s="17"/>
      <c r="I140" s="17"/>
    </row>
    <row r="141" spans="1:9" ht="13.8">
      <c r="A141" s="20"/>
      <c r="B141" s="17"/>
      <c r="C141" s="17"/>
      <c r="D141" s="17"/>
      <c r="E141" s="17"/>
      <c r="F141" s="17"/>
      <c r="G141" s="17"/>
      <c r="H141" s="17"/>
      <c r="I141" s="17"/>
    </row>
    <row r="142" spans="1:9" ht="13.8">
      <c r="A142" s="20"/>
      <c r="B142" s="17"/>
      <c r="C142" s="17"/>
      <c r="D142" s="17"/>
      <c r="E142" s="17"/>
      <c r="F142" s="17"/>
      <c r="G142" s="17"/>
      <c r="H142" s="17"/>
      <c r="I142" s="17"/>
    </row>
    <row r="143" spans="1:9" ht="13.8">
      <c r="A143" s="20"/>
      <c r="B143" s="17"/>
      <c r="C143" s="17"/>
      <c r="D143" s="17"/>
      <c r="E143" s="17"/>
      <c r="F143" s="17"/>
      <c r="G143" s="17"/>
      <c r="H143" s="17"/>
      <c r="I143" s="17"/>
    </row>
    <row r="144" spans="1:9" ht="13.8">
      <c r="A144" s="20"/>
      <c r="B144" s="17"/>
      <c r="C144" s="17"/>
      <c r="D144" s="17"/>
      <c r="E144" s="17"/>
      <c r="F144" s="17"/>
      <c r="G144" s="17"/>
      <c r="H144" s="17"/>
      <c r="I144" s="17"/>
    </row>
    <row r="145" spans="1:9" ht="13.8">
      <c r="A145" s="20"/>
      <c r="B145" s="17"/>
      <c r="C145" s="17"/>
      <c r="D145" s="17"/>
      <c r="E145" s="17"/>
      <c r="F145" s="17"/>
      <c r="G145" s="17"/>
      <c r="H145" s="17"/>
      <c r="I145" s="17"/>
    </row>
    <row r="146" spans="1:9" ht="13.8">
      <c r="A146" s="20"/>
      <c r="B146" s="17"/>
      <c r="C146" s="17"/>
      <c r="D146" s="17"/>
      <c r="E146" s="17"/>
      <c r="F146" s="17"/>
      <c r="G146" s="17"/>
      <c r="H146" s="17"/>
      <c r="I146" s="17"/>
    </row>
    <row r="147" spans="1:9" ht="13.8">
      <c r="A147" s="20"/>
      <c r="B147" s="17"/>
      <c r="C147" s="17"/>
      <c r="D147" s="17"/>
      <c r="E147" s="17"/>
      <c r="F147" s="17"/>
      <c r="G147" s="17"/>
      <c r="H147" s="17"/>
      <c r="I147" s="17"/>
    </row>
    <row r="148" spans="1:9" ht="13.8">
      <c r="A148" s="20"/>
      <c r="B148" s="17"/>
      <c r="C148" s="17"/>
      <c r="D148" s="17"/>
      <c r="E148" s="17"/>
      <c r="F148" s="17"/>
      <c r="G148" s="17"/>
      <c r="H148" s="17"/>
      <c r="I148" s="17"/>
    </row>
    <row r="149" spans="1:9" ht="13.8">
      <c r="A149" s="20"/>
      <c r="B149" s="17"/>
      <c r="C149" s="17"/>
      <c r="D149" s="17"/>
      <c r="E149" s="17"/>
      <c r="F149" s="17"/>
      <c r="G149" s="17"/>
      <c r="H149" s="17"/>
      <c r="I149" s="17"/>
    </row>
    <row r="150" spans="1:9" ht="13.8">
      <c r="A150" s="20"/>
      <c r="B150" s="17"/>
      <c r="C150" s="17"/>
      <c r="D150" s="17"/>
      <c r="E150" s="17"/>
      <c r="F150" s="17"/>
      <c r="G150" s="17"/>
      <c r="H150" s="17"/>
      <c r="I150" s="17"/>
    </row>
    <row r="151" spans="1:9" ht="13.8">
      <c r="A151" s="20"/>
      <c r="B151" s="17"/>
      <c r="C151" s="17"/>
      <c r="D151" s="17"/>
      <c r="E151" s="17"/>
      <c r="F151" s="17"/>
      <c r="G151" s="17"/>
      <c r="H151" s="17"/>
      <c r="I151" s="17"/>
    </row>
    <row r="152" spans="1:9" ht="13.8">
      <c r="A152" s="20"/>
      <c r="B152" s="17"/>
      <c r="C152" s="17"/>
      <c r="D152" s="17"/>
      <c r="E152" s="17"/>
      <c r="F152" s="17"/>
      <c r="G152" s="17"/>
      <c r="H152" s="17"/>
      <c r="I152" s="17"/>
    </row>
    <row r="153" spans="1:9" ht="13.8">
      <c r="A153" s="20"/>
      <c r="B153" s="17"/>
      <c r="C153" s="17"/>
      <c r="D153" s="17"/>
      <c r="E153" s="17"/>
      <c r="F153" s="17"/>
      <c r="G153" s="17"/>
      <c r="H153" s="17"/>
      <c r="I153" s="17"/>
    </row>
    <row r="154" spans="1:9" ht="13.8">
      <c r="A154" s="20"/>
      <c r="B154" s="17"/>
      <c r="C154" s="17"/>
      <c r="D154" s="17"/>
      <c r="E154" s="17"/>
      <c r="F154" s="17"/>
      <c r="G154" s="17"/>
      <c r="H154" s="17"/>
      <c r="I154" s="17"/>
    </row>
    <row r="155" spans="1:9" ht="13.8">
      <c r="A155" s="20"/>
      <c r="B155" s="17"/>
      <c r="C155" s="17"/>
      <c r="D155" s="17"/>
      <c r="E155" s="17"/>
      <c r="F155" s="17"/>
      <c r="G155" s="17"/>
      <c r="H155" s="17"/>
      <c r="I155" s="17"/>
    </row>
    <row r="156" spans="1:9" ht="13.8">
      <c r="A156" s="20"/>
      <c r="B156" s="17"/>
      <c r="C156" s="17"/>
      <c r="D156" s="17"/>
      <c r="E156" s="17"/>
      <c r="F156" s="17"/>
      <c r="G156" s="17"/>
      <c r="H156" s="17"/>
      <c r="I156" s="17"/>
    </row>
    <row r="157" spans="1:9" ht="13.8">
      <c r="A157" s="20"/>
      <c r="B157" s="17"/>
      <c r="C157" s="17"/>
      <c r="D157" s="17"/>
      <c r="E157" s="17"/>
      <c r="F157" s="17"/>
      <c r="G157" s="17"/>
      <c r="H157" s="17"/>
      <c r="I157" s="17"/>
    </row>
    <row r="158" spans="1:9" ht="13.8">
      <c r="A158" s="20"/>
      <c r="B158" s="17"/>
      <c r="C158" s="17"/>
      <c r="D158" s="17"/>
      <c r="E158" s="17"/>
      <c r="F158" s="17"/>
      <c r="G158" s="17"/>
      <c r="H158" s="17"/>
      <c r="I158" s="17"/>
    </row>
    <row r="159" spans="1:9" ht="13.8">
      <c r="A159" s="20"/>
      <c r="B159" s="17"/>
      <c r="C159" s="17"/>
      <c r="D159" s="17"/>
      <c r="E159" s="17"/>
      <c r="F159" s="17"/>
      <c r="G159" s="17"/>
      <c r="H159" s="17"/>
      <c r="I159" s="17"/>
    </row>
    <row r="160" spans="1:9" ht="13.8">
      <c r="A160" s="20"/>
      <c r="B160" s="17"/>
      <c r="C160" s="17"/>
      <c r="D160" s="17"/>
      <c r="E160" s="17"/>
      <c r="F160" s="17"/>
      <c r="G160" s="17"/>
      <c r="H160" s="17"/>
      <c r="I160" s="17"/>
    </row>
    <row r="161" spans="1:9" ht="13.8">
      <c r="A161" s="20"/>
      <c r="B161" s="17"/>
      <c r="C161" s="17"/>
      <c r="D161" s="17"/>
      <c r="E161" s="17"/>
      <c r="F161" s="17"/>
      <c r="G161" s="17"/>
      <c r="H161" s="17"/>
      <c r="I161" s="17"/>
    </row>
    <row r="162" spans="1:9" ht="13.8">
      <c r="A162" s="20"/>
      <c r="B162" s="17"/>
      <c r="C162" s="17"/>
      <c r="D162" s="17"/>
      <c r="E162" s="17"/>
      <c r="F162" s="17"/>
      <c r="G162" s="17"/>
      <c r="H162" s="17"/>
      <c r="I162" s="17"/>
    </row>
    <row r="163" spans="1:9" ht="13.8">
      <c r="A163" s="20"/>
      <c r="B163" s="17"/>
      <c r="C163" s="17"/>
      <c r="D163" s="17"/>
      <c r="E163" s="17"/>
      <c r="F163" s="17"/>
      <c r="G163" s="17"/>
      <c r="H163" s="17"/>
      <c r="I163" s="17"/>
    </row>
    <row r="164" spans="1:9" ht="13.8">
      <c r="A164" s="20"/>
      <c r="B164" s="17"/>
      <c r="C164" s="17"/>
      <c r="D164" s="17"/>
      <c r="E164" s="17"/>
      <c r="F164" s="17"/>
      <c r="G164" s="17"/>
      <c r="H164" s="17"/>
      <c r="I164" s="17"/>
    </row>
    <row r="165" spans="1:9" ht="13.8">
      <c r="A165" s="20"/>
      <c r="B165" s="17"/>
      <c r="C165" s="17"/>
      <c r="D165" s="17"/>
      <c r="E165" s="17"/>
      <c r="F165" s="17"/>
      <c r="G165" s="17"/>
      <c r="H165" s="17"/>
      <c r="I165" s="17"/>
    </row>
    <row r="166" spans="1:9" ht="13.8">
      <c r="A166" s="20"/>
      <c r="B166" s="17"/>
      <c r="C166" s="17"/>
      <c r="D166" s="17"/>
      <c r="E166" s="17"/>
      <c r="F166" s="17"/>
      <c r="G166" s="17"/>
      <c r="H166" s="17"/>
      <c r="I166" s="17"/>
    </row>
    <row r="167" spans="1:9" ht="13.8">
      <c r="A167" s="20"/>
      <c r="B167" s="17"/>
      <c r="C167" s="17"/>
      <c r="D167" s="17"/>
      <c r="E167" s="17"/>
      <c r="F167" s="17"/>
      <c r="G167" s="17"/>
      <c r="H167" s="17"/>
      <c r="I167" s="17"/>
    </row>
    <row r="168" spans="1:9" ht="13.8">
      <c r="A168" s="20"/>
      <c r="B168" s="17"/>
      <c r="C168" s="17"/>
      <c r="D168" s="17"/>
      <c r="E168" s="17"/>
      <c r="F168" s="17"/>
      <c r="G168" s="17"/>
      <c r="H168" s="17"/>
      <c r="I168" s="17"/>
    </row>
    <row r="169" spans="1:9" ht="13.8">
      <c r="A169" s="20"/>
      <c r="B169" s="17"/>
      <c r="C169" s="17"/>
      <c r="D169" s="17"/>
      <c r="E169" s="17"/>
      <c r="F169" s="17"/>
      <c r="G169" s="17"/>
      <c r="H169" s="17"/>
      <c r="I169" s="17"/>
    </row>
    <row r="170" spans="1:9" ht="13.8">
      <c r="A170" s="20"/>
      <c r="B170" s="17"/>
      <c r="C170" s="17"/>
      <c r="D170" s="17"/>
      <c r="E170" s="17"/>
      <c r="F170" s="17"/>
      <c r="G170" s="17"/>
      <c r="H170" s="17"/>
      <c r="I170" s="17"/>
    </row>
    <row r="171" spans="1:9" ht="13.8">
      <c r="A171" s="20"/>
      <c r="B171" s="17"/>
      <c r="C171" s="17"/>
      <c r="D171" s="17"/>
      <c r="E171" s="17"/>
      <c r="F171" s="17"/>
      <c r="G171" s="17"/>
      <c r="H171" s="17"/>
      <c r="I171" s="17"/>
    </row>
    <row r="172" spans="1:9" ht="13.8">
      <c r="A172" s="20"/>
      <c r="B172" s="17"/>
      <c r="C172" s="17"/>
      <c r="D172" s="17"/>
      <c r="E172" s="17"/>
      <c r="F172" s="17"/>
      <c r="G172" s="17"/>
      <c r="H172" s="17"/>
      <c r="I172" s="17"/>
    </row>
    <row r="173" spans="1:9" ht="13.8">
      <c r="A173" s="20"/>
      <c r="B173" s="17"/>
      <c r="C173" s="17"/>
      <c r="D173" s="17"/>
      <c r="E173" s="17"/>
      <c r="F173" s="17"/>
      <c r="G173" s="17"/>
      <c r="H173" s="17"/>
      <c r="I173" s="17"/>
    </row>
    <row r="174" spans="1:9" ht="13.8">
      <c r="A174" s="20"/>
      <c r="B174" s="17"/>
      <c r="C174" s="17"/>
      <c r="D174" s="17"/>
      <c r="E174" s="17"/>
      <c r="F174" s="17"/>
      <c r="G174" s="17"/>
      <c r="H174" s="17"/>
      <c r="I174" s="17"/>
    </row>
    <row r="175" spans="1:9" ht="13.8">
      <c r="A175" s="20"/>
      <c r="B175" s="17"/>
      <c r="C175" s="17"/>
      <c r="D175" s="17"/>
      <c r="E175" s="17"/>
      <c r="F175" s="17"/>
      <c r="G175" s="17"/>
      <c r="H175" s="17"/>
      <c r="I175" s="17"/>
    </row>
    <row r="176" spans="1:9" ht="13.8">
      <c r="A176" s="20"/>
      <c r="B176" s="17"/>
      <c r="C176" s="17"/>
      <c r="D176" s="17"/>
      <c r="E176" s="17"/>
      <c r="F176" s="17"/>
      <c r="G176" s="17"/>
      <c r="H176" s="17"/>
      <c r="I176" s="17"/>
    </row>
    <row r="177" spans="1:9" ht="13.8">
      <c r="A177" s="20"/>
      <c r="B177" s="17"/>
      <c r="C177" s="17"/>
      <c r="D177" s="17"/>
      <c r="E177" s="17"/>
      <c r="F177" s="17"/>
      <c r="G177" s="17"/>
      <c r="H177" s="17"/>
      <c r="I177" s="17"/>
    </row>
    <row r="178" spans="1:9" ht="13.8">
      <c r="A178" s="20"/>
      <c r="B178" s="17"/>
      <c r="C178" s="17"/>
      <c r="D178" s="17"/>
      <c r="E178" s="17"/>
      <c r="F178" s="17"/>
      <c r="G178" s="17"/>
      <c r="H178" s="17"/>
      <c r="I178" s="17"/>
    </row>
    <row r="179" spans="1:9" ht="13.8">
      <c r="A179" s="20"/>
      <c r="B179" s="17"/>
      <c r="C179" s="17"/>
      <c r="D179" s="17"/>
      <c r="E179" s="17"/>
      <c r="F179" s="17"/>
      <c r="G179" s="17"/>
      <c r="H179" s="17"/>
      <c r="I179" s="17"/>
    </row>
    <row r="180" spans="1:9" ht="13.8">
      <c r="A180" s="20"/>
      <c r="B180" s="17"/>
      <c r="C180" s="17"/>
      <c r="D180" s="17"/>
      <c r="E180" s="17"/>
      <c r="F180" s="17"/>
      <c r="G180" s="17"/>
      <c r="H180" s="17"/>
      <c r="I180" s="17"/>
    </row>
    <row r="181" spans="1:9" ht="13.8">
      <c r="A181" s="20"/>
      <c r="B181" s="17"/>
      <c r="C181" s="17"/>
      <c r="D181" s="17"/>
      <c r="E181" s="17"/>
      <c r="F181" s="17"/>
      <c r="G181" s="17"/>
      <c r="H181" s="17"/>
      <c r="I181" s="17"/>
    </row>
    <row r="182" spans="1:9" ht="13.8">
      <c r="A182" s="20"/>
      <c r="B182" s="17"/>
      <c r="C182" s="17"/>
      <c r="D182" s="17"/>
      <c r="E182" s="17"/>
      <c r="F182" s="17"/>
      <c r="G182" s="17"/>
      <c r="H182" s="17"/>
      <c r="I182" s="17"/>
    </row>
    <row r="183" spans="1:9" ht="13.8">
      <c r="A183" s="20"/>
      <c r="B183" s="17"/>
      <c r="C183" s="17"/>
      <c r="D183" s="17"/>
      <c r="E183" s="17"/>
      <c r="F183" s="17"/>
      <c r="G183" s="17"/>
      <c r="H183" s="17"/>
      <c r="I183" s="17"/>
    </row>
    <row r="184" spans="1:9" ht="13.8">
      <c r="A184" s="20"/>
      <c r="B184" s="17"/>
      <c r="C184" s="17"/>
      <c r="D184" s="17"/>
      <c r="E184" s="17"/>
      <c r="F184" s="17"/>
      <c r="G184" s="17"/>
      <c r="H184" s="17"/>
      <c r="I184" s="17"/>
    </row>
    <row r="185" spans="1:9" ht="13.8">
      <c r="A185" s="20"/>
      <c r="B185" s="17"/>
      <c r="C185" s="17"/>
      <c r="D185" s="17"/>
      <c r="E185" s="17"/>
      <c r="F185" s="17"/>
      <c r="G185" s="17"/>
      <c r="H185" s="17"/>
      <c r="I185" s="17"/>
    </row>
    <row r="186" spans="1:9" ht="13.8">
      <c r="A186" s="20"/>
      <c r="B186" s="17"/>
      <c r="C186" s="17"/>
      <c r="D186" s="17"/>
      <c r="E186" s="17"/>
      <c r="F186" s="17"/>
      <c r="G186" s="17"/>
      <c r="H186" s="17"/>
      <c r="I186" s="17"/>
    </row>
    <row r="187" spans="1:9" ht="13.8">
      <c r="A187" s="20"/>
      <c r="B187" s="17"/>
      <c r="C187" s="17"/>
      <c r="D187" s="17"/>
      <c r="E187" s="17"/>
      <c r="F187" s="17"/>
      <c r="G187" s="17"/>
      <c r="H187" s="17"/>
      <c r="I187" s="17"/>
    </row>
    <row r="188" spans="1:9" ht="13.8">
      <c r="A188" s="20"/>
      <c r="B188" s="17"/>
      <c r="C188" s="17"/>
      <c r="D188" s="17"/>
      <c r="E188" s="17"/>
      <c r="F188" s="17"/>
      <c r="G188" s="17"/>
      <c r="H188" s="17"/>
      <c r="I188" s="17"/>
    </row>
    <row r="189" spans="1:9" ht="13.8">
      <c r="A189" s="20"/>
      <c r="B189" s="17"/>
      <c r="C189" s="17"/>
      <c r="D189" s="17"/>
      <c r="E189" s="17"/>
      <c r="F189" s="17"/>
      <c r="G189" s="17"/>
      <c r="H189" s="17"/>
      <c r="I189" s="17"/>
    </row>
    <row r="190" spans="1:9" ht="13.8">
      <c r="A190" s="20"/>
      <c r="B190" s="17"/>
      <c r="C190" s="17"/>
      <c r="D190" s="17"/>
      <c r="E190" s="17"/>
      <c r="F190" s="17"/>
      <c r="G190" s="17"/>
      <c r="H190" s="17"/>
      <c r="I190" s="17"/>
    </row>
    <row r="191" spans="1:9" ht="13.8">
      <c r="A191" s="20"/>
      <c r="B191" s="17"/>
      <c r="C191" s="17"/>
      <c r="D191" s="17"/>
      <c r="E191" s="17"/>
      <c r="F191" s="17"/>
      <c r="G191" s="17"/>
      <c r="H191" s="17"/>
      <c r="I191" s="17"/>
    </row>
    <row r="192" spans="1:9" ht="13.8">
      <c r="A192" s="20"/>
      <c r="B192" s="17"/>
      <c r="C192" s="17"/>
      <c r="D192" s="17"/>
      <c r="E192" s="17"/>
      <c r="F192" s="17"/>
      <c r="G192" s="17"/>
      <c r="H192" s="17"/>
      <c r="I192" s="17"/>
    </row>
    <row r="193" spans="1:9" ht="13.8">
      <c r="A193" s="20"/>
      <c r="B193" s="17"/>
      <c r="C193" s="17"/>
      <c r="D193" s="17"/>
      <c r="E193" s="17"/>
      <c r="F193" s="17"/>
      <c r="G193" s="17"/>
      <c r="H193" s="17"/>
      <c r="I193" s="17"/>
    </row>
    <row r="194" spans="1:9" ht="13.8">
      <c r="A194" s="20"/>
      <c r="B194" s="17"/>
      <c r="C194" s="17"/>
      <c r="D194" s="17"/>
      <c r="E194" s="17"/>
      <c r="F194" s="17"/>
      <c r="G194" s="17"/>
      <c r="H194" s="17"/>
      <c r="I194" s="17"/>
    </row>
    <row r="195" spans="1:9" ht="13.8">
      <c r="A195" s="20"/>
      <c r="B195" s="17"/>
      <c r="C195" s="17"/>
      <c r="D195" s="17"/>
      <c r="E195" s="17"/>
      <c r="F195" s="17"/>
      <c r="G195" s="17"/>
      <c r="H195" s="17"/>
      <c r="I195" s="17"/>
    </row>
    <row r="196" spans="1:9" ht="13.8">
      <c r="A196" s="20"/>
      <c r="B196" s="17"/>
      <c r="C196" s="17"/>
      <c r="D196" s="17"/>
      <c r="E196" s="17"/>
      <c r="F196" s="17"/>
      <c r="G196" s="17"/>
      <c r="H196" s="17"/>
      <c r="I196" s="17"/>
    </row>
    <row r="197" spans="1:9" ht="13.8">
      <c r="A197" s="20"/>
      <c r="B197" s="17"/>
      <c r="C197" s="17"/>
      <c r="D197" s="17"/>
      <c r="E197" s="17"/>
      <c r="F197" s="17"/>
      <c r="G197" s="17"/>
      <c r="H197" s="17"/>
      <c r="I197" s="17"/>
    </row>
    <row r="198" spans="1:9" ht="13.8">
      <c r="A198" s="20"/>
      <c r="B198" s="17"/>
      <c r="C198" s="17"/>
      <c r="D198" s="17"/>
      <c r="E198" s="17"/>
      <c r="F198" s="17"/>
      <c r="G198" s="17"/>
      <c r="H198" s="17"/>
      <c r="I198" s="17"/>
    </row>
    <row r="199" spans="1:9" ht="13.8">
      <c r="A199" s="20"/>
      <c r="B199" s="17"/>
      <c r="C199" s="17"/>
      <c r="D199" s="17"/>
      <c r="E199" s="17"/>
      <c r="F199" s="17"/>
      <c r="G199" s="17"/>
      <c r="H199" s="17"/>
      <c r="I199" s="17"/>
    </row>
    <row r="200" spans="1:9" ht="13.8">
      <c r="A200" s="20"/>
      <c r="B200" s="17"/>
      <c r="C200" s="17"/>
      <c r="D200" s="17"/>
      <c r="E200" s="17"/>
      <c r="F200" s="17"/>
      <c r="G200" s="17"/>
      <c r="H200" s="17"/>
      <c r="I200" s="17"/>
    </row>
    <row r="201" spans="1:9" ht="13.8">
      <c r="A201" s="20"/>
      <c r="B201" s="17"/>
      <c r="C201" s="17"/>
      <c r="D201" s="17"/>
      <c r="E201" s="17"/>
      <c r="F201" s="17"/>
      <c r="G201" s="17"/>
      <c r="H201" s="17"/>
      <c r="I201" s="17"/>
    </row>
    <row r="202" spans="1:9" ht="13.8">
      <c r="A202" s="20"/>
      <c r="B202" s="17"/>
      <c r="C202" s="17"/>
      <c r="D202" s="17"/>
      <c r="E202" s="17"/>
      <c r="F202" s="17"/>
      <c r="G202" s="17"/>
      <c r="H202" s="17"/>
      <c r="I202" s="17"/>
    </row>
    <row r="203" spans="1:9" ht="13.8">
      <c r="A203" s="20"/>
      <c r="B203" s="17"/>
      <c r="C203" s="17"/>
      <c r="D203" s="17"/>
      <c r="E203" s="17"/>
      <c r="F203" s="17"/>
      <c r="G203" s="17"/>
      <c r="H203" s="17"/>
      <c r="I203" s="17"/>
    </row>
    <row r="204" spans="1:9" ht="13.8">
      <c r="A204" s="20"/>
      <c r="B204" s="17"/>
      <c r="C204" s="17"/>
      <c r="D204" s="17"/>
      <c r="E204" s="17"/>
      <c r="F204" s="17"/>
      <c r="G204" s="17"/>
      <c r="H204" s="17"/>
      <c r="I204" s="17"/>
    </row>
    <row r="205" spans="1:9" ht="13.8">
      <c r="A205" s="20"/>
      <c r="B205" s="17"/>
      <c r="C205" s="17"/>
      <c r="D205" s="17"/>
      <c r="E205" s="17"/>
      <c r="F205" s="17"/>
      <c r="G205" s="17"/>
      <c r="H205" s="17"/>
      <c r="I205" s="17"/>
    </row>
    <row r="206" spans="1:9" ht="13.8">
      <c r="A206" s="20"/>
      <c r="B206" s="17"/>
      <c r="C206" s="17"/>
      <c r="D206" s="17"/>
      <c r="E206" s="17"/>
      <c r="F206" s="17"/>
      <c r="G206" s="17"/>
      <c r="H206" s="17"/>
      <c r="I206" s="17"/>
    </row>
    <row r="207" spans="1:9" ht="13.8">
      <c r="A207" s="20"/>
      <c r="B207" s="17"/>
      <c r="C207" s="17"/>
      <c r="D207" s="17"/>
      <c r="E207" s="17"/>
      <c r="F207" s="17"/>
      <c r="G207" s="17"/>
      <c r="H207" s="17"/>
      <c r="I207" s="17"/>
    </row>
    <row r="208" spans="1:9" ht="13.8">
      <c r="A208" s="20"/>
      <c r="B208" s="17"/>
      <c r="C208" s="17"/>
      <c r="D208" s="17"/>
      <c r="E208" s="17"/>
      <c r="F208" s="17"/>
      <c r="G208" s="17"/>
      <c r="H208" s="17"/>
      <c r="I208" s="17"/>
    </row>
    <row r="209" spans="1:9" ht="13.8">
      <c r="A209" s="20"/>
      <c r="B209" s="17"/>
      <c r="C209" s="17"/>
      <c r="D209" s="17"/>
      <c r="E209" s="17"/>
      <c r="F209" s="17"/>
      <c r="G209" s="17"/>
      <c r="H209" s="17"/>
      <c r="I209" s="17"/>
    </row>
    <row r="210" spans="1:9" ht="13.8">
      <c r="A210" s="20"/>
      <c r="B210" s="17"/>
      <c r="C210" s="17"/>
      <c r="D210" s="17"/>
      <c r="E210" s="17"/>
      <c r="F210" s="17"/>
      <c r="G210" s="17"/>
      <c r="H210" s="17"/>
      <c r="I210" s="17"/>
    </row>
    <row r="211" spans="1:9" ht="13.8">
      <c r="A211" s="20"/>
      <c r="B211" s="17"/>
      <c r="C211" s="17"/>
      <c r="D211" s="17"/>
      <c r="E211" s="17"/>
      <c r="F211" s="17"/>
      <c r="G211" s="17"/>
      <c r="H211" s="17"/>
      <c r="I211" s="17"/>
    </row>
    <row r="212" spans="1:9" ht="13.8">
      <c r="A212" s="20"/>
      <c r="B212" s="17"/>
      <c r="C212" s="17"/>
      <c r="D212" s="17"/>
      <c r="E212" s="17"/>
      <c r="F212" s="17"/>
      <c r="G212" s="17"/>
      <c r="H212" s="17"/>
      <c r="I212" s="17"/>
    </row>
    <row r="213" spans="1:9" ht="13.8">
      <c r="A213" s="20"/>
      <c r="B213" s="17"/>
      <c r="C213" s="17"/>
      <c r="D213" s="17"/>
      <c r="E213" s="17"/>
      <c r="F213" s="17"/>
      <c r="G213" s="17"/>
      <c r="H213" s="17"/>
      <c r="I213" s="17"/>
    </row>
    <row r="214" spans="1:9" ht="13.8">
      <c r="A214" s="20"/>
      <c r="B214" s="17"/>
      <c r="C214" s="17"/>
      <c r="D214" s="17"/>
      <c r="E214" s="17"/>
      <c r="F214" s="17"/>
      <c r="G214" s="17"/>
      <c r="H214" s="17"/>
      <c r="I214" s="17"/>
    </row>
    <row r="215" spans="1:9" ht="13.8">
      <c r="A215" s="20"/>
      <c r="B215" s="17"/>
      <c r="C215" s="17"/>
      <c r="D215" s="17"/>
      <c r="E215" s="17"/>
      <c r="F215" s="17"/>
      <c r="G215" s="17"/>
      <c r="H215" s="17"/>
      <c r="I215" s="17"/>
    </row>
    <row r="216" spans="1:9" ht="13.8">
      <c r="A216" s="20"/>
      <c r="B216" s="17"/>
      <c r="C216" s="17"/>
      <c r="D216" s="17"/>
      <c r="E216" s="17"/>
      <c r="F216" s="17"/>
      <c r="G216" s="17"/>
      <c r="H216" s="17"/>
      <c r="I216" s="17"/>
    </row>
    <row r="217" spans="1:9" ht="13.8">
      <c r="A217" s="20"/>
      <c r="B217" s="17"/>
      <c r="C217" s="17"/>
      <c r="D217" s="17"/>
      <c r="E217" s="17"/>
      <c r="F217" s="17"/>
      <c r="G217" s="17"/>
      <c r="H217" s="17"/>
      <c r="I217" s="17"/>
    </row>
    <row r="218" spans="1:9" ht="13.8">
      <c r="A218" s="20"/>
      <c r="B218" s="17"/>
      <c r="C218" s="17"/>
      <c r="D218" s="17"/>
      <c r="E218" s="17"/>
      <c r="F218" s="17"/>
      <c r="G218" s="17"/>
      <c r="H218" s="17"/>
      <c r="I218" s="17"/>
    </row>
    <row r="219" spans="1:9" ht="13.8">
      <c r="A219" s="20"/>
      <c r="B219" s="17"/>
      <c r="C219" s="17"/>
      <c r="D219" s="17"/>
      <c r="E219" s="17"/>
      <c r="F219" s="17"/>
      <c r="G219" s="17"/>
      <c r="H219" s="17"/>
      <c r="I219" s="17"/>
    </row>
    <row r="220" spans="1:9" ht="13.8">
      <c r="A220" s="20"/>
      <c r="B220" s="17"/>
      <c r="C220" s="17"/>
      <c r="D220" s="17"/>
      <c r="E220" s="17"/>
      <c r="F220" s="17"/>
      <c r="G220" s="17"/>
      <c r="H220" s="17"/>
      <c r="I220" s="17"/>
    </row>
    <row r="221" spans="1:9" ht="13.8">
      <c r="A221" s="20"/>
      <c r="B221" s="17"/>
      <c r="C221" s="17"/>
      <c r="D221" s="17"/>
      <c r="E221" s="17"/>
      <c r="F221" s="17"/>
      <c r="G221" s="17"/>
      <c r="H221" s="17"/>
      <c r="I221" s="17"/>
    </row>
    <row r="222" spans="1:9" ht="13.8">
      <c r="A222" s="20"/>
      <c r="B222" s="17"/>
      <c r="C222" s="17"/>
      <c r="D222" s="17"/>
      <c r="E222" s="17"/>
      <c r="F222" s="17"/>
      <c r="G222" s="17"/>
      <c r="H222" s="17"/>
      <c r="I222" s="17"/>
    </row>
    <row r="223" spans="1:9" ht="13.8">
      <c r="A223" s="20"/>
      <c r="B223" s="17"/>
      <c r="C223" s="17"/>
      <c r="D223" s="17"/>
      <c r="E223" s="17"/>
      <c r="F223" s="17"/>
      <c r="G223" s="17"/>
      <c r="H223" s="17"/>
      <c r="I223" s="17"/>
    </row>
    <row r="224" spans="1:9" ht="13.8">
      <c r="A224" s="20"/>
      <c r="B224" s="17"/>
      <c r="C224" s="17"/>
      <c r="D224" s="17"/>
      <c r="E224" s="17"/>
      <c r="F224" s="17"/>
      <c r="G224" s="17"/>
      <c r="H224" s="17"/>
      <c r="I224" s="17"/>
    </row>
    <row r="225" spans="1:9" ht="13.8">
      <c r="A225" s="20"/>
      <c r="B225" s="17"/>
      <c r="C225" s="17"/>
      <c r="D225" s="17"/>
      <c r="E225" s="17"/>
      <c r="F225" s="17"/>
      <c r="G225" s="17"/>
      <c r="H225" s="17"/>
      <c r="I225" s="17"/>
    </row>
    <row r="226" spans="1:9" ht="13.8">
      <c r="A226" s="20"/>
      <c r="B226" s="17"/>
      <c r="C226" s="17"/>
      <c r="D226" s="17"/>
      <c r="E226" s="17"/>
      <c r="F226" s="17"/>
      <c r="G226" s="17"/>
      <c r="H226" s="17"/>
      <c r="I226" s="17"/>
    </row>
    <row r="227" spans="1:9" ht="13.8">
      <c r="A227" s="20"/>
      <c r="B227" s="17"/>
      <c r="C227" s="17"/>
      <c r="D227" s="17"/>
      <c r="E227" s="17"/>
      <c r="F227" s="17"/>
      <c r="G227" s="17"/>
      <c r="H227" s="17"/>
      <c r="I227" s="17"/>
    </row>
    <row r="228" spans="1:9" ht="13.8">
      <c r="A228" s="20"/>
      <c r="B228" s="17"/>
      <c r="C228" s="17"/>
      <c r="D228" s="17"/>
      <c r="E228" s="17"/>
      <c r="F228" s="17"/>
      <c r="G228" s="17"/>
      <c r="H228" s="17"/>
      <c r="I228" s="17"/>
    </row>
    <row r="229" spans="1:9" ht="13.8">
      <c r="A229" s="20"/>
      <c r="B229" s="17"/>
      <c r="C229" s="17"/>
      <c r="D229" s="17"/>
      <c r="E229" s="17"/>
      <c r="F229" s="17"/>
      <c r="G229" s="17"/>
      <c r="H229" s="17"/>
      <c r="I229" s="17"/>
    </row>
    <row r="230" spans="1:9" ht="13.8">
      <c r="A230" s="20"/>
      <c r="B230" s="17"/>
      <c r="C230" s="17"/>
      <c r="D230" s="17"/>
      <c r="E230" s="17"/>
      <c r="F230" s="17"/>
      <c r="G230" s="17"/>
      <c r="H230" s="17"/>
      <c r="I230" s="17"/>
    </row>
    <row r="231" spans="1:9" ht="13.8">
      <c r="A231" s="20"/>
      <c r="B231" s="17"/>
      <c r="C231" s="17"/>
      <c r="D231" s="17"/>
      <c r="E231" s="17"/>
      <c r="F231" s="17"/>
      <c r="G231" s="17"/>
      <c r="H231" s="17"/>
      <c r="I231" s="17"/>
    </row>
    <row r="232" spans="1:9" ht="13.8">
      <c r="A232" s="20"/>
      <c r="B232" s="17"/>
      <c r="C232" s="17"/>
      <c r="D232" s="17"/>
      <c r="E232" s="17"/>
      <c r="F232" s="17"/>
      <c r="G232" s="17"/>
      <c r="H232" s="17"/>
      <c r="I232" s="17"/>
    </row>
    <row r="233" spans="1:9" ht="13.8">
      <c r="A233" s="20"/>
      <c r="B233" s="17"/>
      <c r="C233" s="17"/>
      <c r="D233" s="17"/>
      <c r="E233" s="17"/>
      <c r="F233" s="17"/>
      <c r="G233" s="17"/>
      <c r="H233" s="17"/>
      <c r="I233" s="17"/>
    </row>
    <row r="234" spans="1:9" ht="13.8">
      <c r="A234" s="20"/>
      <c r="B234" s="17"/>
      <c r="C234" s="17"/>
      <c r="D234" s="17"/>
      <c r="E234" s="17"/>
      <c r="F234" s="17"/>
      <c r="G234" s="17"/>
      <c r="H234" s="17"/>
      <c r="I234" s="17"/>
    </row>
    <row r="235" spans="1:9" ht="13.8">
      <c r="A235" s="20"/>
      <c r="B235" s="17"/>
      <c r="C235" s="17"/>
      <c r="D235" s="17"/>
      <c r="E235" s="17"/>
      <c r="F235" s="17"/>
      <c r="G235" s="17"/>
      <c r="H235" s="17"/>
      <c r="I235" s="17"/>
    </row>
    <row r="236" spans="1:9" ht="13.8">
      <c r="A236" s="20"/>
      <c r="B236" s="17"/>
      <c r="C236" s="17"/>
      <c r="D236" s="17"/>
      <c r="E236" s="17"/>
      <c r="F236" s="17"/>
      <c r="G236" s="17"/>
      <c r="H236" s="17"/>
      <c r="I236" s="17"/>
    </row>
    <row r="237" spans="1:9" ht="13.8">
      <c r="A237" s="20"/>
      <c r="B237" s="17"/>
      <c r="C237" s="17"/>
      <c r="D237" s="17"/>
      <c r="E237" s="17"/>
      <c r="F237" s="17"/>
      <c r="G237" s="17"/>
      <c r="H237" s="17"/>
      <c r="I237" s="17"/>
    </row>
    <row r="238" spans="1:9" ht="13.8">
      <c r="A238" s="20"/>
      <c r="B238" s="17"/>
      <c r="C238" s="17"/>
      <c r="D238" s="17"/>
      <c r="E238" s="17"/>
      <c r="F238" s="17"/>
      <c r="G238" s="17"/>
      <c r="H238" s="17"/>
      <c r="I238" s="17"/>
    </row>
    <row r="239" spans="1:9" ht="13.8">
      <c r="A239" s="20"/>
      <c r="B239" s="17"/>
      <c r="C239" s="17"/>
      <c r="D239" s="17"/>
      <c r="E239" s="17"/>
      <c r="F239" s="17"/>
      <c r="G239" s="17"/>
      <c r="H239" s="17"/>
      <c r="I239" s="17"/>
    </row>
    <row r="240" spans="1:9" ht="13.8">
      <c r="A240" s="20"/>
      <c r="B240" s="17"/>
      <c r="C240" s="17"/>
      <c r="D240" s="17"/>
      <c r="E240" s="17"/>
      <c r="F240" s="17"/>
      <c r="G240" s="17"/>
      <c r="H240" s="17"/>
      <c r="I240" s="17"/>
    </row>
    <row r="241" spans="1:9" ht="13.8">
      <c r="A241" s="20"/>
      <c r="B241" s="17"/>
      <c r="C241" s="17"/>
      <c r="D241" s="17"/>
      <c r="E241" s="17"/>
      <c r="F241" s="17"/>
      <c r="G241" s="17"/>
      <c r="H241" s="17"/>
      <c r="I241" s="17"/>
    </row>
    <row r="242" spans="1:9" ht="13.8">
      <c r="A242" s="20"/>
      <c r="B242" s="17"/>
      <c r="C242" s="17"/>
      <c r="D242" s="17"/>
      <c r="E242" s="17"/>
      <c r="F242" s="17"/>
      <c r="G242" s="17"/>
      <c r="H242" s="17"/>
      <c r="I242" s="17"/>
    </row>
    <row r="243" spans="1:9" ht="13.8">
      <c r="A243" s="20"/>
      <c r="B243" s="17"/>
      <c r="C243" s="17"/>
      <c r="D243" s="17"/>
      <c r="E243" s="17"/>
      <c r="F243" s="17"/>
      <c r="G243" s="17"/>
      <c r="H243" s="17"/>
      <c r="I243" s="17"/>
    </row>
    <row r="244" spans="1:9" ht="13.8">
      <c r="A244" s="20"/>
      <c r="B244" s="17"/>
      <c r="C244" s="17"/>
      <c r="D244" s="17"/>
      <c r="E244" s="17"/>
      <c r="F244" s="17"/>
      <c r="G244" s="17"/>
      <c r="H244" s="17"/>
      <c r="I244" s="17"/>
    </row>
    <row r="245" spans="1:9" ht="13.8">
      <c r="A245" s="20"/>
      <c r="B245" s="17"/>
      <c r="C245" s="17"/>
      <c r="D245" s="17"/>
      <c r="E245" s="17"/>
      <c r="F245" s="17"/>
      <c r="G245" s="17"/>
      <c r="H245" s="17"/>
      <c r="I245" s="17"/>
    </row>
    <row r="246" spans="1:9" ht="13.8">
      <c r="A246" s="20"/>
      <c r="B246" s="17"/>
      <c r="C246" s="17"/>
      <c r="D246" s="17"/>
      <c r="E246" s="17"/>
      <c r="F246" s="17"/>
      <c r="G246" s="17"/>
      <c r="H246" s="17"/>
      <c r="I246" s="17"/>
    </row>
    <row r="247" spans="1:9" ht="13.8">
      <c r="A247" s="20"/>
      <c r="B247" s="17"/>
      <c r="C247" s="17"/>
      <c r="D247" s="17"/>
      <c r="E247" s="17"/>
      <c r="F247" s="17"/>
      <c r="G247" s="17"/>
      <c r="H247" s="17"/>
      <c r="I247" s="17"/>
    </row>
    <row r="248" spans="1:9" ht="13.8">
      <c r="A248" s="20"/>
      <c r="B248" s="17"/>
      <c r="C248" s="17"/>
      <c r="D248" s="17"/>
      <c r="E248" s="17"/>
      <c r="F248" s="17"/>
      <c r="G248" s="17"/>
      <c r="H248" s="17"/>
      <c r="I248" s="17"/>
    </row>
    <row r="249" spans="1:9" ht="13.8">
      <c r="A249" s="20"/>
      <c r="B249" s="17"/>
      <c r="C249" s="17"/>
      <c r="D249" s="17"/>
      <c r="E249" s="17"/>
      <c r="F249" s="17"/>
      <c r="G249" s="17"/>
      <c r="H249" s="17"/>
      <c r="I249" s="17"/>
    </row>
    <row r="250" spans="1:9" ht="13.8">
      <c r="A250" s="20"/>
      <c r="B250" s="17"/>
      <c r="C250" s="17"/>
      <c r="D250" s="17"/>
      <c r="E250" s="17"/>
      <c r="F250" s="17"/>
      <c r="G250" s="17"/>
      <c r="H250" s="17"/>
      <c r="I250" s="17"/>
    </row>
    <row r="251" spans="1:9" ht="13.8">
      <c r="A251" s="20"/>
      <c r="B251" s="17"/>
      <c r="C251" s="17"/>
      <c r="D251" s="17"/>
      <c r="E251" s="17"/>
      <c r="F251" s="17"/>
      <c r="G251" s="17"/>
      <c r="H251" s="17"/>
      <c r="I251" s="17"/>
    </row>
    <row r="252" spans="1:9" ht="13.8">
      <c r="A252" s="20"/>
      <c r="B252" s="17"/>
      <c r="C252" s="17"/>
      <c r="D252" s="17"/>
      <c r="E252" s="17"/>
      <c r="F252" s="17"/>
      <c r="G252" s="17"/>
      <c r="H252" s="17"/>
      <c r="I252" s="17"/>
    </row>
    <row r="253" spans="1:9" ht="13.8">
      <c r="A253" s="20"/>
      <c r="B253" s="17"/>
      <c r="C253" s="17"/>
      <c r="D253" s="17"/>
      <c r="E253" s="17"/>
      <c r="F253" s="17"/>
      <c r="G253" s="17"/>
      <c r="H253" s="17"/>
      <c r="I253" s="17"/>
    </row>
    <row r="254" spans="1:9" ht="13.8">
      <c r="A254" s="20"/>
      <c r="B254" s="17"/>
      <c r="C254" s="17"/>
      <c r="D254" s="17"/>
      <c r="E254" s="17"/>
      <c r="F254" s="17"/>
      <c r="G254" s="17"/>
      <c r="H254" s="17"/>
      <c r="I254" s="17"/>
    </row>
    <row r="255" spans="1:9" ht="13.8">
      <c r="A255" s="20"/>
      <c r="B255" s="17"/>
      <c r="C255" s="17"/>
      <c r="D255" s="17"/>
      <c r="E255" s="17"/>
      <c r="F255" s="17"/>
      <c r="G255" s="17"/>
      <c r="H255" s="17"/>
      <c r="I255" s="17"/>
    </row>
    <row r="256" spans="1:9" ht="13.8">
      <c r="A256" s="20"/>
      <c r="B256" s="17"/>
      <c r="C256" s="17"/>
      <c r="D256" s="17"/>
      <c r="E256" s="17"/>
      <c r="F256" s="17"/>
      <c r="G256" s="17"/>
      <c r="H256" s="17"/>
      <c r="I256" s="17"/>
    </row>
    <row r="257" spans="1:9" ht="13.8">
      <c r="A257" s="20"/>
      <c r="B257" s="17"/>
      <c r="C257" s="17"/>
      <c r="D257" s="17"/>
      <c r="E257" s="17"/>
      <c r="F257" s="17"/>
      <c r="G257" s="17"/>
      <c r="H257" s="17"/>
      <c r="I257" s="17"/>
    </row>
    <row r="258" spans="1:9" ht="13.8">
      <c r="A258" s="20"/>
      <c r="B258" s="17"/>
      <c r="C258" s="17"/>
      <c r="D258" s="17"/>
      <c r="E258" s="17"/>
      <c r="F258" s="17"/>
      <c r="G258" s="17"/>
      <c r="H258" s="17"/>
      <c r="I258" s="17"/>
    </row>
    <row r="259" spans="1:9" ht="13.8">
      <c r="A259" s="20"/>
      <c r="B259" s="17"/>
      <c r="C259" s="17"/>
      <c r="D259" s="17"/>
      <c r="E259" s="17"/>
      <c r="F259" s="17"/>
      <c r="G259" s="17"/>
      <c r="H259" s="17"/>
      <c r="I259" s="17"/>
    </row>
    <row r="260" spans="1:9" ht="13.8">
      <c r="A260" s="20"/>
      <c r="B260" s="17"/>
      <c r="C260" s="17"/>
      <c r="D260" s="17"/>
      <c r="E260" s="17"/>
      <c r="F260" s="17"/>
      <c r="G260" s="17"/>
      <c r="H260" s="17"/>
      <c r="I260" s="17"/>
    </row>
    <row r="261" spans="1:9" ht="13.8">
      <c r="A261" s="20"/>
      <c r="B261" s="17"/>
      <c r="C261" s="17"/>
      <c r="D261" s="17"/>
      <c r="E261" s="17"/>
      <c r="F261" s="17"/>
      <c r="G261" s="17"/>
      <c r="H261" s="17"/>
      <c r="I261" s="17"/>
    </row>
    <row r="262" spans="1:9" ht="13.8">
      <c r="A262" s="20"/>
      <c r="B262" s="17"/>
      <c r="C262" s="17"/>
      <c r="D262" s="17"/>
      <c r="E262" s="17"/>
      <c r="F262" s="17"/>
      <c r="G262" s="17"/>
      <c r="H262" s="17"/>
      <c r="I262" s="17"/>
    </row>
    <row r="263" spans="1:9" ht="13.8">
      <c r="A263" s="20"/>
      <c r="B263" s="17"/>
      <c r="C263" s="17"/>
      <c r="D263" s="17"/>
      <c r="E263" s="17"/>
      <c r="F263" s="17"/>
      <c r="G263" s="17"/>
      <c r="H263" s="17"/>
      <c r="I263" s="17"/>
    </row>
    <row r="264" spans="1:9" ht="13.8">
      <c r="A264" s="20"/>
      <c r="B264" s="17"/>
      <c r="C264" s="17"/>
      <c r="D264" s="17"/>
      <c r="E264" s="17"/>
      <c r="F264" s="17"/>
      <c r="G264" s="17"/>
      <c r="H264" s="17"/>
      <c r="I264" s="17"/>
    </row>
    <row r="265" spans="1:9" ht="13.8">
      <c r="A265" s="20"/>
      <c r="B265" s="17"/>
      <c r="C265" s="17"/>
      <c r="D265" s="17"/>
      <c r="E265" s="17"/>
      <c r="F265" s="17"/>
      <c r="G265" s="17"/>
      <c r="H265" s="17"/>
      <c r="I265" s="17"/>
    </row>
    <row r="266" spans="1:9" ht="13.8">
      <c r="A266" s="20"/>
      <c r="B266" s="17"/>
      <c r="C266" s="17"/>
      <c r="D266" s="17"/>
      <c r="E266" s="17"/>
      <c r="F266" s="17"/>
      <c r="G266" s="17"/>
      <c r="H266" s="17"/>
      <c r="I266" s="17"/>
    </row>
    <row r="267" spans="1:9" ht="13.8">
      <c r="A267" s="20"/>
      <c r="B267" s="17"/>
      <c r="C267" s="17"/>
      <c r="D267" s="17"/>
      <c r="E267" s="17"/>
      <c r="F267" s="17"/>
      <c r="G267" s="17"/>
      <c r="H267" s="17"/>
      <c r="I267" s="17"/>
    </row>
    <row r="268" spans="1:9" ht="13.8">
      <c r="A268" s="20"/>
      <c r="B268" s="17"/>
      <c r="C268" s="17"/>
      <c r="D268" s="17"/>
      <c r="E268" s="17"/>
      <c r="F268" s="17"/>
      <c r="G268" s="17"/>
      <c r="H268" s="17"/>
      <c r="I268" s="17"/>
    </row>
    <row r="269" spans="1:9" ht="13.8">
      <c r="A269" s="20"/>
      <c r="B269" s="17"/>
      <c r="C269" s="17"/>
      <c r="D269" s="17"/>
      <c r="E269" s="17"/>
      <c r="F269" s="17"/>
      <c r="G269" s="17"/>
      <c r="H269" s="17"/>
      <c r="I269" s="17"/>
    </row>
    <row r="270" spans="1:9" ht="13.8">
      <c r="A270" s="20"/>
      <c r="B270" s="17"/>
      <c r="C270" s="17"/>
      <c r="D270" s="17"/>
      <c r="E270" s="17"/>
      <c r="F270" s="17"/>
      <c r="G270" s="17"/>
      <c r="H270" s="17"/>
      <c r="I270" s="17"/>
    </row>
    <row r="271" spans="1:9" ht="13.8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ht="13.8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ht="13.8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ht="13.8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ht="13.8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ht="13.8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ht="13.8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ht="13.8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ht="13.8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ht="13.8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ht="13.8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ht="13.8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ht="13.8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ht="13.8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ht="13.8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ht="13.8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ht="13.8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ht="13.8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ht="13.8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ht="13.8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ht="13.8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ht="13.8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ht="13.8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ht="13.8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ht="13.8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ht="13.8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ht="13.8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ht="13.8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ht="13.8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ht="13.8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ht="13.8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ht="13.8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ht="13.8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ht="13.8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ht="13.8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ht="13.8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ht="13.8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ht="13.8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ht="13.8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ht="13.8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ht="13.8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ht="13.8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ht="13.8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ht="13.8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ht="13.8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ht="13.8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ht="13.8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ht="13.8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ht="13.8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ht="13.8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ht="13.8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ht="13.8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ht="13.8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ht="13.8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ht="13.8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ht="13.8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ht="13.8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ht="13.8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ht="13.8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ht="13.8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ht="13.8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ht="13.8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ht="13.8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ht="13.8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ht="13.8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ht="13.8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ht="13.8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ht="13.8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ht="13.8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ht="13.8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ht="13.8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ht="13.8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ht="13.8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ht="13.8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ht="13.8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ht="13.8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ht="13.8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ht="13.8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ht="13.8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ht="13.8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ht="13.8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ht="13.8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ht="13.8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ht="13.8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ht="13.8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ht="13.8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ht="13.8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ht="13.8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ht="13.8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ht="13.8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ht="13.8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ht="13.8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ht="13.8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ht="13.8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ht="13.8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ht="13.8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ht="13.8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ht="13.8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ht="13.8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ht="13.8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ht="13.8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ht="13.8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ht="13.8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ht="13.8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ht="13.8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ht="13.8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ht="13.8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ht="13.8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ht="13.8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ht="13.8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ht="13.8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ht="13.8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ht="13.8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ht="13.8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ht="13.8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ht="13.8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ht="13.8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ht="13.8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ht="13.8">
      <c r="A389" s="17"/>
      <c r="B389" s="17"/>
      <c r="C389" s="17"/>
      <c r="D389" s="17"/>
      <c r="E389" s="17"/>
      <c r="F389" s="17"/>
      <c r="G389" s="17"/>
      <c r="H389" s="17"/>
      <c r="I389" s="17"/>
    </row>
  </sheetData>
  <hyperlinks>
    <hyperlink ref="B1" r:id="rId1" xr:uid="{00000000-0004-0000-0200-000000000000}"/>
    <hyperlink ref="C1" r:id="rId2" xr:uid="{00000000-0004-0000-0200-000001000000}"/>
    <hyperlink ref="D1" r:id="rId3" xr:uid="{00000000-0004-0000-0200-000002000000}"/>
    <hyperlink ref="E1" r:id="rId4" xr:uid="{00000000-0004-0000-0200-000003000000}"/>
    <hyperlink ref="F1" r:id="rId5" xr:uid="{00000000-0004-0000-0200-000004000000}"/>
    <hyperlink ref="G1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89"/>
  <sheetViews>
    <sheetView workbookViewId="0"/>
  </sheetViews>
  <sheetFormatPr defaultColWidth="12.6640625" defaultRowHeight="15.75" customHeight="1"/>
  <cols>
    <col min="4" max="4" width="12.6640625" customWidth="1"/>
    <col min="5" max="5" width="32.6640625" customWidth="1"/>
    <col min="6" max="6" width="12.6640625" customWidth="1"/>
    <col min="14" max="14" width="29.109375" customWidth="1"/>
  </cols>
  <sheetData>
    <row r="1" spans="1:13">
      <c r="A1" s="1" t="s">
        <v>0</v>
      </c>
      <c r="B1" s="33" t="s">
        <v>63</v>
      </c>
      <c r="C1" s="34" t="s">
        <v>64</v>
      </c>
      <c r="F1" s="33" t="s">
        <v>63</v>
      </c>
      <c r="G1" s="34" t="s">
        <v>64</v>
      </c>
    </row>
    <row r="2" spans="1:13">
      <c r="A2" s="6" t="s">
        <v>7</v>
      </c>
      <c r="B2" s="35">
        <v>-3.6548223350253761E-2</v>
      </c>
      <c r="C2" s="35">
        <v>-0.17454875882863163</v>
      </c>
      <c r="E2" s="9" t="s">
        <v>67</v>
      </c>
      <c r="F2" s="36">
        <f t="shared" ref="F2:G2" si="0">MAX(B2:B54)</f>
        <v>0.23560209424083767</v>
      </c>
      <c r="G2" s="36">
        <f t="shared" si="0"/>
        <v>0.30503431104633516</v>
      </c>
    </row>
    <row r="3" spans="1:13">
      <c r="A3" s="6" t="s">
        <v>9</v>
      </c>
      <c r="B3" s="35">
        <v>5.9823542070152724E-2</v>
      </c>
      <c r="C3" s="35">
        <v>2.2726312676889293E-2</v>
      </c>
      <c r="E3" s="9" t="s">
        <v>68</v>
      </c>
      <c r="F3" s="36">
        <f t="shared" ref="F3:G3" si="1">MIN(B2:B55)</f>
        <v>-0.13021491782553729</v>
      </c>
      <c r="G3" s="36">
        <f t="shared" si="1"/>
        <v>-0.17454875882863163</v>
      </c>
    </row>
    <row r="4" spans="1:13">
      <c r="A4" s="6" t="s">
        <v>10</v>
      </c>
      <c r="B4" s="35">
        <v>3.1062791213667618E-2</v>
      </c>
      <c r="C4" s="35">
        <v>-8.8378003696857776E-2</v>
      </c>
      <c r="E4" s="9" t="s">
        <v>69</v>
      </c>
      <c r="F4" s="36">
        <f t="shared" ref="F4:G4" si="2">F2-F3</f>
        <v>0.36581701206637496</v>
      </c>
      <c r="G4" s="36">
        <f t="shared" si="2"/>
        <v>0.47958306987496679</v>
      </c>
      <c r="H4" s="9"/>
    </row>
    <row r="5" spans="1:13">
      <c r="A5" s="6" t="s">
        <v>11</v>
      </c>
      <c r="B5" s="35">
        <v>-4.0247018739352658E-2</v>
      </c>
      <c r="C5" s="35">
        <v>0.12013113056981406</v>
      </c>
      <c r="F5" s="37"/>
    </row>
    <row r="6" spans="1:13">
      <c r="A6" s="6" t="s">
        <v>12</v>
      </c>
      <c r="B6" s="35">
        <v>3.0954994511525946E-2</v>
      </c>
      <c r="C6" s="35">
        <v>0.14106413348427438</v>
      </c>
      <c r="E6" s="9" t="s">
        <v>70</v>
      </c>
      <c r="F6" s="36">
        <f t="shared" ref="F6:G6" si="3">(_xlfn.PERCENTILE.INC(B:B,0.75))</f>
        <v>4.4670846394984309E-2</v>
      </c>
      <c r="G6" s="36">
        <f t="shared" si="3"/>
        <v>6.0386011847888277E-2</v>
      </c>
    </row>
    <row r="7" spans="1:13">
      <c r="A7" s="6" t="s">
        <v>13</v>
      </c>
      <c r="B7" s="35">
        <v>0.15667851701371238</v>
      </c>
      <c r="C7" s="35">
        <v>-9.0839933771871051E-2</v>
      </c>
      <c r="E7" s="9" t="s">
        <v>71</v>
      </c>
      <c r="F7" s="36">
        <f>(_xlfn.PERCENTILE.INC($B$2:$B$54,0.25))</f>
        <v>-2.8716216216216339E-2</v>
      </c>
      <c r="G7" s="36">
        <f>(_xlfn.PERCENTILE.INC($C:$C,0.25))</f>
        <v>-3.0579399141630881E-2</v>
      </c>
      <c r="J7" s="38"/>
      <c r="K7" s="38"/>
      <c r="L7" s="38"/>
      <c r="M7" s="38"/>
    </row>
    <row r="8" spans="1:13">
      <c r="A8" s="6" t="s">
        <v>14</v>
      </c>
      <c r="B8" s="35">
        <v>8.7845303867403191E-2</v>
      </c>
      <c r="C8" s="35">
        <v>3.9443695055583872E-2</v>
      </c>
      <c r="E8" s="9" t="s">
        <v>72</v>
      </c>
      <c r="F8" s="36">
        <f t="shared" ref="F8:G8" si="4">F6-F7</f>
        <v>7.3387062611200649E-2</v>
      </c>
      <c r="G8" s="36">
        <f t="shared" si="4"/>
        <v>9.0965410989519158E-2</v>
      </c>
      <c r="H8" s="9"/>
      <c r="J8" s="38"/>
      <c r="K8" s="38"/>
      <c r="L8" s="38"/>
      <c r="M8" s="38"/>
    </row>
    <row r="9" spans="1:13">
      <c r="A9" s="6" t="s">
        <v>15</v>
      </c>
      <c r="B9" s="35">
        <v>-1.6838674633351425E-2</v>
      </c>
      <c r="C9" s="35">
        <v>7.3091880241764606E-3</v>
      </c>
      <c r="F9" s="37"/>
      <c r="J9" s="38"/>
      <c r="K9" s="39"/>
      <c r="L9" s="38"/>
      <c r="M9" s="38"/>
    </row>
    <row r="10" spans="1:13">
      <c r="A10" s="6" t="s">
        <v>16</v>
      </c>
      <c r="B10" s="35">
        <v>-2.6183549325575317E-2</v>
      </c>
      <c r="C10" s="35">
        <v>1.2572350317866965E-2</v>
      </c>
      <c r="F10" s="37"/>
      <c r="J10" s="38"/>
      <c r="K10" s="39"/>
      <c r="L10" s="38"/>
      <c r="M10" s="38"/>
    </row>
    <row r="11" spans="1:13">
      <c r="A11" s="6" t="s">
        <v>17</v>
      </c>
      <c r="B11" s="35">
        <v>-8.6935522820574596E-2</v>
      </c>
      <c r="C11" s="35">
        <v>-3.2986190760196377E-2</v>
      </c>
      <c r="E11" s="40"/>
      <c r="F11" s="41"/>
      <c r="G11" s="42"/>
      <c r="H11" s="43"/>
      <c r="J11" s="38"/>
      <c r="K11" s="39"/>
      <c r="L11" s="38"/>
      <c r="M11" s="38"/>
    </row>
    <row r="12" spans="1:13">
      <c r="A12" s="6" t="s">
        <v>18</v>
      </c>
      <c r="B12" s="35">
        <v>2.0956607495068891E-2</v>
      </c>
      <c r="C12" s="35">
        <v>2.0227095113316551E-3</v>
      </c>
      <c r="E12" s="44" t="s">
        <v>73</v>
      </c>
      <c r="F12" s="45">
        <f t="shared" ref="F12:G12" si="5">AVERAGE(B:B)</f>
        <v>2.0711436474008055E-2</v>
      </c>
      <c r="G12" s="45">
        <f t="shared" si="5"/>
        <v>1.5253606787782974E-2</v>
      </c>
      <c r="H12" s="38"/>
      <c r="J12" s="38"/>
      <c r="K12" s="39"/>
      <c r="L12" s="38"/>
      <c r="M12" s="38"/>
    </row>
    <row r="13" spans="1:13">
      <c r="A13" s="6" t="s">
        <v>19</v>
      </c>
      <c r="B13" s="35">
        <v>0.17565217391304344</v>
      </c>
      <c r="C13" s="35">
        <v>6.7474727647462984E-2</v>
      </c>
      <c r="E13" s="44" t="s">
        <v>74</v>
      </c>
      <c r="F13" s="45">
        <f t="shared" ref="F13:G13" si="6">AVEDEV(B:B)*53/52</f>
        <v>6.3348635535762296E-2</v>
      </c>
      <c r="G13" s="45">
        <f t="shared" si="6"/>
        <v>6.2976155299960396E-2</v>
      </c>
      <c r="H13" s="38"/>
      <c r="J13" s="38"/>
      <c r="K13" s="39"/>
      <c r="L13" s="38"/>
      <c r="M13" s="38"/>
    </row>
    <row r="14" spans="1:13">
      <c r="A14" s="6" t="s">
        <v>20</v>
      </c>
      <c r="B14" s="35">
        <v>-2.8716216216216339E-2</v>
      </c>
      <c r="C14" s="35">
        <v>-0.17434463757546292</v>
      </c>
      <c r="E14" s="44" t="s">
        <v>75</v>
      </c>
      <c r="F14" s="45">
        <f t="shared" ref="F14:G14" si="7">_xlfn.VAR.S(B:B)</f>
        <v>7.3574943357378759E-3</v>
      </c>
      <c r="G14" s="45">
        <f t="shared" si="7"/>
        <v>7.2214563393478929E-3</v>
      </c>
      <c r="H14" s="38"/>
      <c r="J14" s="38"/>
      <c r="K14" s="39"/>
      <c r="L14" s="38"/>
      <c r="M14" s="38"/>
    </row>
    <row r="15" spans="1:13">
      <c r="A15" s="6" t="s">
        <v>21</v>
      </c>
      <c r="B15" s="35">
        <v>-6.8450039339103097E-2</v>
      </c>
      <c r="C15" s="35">
        <v>5.6821101310268185E-2</v>
      </c>
      <c r="E15" s="44" t="s">
        <v>76</v>
      </c>
      <c r="F15" s="45">
        <f t="shared" ref="F15:G15" si="8">_xlfn.STDEV.S(B:B)</f>
        <v>8.5775837715162395E-2</v>
      </c>
      <c r="G15" s="45">
        <f t="shared" si="8"/>
        <v>8.4979152380733322E-2</v>
      </c>
      <c r="H15" s="38"/>
      <c r="J15" s="38"/>
      <c r="K15" s="39"/>
      <c r="L15" s="38"/>
      <c r="M15" s="38"/>
    </row>
    <row r="16" spans="1:13">
      <c r="A16" s="6" t="s">
        <v>22</v>
      </c>
      <c r="B16" s="35">
        <v>-4.6511627906976716E-2</v>
      </c>
      <c r="C16" s="35">
        <v>-8.8161799156645348E-2</v>
      </c>
      <c r="E16" s="38"/>
      <c r="F16" s="46"/>
      <c r="G16" s="38"/>
      <c r="H16" s="38"/>
      <c r="J16" s="38"/>
      <c r="K16" s="39"/>
      <c r="L16" s="38"/>
      <c r="M16" s="38"/>
    </row>
    <row r="17" spans="1:13">
      <c r="A17" s="6" t="s">
        <v>23</v>
      </c>
      <c r="B17" s="35">
        <v>4.4670846394984309E-2</v>
      </c>
      <c r="C17" s="35">
        <v>1.2652222046497075E-2</v>
      </c>
      <c r="F17" s="37"/>
      <c r="J17" s="38"/>
      <c r="K17" s="39"/>
      <c r="L17" s="38"/>
      <c r="M17" s="38"/>
    </row>
    <row r="18" spans="1:13">
      <c r="A18" s="6" t="s">
        <v>24</v>
      </c>
      <c r="B18" s="35">
        <v>3.4315049986490154E-2</v>
      </c>
      <c r="C18" s="35">
        <v>8.5120988501801831E-2</v>
      </c>
      <c r="F18" s="37"/>
      <c r="J18" s="38"/>
      <c r="K18" s="39"/>
      <c r="L18" s="38"/>
      <c r="M18" s="38"/>
    </row>
    <row r="19" spans="1:13">
      <c r="A19" s="6" t="s">
        <v>25</v>
      </c>
      <c r="B19" s="35">
        <v>1.7596920538905714E-2</v>
      </c>
      <c r="C19" s="35">
        <v>8.4597487203350363E-2</v>
      </c>
      <c r="F19" s="37"/>
      <c r="J19" s="38"/>
      <c r="K19" s="39"/>
      <c r="L19" s="38"/>
      <c r="M19" s="38"/>
    </row>
    <row r="20" spans="1:13">
      <c r="A20" s="6" t="s">
        <v>26</v>
      </c>
      <c r="B20" s="35">
        <v>-1.248981808308447E-2</v>
      </c>
      <c r="C20" s="35">
        <v>0.30503431104633516</v>
      </c>
      <c r="F20" s="37"/>
    </row>
    <row r="21" spans="1:13">
      <c r="A21" s="6" t="s">
        <v>27</v>
      </c>
      <c r="B21" s="35">
        <v>3.7464788732394227E-2</v>
      </c>
      <c r="C21" s="35">
        <v>3.2672770600777445E-2</v>
      </c>
      <c r="F21" s="37"/>
    </row>
    <row r="22" spans="1:13">
      <c r="A22" s="6" t="s">
        <v>28</v>
      </c>
      <c r="B22" s="35">
        <v>0.20013522650439497</v>
      </c>
      <c r="C22" s="35">
        <v>1.3152042696486621E-2</v>
      </c>
      <c r="F22" s="37"/>
    </row>
    <row r="23" spans="1:13">
      <c r="A23" s="6" t="s">
        <v>29</v>
      </c>
      <c r="B23" s="35">
        <v>0.22840531561461797</v>
      </c>
      <c r="C23" s="35">
        <v>-7.4415084820584898E-3</v>
      </c>
      <c r="F23" s="37"/>
    </row>
    <row r="24" spans="1:13">
      <c r="A24" s="6" t="s">
        <v>30</v>
      </c>
      <c r="B24" s="35">
        <v>-1.6741527153940394E-2</v>
      </c>
      <c r="C24" s="35">
        <v>4.9159719465396323E-2</v>
      </c>
      <c r="F24" s="37"/>
    </row>
    <row r="25" spans="1:13">
      <c r="A25" s="6" t="s">
        <v>31</v>
      </c>
      <c r="B25" s="35">
        <v>5.7494866529772537E-3</v>
      </c>
      <c r="C25" s="35">
        <v>-7.0651171370595844E-2</v>
      </c>
      <c r="F25" s="37"/>
    </row>
    <row r="26" spans="1:13">
      <c r="A26" s="6" t="s">
        <v>32</v>
      </c>
      <c r="B26" s="35">
        <v>-1.8145161290322509E-2</v>
      </c>
      <c r="C26" s="35">
        <v>-3.0579399141630881E-2</v>
      </c>
      <c r="F26" s="37"/>
    </row>
    <row r="27" spans="1:13">
      <c r="A27" s="6" t="s">
        <v>33</v>
      </c>
      <c r="B27" s="35">
        <v>9.7719869706840434E-3</v>
      </c>
      <c r="C27" s="35">
        <v>-5.4926483015041438E-2</v>
      </c>
      <c r="F27" s="37"/>
    </row>
    <row r="28" spans="1:13">
      <c r="A28" s="6" t="s">
        <v>34</v>
      </c>
      <c r="B28" s="35">
        <v>0.23107769423558899</v>
      </c>
      <c r="C28" s="35">
        <v>2.7494790460754759E-2</v>
      </c>
      <c r="F28" s="37"/>
    </row>
    <row r="29" spans="1:13">
      <c r="A29" s="6" t="s">
        <v>35</v>
      </c>
      <c r="B29" s="35">
        <v>3.3143448990160529E-2</v>
      </c>
      <c r="C29" s="35">
        <v>6.1735585323239306E-3</v>
      </c>
      <c r="F29" s="37"/>
    </row>
    <row r="30" spans="1:13">
      <c r="A30" s="6" t="s">
        <v>36</v>
      </c>
      <c r="B30" s="35">
        <v>-6.7149758454106312E-2</v>
      </c>
      <c r="C30" s="35">
        <v>3.1417072145131231E-2</v>
      </c>
      <c r="F30" s="37"/>
    </row>
    <row r="31" spans="1:13">
      <c r="A31" s="6" t="s">
        <v>37</v>
      </c>
      <c r="B31" s="35">
        <v>-0.10389610389610393</v>
      </c>
      <c r="C31" s="35">
        <v>6.0386011847888277E-2</v>
      </c>
      <c r="F31" s="37"/>
    </row>
    <row r="32" spans="1:13">
      <c r="A32" s="6" t="s">
        <v>38</v>
      </c>
      <c r="B32" s="35">
        <v>-1.4084507042253502E-2</v>
      </c>
      <c r="C32" s="35">
        <v>7.2189591585849033E-2</v>
      </c>
      <c r="F32" s="37"/>
    </row>
    <row r="33" spans="1:6">
      <c r="A33" s="6" t="s">
        <v>39</v>
      </c>
      <c r="B33" s="35">
        <v>4.1796353935082298E-2</v>
      </c>
      <c r="C33" s="35">
        <v>6.170691030382125E-2</v>
      </c>
      <c r="F33" s="37"/>
    </row>
    <row r="34" spans="1:6">
      <c r="A34" s="6" t="s">
        <v>40</v>
      </c>
      <c r="B34" s="35">
        <v>-8.8144557073601693E-3</v>
      </c>
      <c r="C34" s="35">
        <v>-4.102635421737022E-2</v>
      </c>
      <c r="F34" s="37"/>
    </row>
    <row r="35" spans="1:6">
      <c r="A35" s="6" t="s">
        <v>41</v>
      </c>
      <c r="B35" s="35">
        <v>7.637571157495282E-2</v>
      </c>
      <c r="C35" s="35">
        <v>0.12141297567061748</v>
      </c>
      <c r="F35" s="37"/>
    </row>
    <row r="36" spans="1:6">
      <c r="A36" s="6" t="s">
        <v>42</v>
      </c>
      <c r="B36" s="35">
        <v>4.6673286991062435E-2</v>
      </c>
      <c r="C36" s="35">
        <v>0.10399449035812691</v>
      </c>
      <c r="F36" s="37"/>
    </row>
    <row r="37" spans="1:6">
      <c r="A37" s="6" t="s">
        <v>43</v>
      </c>
      <c r="B37" s="35">
        <v>3.9880358923232162E-3</v>
      </c>
      <c r="C37" s="35">
        <v>-2.5819777949909195E-4</v>
      </c>
      <c r="F37" s="37"/>
    </row>
    <row r="38" spans="1:6">
      <c r="A38" s="6" t="s">
        <v>44</v>
      </c>
      <c r="B38" s="35">
        <v>2.608695652173898E-2</v>
      </c>
      <c r="C38" s="35">
        <v>4.9309130316987249E-2</v>
      </c>
      <c r="F38" s="37"/>
    </row>
    <row r="39" spans="1:6">
      <c r="A39" s="6" t="s">
        <v>45</v>
      </c>
      <c r="B39" s="35">
        <v>-2.4937655860349128E-2</v>
      </c>
      <c r="C39" s="35">
        <v>3.8074517269512942E-3</v>
      </c>
      <c r="F39" s="37"/>
    </row>
    <row r="40" spans="1:6">
      <c r="A40" s="6" t="s">
        <v>46</v>
      </c>
      <c r="B40" s="35">
        <v>-7.4330563250230797E-2</v>
      </c>
      <c r="C40" s="35">
        <v>-5.8547409746522172E-2</v>
      </c>
      <c r="F40" s="37"/>
    </row>
    <row r="41" spans="1:6">
      <c r="A41" s="6" t="s">
        <v>47</v>
      </c>
      <c r="B41" s="35">
        <v>1.1204481792717047E-2</v>
      </c>
      <c r="C41" s="35">
        <v>0.13934266822248143</v>
      </c>
      <c r="F41" s="37"/>
    </row>
    <row r="42" spans="1:6">
      <c r="A42" s="6" t="s">
        <v>48</v>
      </c>
      <c r="B42" s="35">
        <v>3.8797284190106751E-2</v>
      </c>
      <c r="C42" s="35">
        <v>4.0890688259109353E-2</v>
      </c>
      <c r="F42" s="37"/>
    </row>
    <row r="43" spans="1:6">
      <c r="A43" s="6" t="s">
        <v>49</v>
      </c>
      <c r="B43" s="35">
        <v>2.8428927680798077E-2</v>
      </c>
      <c r="C43" s="35">
        <v>2.224521469218832E-2</v>
      </c>
      <c r="F43" s="37"/>
    </row>
    <row r="44" spans="1:6">
      <c r="A44" s="6" t="s">
        <v>50</v>
      </c>
      <c r="B44" s="35">
        <v>5.9165346011621711E-2</v>
      </c>
      <c r="C44" s="35">
        <v>0.10457142857142854</v>
      </c>
      <c r="F44" s="37"/>
    </row>
    <row r="45" spans="1:6">
      <c r="A45" s="6" t="s">
        <v>51</v>
      </c>
      <c r="B45" s="35">
        <v>-4.1033434650455836E-2</v>
      </c>
      <c r="C45" s="35">
        <v>-6.3169164882227014E-2</v>
      </c>
      <c r="F45" s="37"/>
    </row>
    <row r="46" spans="1:6">
      <c r="A46" s="6" t="s">
        <v>52</v>
      </c>
      <c r="B46" s="35">
        <v>-5.5415617128464767E-3</v>
      </c>
      <c r="C46" s="35">
        <v>8.9085820895522305E-2</v>
      </c>
      <c r="F46" s="37"/>
    </row>
    <row r="47" spans="1:6">
      <c r="A47" s="6" t="s">
        <v>53</v>
      </c>
      <c r="B47" s="35">
        <v>-0.12593571114046676</v>
      </c>
      <c r="C47" s="35">
        <v>-0.1691532648711489</v>
      </c>
      <c r="F47" s="37"/>
    </row>
    <row r="48" spans="1:6">
      <c r="A48" s="6" t="s">
        <v>54</v>
      </c>
      <c r="B48" s="35">
        <v>-6.3891178895300937E-2</v>
      </c>
      <c r="C48" s="35">
        <v>-3.0251785043216795E-2</v>
      </c>
      <c r="F48" s="37"/>
    </row>
    <row r="49" spans="1:6">
      <c r="A49" s="6" t="s">
        <v>55</v>
      </c>
      <c r="B49" s="35">
        <v>8.7318087318086768E-3</v>
      </c>
      <c r="C49" s="35">
        <v>5.4174507279389994E-2</v>
      </c>
      <c r="F49" s="37"/>
    </row>
    <row r="50" spans="1:6">
      <c r="A50" s="6" t="s">
        <v>56</v>
      </c>
      <c r="B50" s="35">
        <v>0.1652131782945736</v>
      </c>
      <c r="C50" s="35">
        <v>6.5796032299869633E-3</v>
      </c>
      <c r="F50" s="37"/>
    </row>
    <row r="51" spans="1:6">
      <c r="A51" s="6" t="s">
        <v>57</v>
      </c>
      <c r="B51" s="35">
        <v>-0.13021491782553729</v>
      </c>
      <c r="C51" s="35">
        <v>4.5063088323653577E-3</v>
      </c>
      <c r="F51" s="37"/>
    </row>
    <row r="52" spans="1:6">
      <c r="A52" s="6" t="s">
        <v>58</v>
      </c>
      <c r="B52" s="35">
        <v>-4.5838359469240086E-2</v>
      </c>
      <c r="C52" s="35">
        <v>-9.9061710573800088E-2</v>
      </c>
      <c r="F52" s="37"/>
    </row>
    <row r="53" spans="1:6">
      <c r="A53" s="6" t="s">
        <v>59</v>
      </c>
      <c r="B53" s="35">
        <v>5.381355932203391E-2</v>
      </c>
      <c r="C53" s="35">
        <v>-1.9982316534040589E-2</v>
      </c>
      <c r="F53" s="37"/>
    </row>
    <row r="54" spans="1:6">
      <c r="A54" s="6" t="s">
        <v>60</v>
      </c>
      <c r="B54" s="35">
        <v>0.23560209424083767</v>
      </c>
      <c r="C54" s="35">
        <v>5.1506136110077927E-2</v>
      </c>
      <c r="F54" s="37"/>
    </row>
    <row r="55" spans="1:6">
      <c r="A55" s="6" t="s">
        <v>61</v>
      </c>
      <c r="B55" s="35"/>
      <c r="C55" s="35"/>
      <c r="F55" s="37"/>
    </row>
    <row r="56" spans="1:6">
      <c r="A56" s="10"/>
      <c r="F56" s="37"/>
    </row>
    <row r="57" spans="1:6">
      <c r="A57" s="10"/>
      <c r="F57" s="37"/>
    </row>
    <row r="58" spans="1:6">
      <c r="A58" s="10"/>
      <c r="F58" s="37"/>
    </row>
    <row r="59" spans="1:6">
      <c r="A59" s="10"/>
      <c r="F59" s="37"/>
    </row>
    <row r="60" spans="1:6">
      <c r="A60" s="10"/>
      <c r="F60" s="37"/>
    </row>
    <row r="61" spans="1:6">
      <c r="A61" s="10"/>
      <c r="F61" s="37"/>
    </row>
    <row r="62" spans="1:6">
      <c r="A62" s="10"/>
      <c r="F62" s="37"/>
    </row>
    <row r="63" spans="1:6">
      <c r="A63" s="10"/>
      <c r="F63" s="37"/>
    </row>
    <row r="64" spans="1:6">
      <c r="A64" s="10"/>
      <c r="F64" s="37"/>
    </row>
    <row r="65" spans="1:6">
      <c r="A65" s="10"/>
      <c r="F65" s="37"/>
    </row>
    <row r="66" spans="1:6">
      <c r="A66" s="10"/>
      <c r="F66" s="37"/>
    </row>
    <row r="67" spans="1:6">
      <c r="A67" s="10"/>
      <c r="F67" s="37"/>
    </row>
    <row r="68" spans="1:6">
      <c r="A68" s="10"/>
      <c r="F68" s="37"/>
    </row>
    <row r="69" spans="1:6">
      <c r="A69" s="10"/>
      <c r="F69" s="37"/>
    </row>
    <row r="70" spans="1:6">
      <c r="A70" s="10"/>
      <c r="F70" s="37"/>
    </row>
    <row r="71" spans="1:6">
      <c r="A71" s="10"/>
      <c r="F71" s="37"/>
    </row>
    <row r="72" spans="1:6">
      <c r="A72" s="10"/>
      <c r="F72" s="37"/>
    </row>
    <row r="73" spans="1:6">
      <c r="A73" s="10"/>
      <c r="F73" s="37"/>
    </row>
    <row r="74" spans="1:6">
      <c r="A74" s="10"/>
      <c r="F74" s="37"/>
    </row>
    <row r="75" spans="1:6">
      <c r="A75" s="10"/>
      <c r="F75" s="37"/>
    </row>
    <row r="76" spans="1:6">
      <c r="A76" s="10"/>
      <c r="F76" s="37"/>
    </row>
    <row r="77" spans="1:6">
      <c r="A77" s="10"/>
      <c r="F77" s="37"/>
    </row>
    <row r="78" spans="1:6">
      <c r="A78" s="10"/>
      <c r="F78" s="37"/>
    </row>
    <row r="79" spans="1:6">
      <c r="A79" s="10"/>
      <c r="F79" s="37"/>
    </row>
    <row r="80" spans="1:6">
      <c r="A80" s="10"/>
      <c r="F80" s="37"/>
    </row>
    <row r="81" spans="1:6">
      <c r="A81" s="10"/>
      <c r="F81" s="37"/>
    </row>
    <row r="82" spans="1:6">
      <c r="A82" s="10"/>
      <c r="F82" s="37"/>
    </row>
    <row r="83" spans="1:6">
      <c r="A83" s="10"/>
      <c r="F83" s="37"/>
    </row>
    <row r="84" spans="1:6">
      <c r="A84" s="10"/>
      <c r="F84" s="37"/>
    </row>
    <row r="85" spans="1:6">
      <c r="A85" s="10"/>
      <c r="F85" s="37"/>
    </row>
    <row r="86" spans="1:6">
      <c r="A86" s="10"/>
      <c r="F86" s="37"/>
    </row>
    <row r="87" spans="1:6">
      <c r="A87" s="10"/>
      <c r="F87" s="37"/>
    </row>
    <row r="88" spans="1:6">
      <c r="A88" s="10"/>
      <c r="F88" s="37"/>
    </row>
    <row r="89" spans="1:6">
      <c r="A89" s="10"/>
      <c r="F89" s="37"/>
    </row>
    <row r="90" spans="1:6">
      <c r="A90" s="10"/>
      <c r="F90" s="37"/>
    </row>
    <row r="91" spans="1:6">
      <c r="A91" s="10"/>
      <c r="F91" s="37"/>
    </row>
    <row r="92" spans="1:6">
      <c r="A92" s="10"/>
      <c r="F92" s="37"/>
    </row>
    <row r="93" spans="1:6">
      <c r="A93" s="10"/>
      <c r="F93" s="37"/>
    </row>
    <row r="94" spans="1:6">
      <c r="A94" s="10"/>
      <c r="F94" s="37"/>
    </row>
    <row r="95" spans="1:6">
      <c r="A95" s="10"/>
      <c r="F95" s="37"/>
    </row>
    <row r="96" spans="1:6">
      <c r="A96" s="10"/>
      <c r="F96" s="37"/>
    </row>
    <row r="97" spans="1:6">
      <c r="A97" s="10"/>
      <c r="F97" s="37"/>
    </row>
    <row r="98" spans="1:6">
      <c r="A98" s="10"/>
      <c r="F98" s="37"/>
    </row>
    <row r="99" spans="1:6">
      <c r="A99" s="10"/>
      <c r="F99" s="37"/>
    </row>
    <row r="100" spans="1:6">
      <c r="A100" s="10"/>
      <c r="F100" s="37"/>
    </row>
    <row r="101" spans="1:6">
      <c r="A101" s="10"/>
      <c r="F101" s="37"/>
    </row>
    <row r="102" spans="1:6">
      <c r="A102" s="10"/>
      <c r="F102" s="37"/>
    </row>
    <row r="103" spans="1:6">
      <c r="A103" s="10"/>
      <c r="F103" s="37"/>
    </row>
    <row r="104" spans="1:6">
      <c r="A104" s="10"/>
      <c r="F104" s="37"/>
    </row>
    <row r="105" spans="1:6">
      <c r="A105" s="10"/>
      <c r="F105" s="37"/>
    </row>
    <row r="106" spans="1:6">
      <c r="A106" s="10"/>
      <c r="F106" s="37"/>
    </row>
    <row r="107" spans="1:6">
      <c r="A107" s="10"/>
      <c r="F107" s="37"/>
    </row>
    <row r="108" spans="1:6">
      <c r="A108" s="10"/>
      <c r="F108" s="37"/>
    </row>
    <row r="109" spans="1:6">
      <c r="A109" s="10"/>
      <c r="F109" s="37"/>
    </row>
    <row r="110" spans="1:6">
      <c r="A110" s="10"/>
      <c r="F110" s="37"/>
    </row>
    <row r="111" spans="1:6">
      <c r="A111" s="10"/>
      <c r="F111" s="37"/>
    </row>
    <row r="112" spans="1:6">
      <c r="A112" s="10"/>
      <c r="F112" s="37"/>
    </row>
    <row r="113" spans="1:6">
      <c r="A113" s="10"/>
      <c r="F113" s="37"/>
    </row>
    <row r="114" spans="1:6">
      <c r="A114" s="10"/>
      <c r="F114" s="37"/>
    </row>
    <row r="115" spans="1:6">
      <c r="A115" s="10"/>
      <c r="F115" s="37"/>
    </row>
    <row r="116" spans="1:6">
      <c r="A116" s="10"/>
      <c r="F116" s="37"/>
    </row>
    <row r="117" spans="1:6">
      <c r="A117" s="10"/>
      <c r="F117" s="37"/>
    </row>
    <row r="118" spans="1:6">
      <c r="A118" s="10"/>
      <c r="F118" s="37"/>
    </row>
    <row r="119" spans="1:6">
      <c r="A119" s="10"/>
      <c r="F119" s="37"/>
    </row>
    <row r="120" spans="1:6">
      <c r="A120" s="10"/>
      <c r="F120" s="37"/>
    </row>
    <row r="121" spans="1:6">
      <c r="A121" s="10"/>
      <c r="F121" s="37"/>
    </row>
    <row r="122" spans="1:6">
      <c r="A122" s="10"/>
      <c r="F122" s="37"/>
    </row>
    <row r="123" spans="1:6">
      <c r="A123" s="10"/>
      <c r="F123" s="37"/>
    </row>
    <row r="124" spans="1:6">
      <c r="A124" s="10"/>
      <c r="F124" s="37"/>
    </row>
    <row r="125" spans="1:6">
      <c r="A125" s="10"/>
      <c r="F125" s="37"/>
    </row>
    <row r="126" spans="1:6">
      <c r="A126" s="10"/>
      <c r="F126" s="37"/>
    </row>
    <row r="127" spans="1:6">
      <c r="A127" s="10"/>
      <c r="F127" s="37"/>
    </row>
    <row r="128" spans="1:6">
      <c r="A128" s="10"/>
      <c r="F128" s="37"/>
    </row>
    <row r="129" spans="1:6">
      <c r="A129" s="10"/>
      <c r="F129" s="37"/>
    </row>
    <row r="130" spans="1:6">
      <c r="A130" s="10"/>
      <c r="F130" s="37"/>
    </row>
    <row r="131" spans="1:6">
      <c r="A131" s="10"/>
      <c r="F131" s="37"/>
    </row>
    <row r="132" spans="1:6">
      <c r="A132" s="10"/>
      <c r="F132" s="37"/>
    </row>
    <row r="133" spans="1:6">
      <c r="A133" s="10"/>
      <c r="F133" s="37"/>
    </row>
    <row r="134" spans="1:6">
      <c r="A134" s="10"/>
      <c r="F134" s="37"/>
    </row>
    <row r="135" spans="1:6">
      <c r="A135" s="10"/>
      <c r="F135" s="37"/>
    </row>
    <row r="136" spans="1:6">
      <c r="A136" s="10"/>
      <c r="F136" s="37"/>
    </row>
    <row r="137" spans="1:6">
      <c r="A137" s="10"/>
      <c r="F137" s="37"/>
    </row>
    <row r="138" spans="1:6">
      <c r="A138" s="10"/>
      <c r="F138" s="37"/>
    </row>
    <row r="139" spans="1:6">
      <c r="A139" s="10"/>
      <c r="F139" s="37"/>
    </row>
    <row r="140" spans="1:6">
      <c r="A140" s="10"/>
      <c r="F140" s="37"/>
    </row>
    <row r="141" spans="1:6">
      <c r="A141" s="10"/>
      <c r="F141" s="37"/>
    </row>
    <row r="142" spans="1:6">
      <c r="A142" s="10"/>
      <c r="F142" s="37"/>
    </row>
    <row r="143" spans="1:6">
      <c r="A143" s="10"/>
      <c r="F143" s="37"/>
    </row>
    <row r="144" spans="1:6">
      <c r="A144" s="10"/>
      <c r="F144" s="37"/>
    </row>
    <row r="145" spans="1:6">
      <c r="A145" s="10"/>
      <c r="F145" s="37"/>
    </row>
    <row r="146" spans="1:6">
      <c r="A146" s="10"/>
      <c r="F146" s="37"/>
    </row>
    <row r="147" spans="1:6">
      <c r="A147" s="10"/>
      <c r="F147" s="37"/>
    </row>
    <row r="148" spans="1:6">
      <c r="A148" s="10"/>
      <c r="F148" s="37"/>
    </row>
    <row r="149" spans="1:6">
      <c r="A149" s="10"/>
      <c r="F149" s="37"/>
    </row>
    <row r="150" spans="1:6">
      <c r="A150" s="10"/>
      <c r="F150" s="37"/>
    </row>
    <row r="151" spans="1:6">
      <c r="A151" s="10"/>
      <c r="F151" s="37"/>
    </row>
    <row r="152" spans="1:6">
      <c r="A152" s="10"/>
      <c r="F152" s="37"/>
    </row>
    <row r="153" spans="1:6">
      <c r="A153" s="10"/>
      <c r="F153" s="37"/>
    </row>
    <row r="154" spans="1:6">
      <c r="A154" s="10"/>
      <c r="F154" s="37"/>
    </row>
    <row r="155" spans="1:6">
      <c r="A155" s="10"/>
      <c r="F155" s="37"/>
    </row>
    <row r="156" spans="1:6">
      <c r="A156" s="10"/>
      <c r="F156" s="37"/>
    </row>
    <row r="157" spans="1:6">
      <c r="A157" s="10"/>
      <c r="F157" s="37"/>
    </row>
    <row r="158" spans="1:6">
      <c r="A158" s="10"/>
      <c r="F158" s="37"/>
    </row>
    <row r="159" spans="1:6">
      <c r="A159" s="10"/>
      <c r="F159" s="37"/>
    </row>
    <row r="160" spans="1:6">
      <c r="A160" s="10"/>
      <c r="F160" s="37"/>
    </row>
    <row r="161" spans="1:6">
      <c r="A161" s="10"/>
      <c r="F161" s="37"/>
    </row>
    <row r="162" spans="1:6">
      <c r="A162" s="10"/>
      <c r="F162" s="37"/>
    </row>
    <row r="163" spans="1:6">
      <c r="A163" s="10"/>
      <c r="F163" s="37"/>
    </row>
    <row r="164" spans="1:6">
      <c r="A164" s="10"/>
      <c r="F164" s="37"/>
    </row>
    <row r="165" spans="1:6">
      <c r="A165" s="10"/>
      <c r="F165" s="37"/>
    </row>
    <row r="166" spans="1:6">
      <c r="A166" s="10"/>
      <c r="F166" s="37"/>
    </row>
    <row r="167" spans="1:6">
      <c r="A167" s="10"/>
      <c r="F167" s="37"/>
    </row>
    <row r="168" spans="1:6">
      <c r="A168" s="10"/>
      <c r="F168" s="37"/>
    </row>
    <row r="169" spans="1:6">
      <c r="A169" s="10"/>
      <c r="F169" s="37"/>
    </row>
    <row r="170" spans="1:6">
      <c r="A170" s="10"/>
      <c r="F170" s="37"/>
    </row>
    <row r="171" spans="1:6">
      <c r="A171" s="10"/>
      <c r="F171" s="37"/>
    </row>
    <row r="172" spans="1:6">
      <c r="A172" s="10"/>
      <c r="F172" s="37"/>
    </row>
    <row r="173" spans="1:6">
      <c r="A173" s="10"/>
      <c r="F173" s="37"/>
    </row>
    <row r="174" spans="1:6">
      <c r="A174" s="10"/>
      <c r="F174" s="37"/>
    </row>
    <row r="175" spans="1:6">
      <c r="A175" s="10"/>
      <c r="F175" s="37"/>
    </row>
    <row r="176" spans="1:6">
      <c r="A176" s="10"/>
      <c r="F176" s="37"/>
    </row>
    <row r="177" spans="1:6">
      <c r="A177" s="10"/>
      <c r="F177" s="37"/>
    </row>
    <row r="178" spans="1:6">
      <c r="A178" s="10"/>
      <c r="F178" s="37"/>
    </row>
    <row r="179" spans="1:6">
      <c r="A179" s="10"/>
      <c r="F179" s="37"/>
    </row>
    <row r="180" spans="1:6">
      <c r="A180" s="10"/>
      <c r="F180" s="37"/>
    </row>
    <row r="181" spans="1:6">
      <c r="A181" s="10"/>
      <c r="F181" s="37"/>
    </row>
    <row r="182" spans="1:6">
      <c r="A182" s="10"/>
      <c r="F182" s="37"/>
    </row>
    <row r="183" spans="1:6">
      <c r="A183" s="10"/>
      <c r="F183" s="37"/>
    </row>
    <row r="184" spans="1:6">
      <c r="A184" s="10"/>
      <c r="F184" s="37"/>
    </row>
    <row r="185" spans="1:6">
      <c r="A185" s="10"/>
      <c r="F185" s="37"/>
    </row>
    <row r="186" spans="1:6">
      <c r="A186" s="10"/>
      <c r="F186" s="37"/>
    </row>
    <row r="187" spans="1:6">
      <c r="A187" s="10"/>
      <c r="F187" s="37"/>
    </row>
    <row r="188" spans="1:6">
      <c r="A188" s="10"/>
      <c r="F188" s="37"/>
    </row>
    <row r="189" spans="1:6">
      <c r="A189" s="10"/>
      <c r="F189" s="37"/>
    </row>
    <row r="190" spans="1:6">
      <c r="A190" s="10"/>
      <c r="F190" s="37"/>
    </row>
    <row r="191" spans="1:6">
      <c r="A191" s="10"/>
      <c r="F191" s="37"/>
    </row>
    <row r="192" spans="1:6">
      <c r="A192" s="10"/>
      <c r="F192" s="37"/>
    </row>
    <row r="193" spans="1:6">
      <c r="A193" s="10"/>
      <c r="F193" s="37"/>
    </row>
    <row r="194" spans="1:6">
      <c r="A194" s="10"/>
      <c r="F194" s="37"/>
    </row>
    <row r="195" spans="1:6">
      <c r="A195" s="10"/>
      <c r="F195" s="37"/>
    </row>
    <row r="196" spans="1:6">
      <c r="A196" s="10"/>
      <c r="F196" s="37"/>
    </row>
    <row r="197" spans="1:6">
      <c r="A197" s="10"/>
      <c r="F197" s="37"/>
    </row>
    <row r="198" spans="1:6">
      <c r="A198" s="10"/>
      <c r="F198" s="37"/>
    </row>
    <row r="199" spans="1:6">
      <c r="A199" s="10"/>
      <c r="F199" s="37"/>
    </row>
    <row r="200" spans="1:6">
      <c r="A200" s="10"/>
      <c r="F200" s="37"/>
    </row>
    <row r="201" spans="1:6">
      <c r="A201" s="10"/>
      <c r="F201" s="37"/>
    </row>
    <row r="202" spans="1:6">
      <c r="A202" s="10"/>
      <c r="F202" s="37"/>
    </row>
    <row r="203" spans="1:6">
      <c r="A203" s="10"/>
      <c r="F203" s="37"/>
    </row>
    <row r="204" spans="1:6">
      <c r="A204" s="10"/>
      <c r="F204" s="37"/>
    </row>
    <row r="205" spans="1:6">
      <c r="A205" s="10"/>
      <c r="F205" s="37"/>
    </row>
    <row r="206" spans="1:6">
      <c r="A206" s="10"/>
      <c r="F206" s="37"/>
    </row>
    <row r="207" spans="1:6">
      <c r="A207" s="10"/>
      <c r="F207" s="37"/>
    </row>
    <row r="208" spans="1:6">
      <c r="A208" s="10"/>
      <c r="F208" s="37"/>
    </row>
    <row r="209" spans="1:6">
      <c r="A209" s="10"/>
      <c r="F209" s="37"/>
    </row>
    <row r="210" spans="1:6">
      <c r="A210" s="10"/>
      <c r="F210" s="37"/>
    </row>
    <row r="211" spans="1:6">
      <c r="A211" s="10"/>
      <c r="F211" s="37"/>
    </row>
    <row r="212" spans="1:6">
      <c r="A212" s="10"/>
      <c r="F212" s="37"/>
    </row>
    <row r="213" spans="1:6">
      <c r="A213" s="10"/>
      <c r="F213" s="37"/>
    </row>
    <row r="214" spans="1:6">
      <c r="A214" s="10"/>
      <c r="F214" s="37"/>
    </row>
    <row r="215" spans="1:6">
      <c r="A215" s="10"/>
      <c r="F215" s="37"/>
    </row>
    <row r="216" spans="1:6">
      <c r="A216" s="10"/>
      <c r="F216" s="37"/>
    </row>
    <row r="217" spans="1:6">
      <c r="A217" s="10"/>
      <c r="F217" s="37"/>
    </row>
    <row r="218" spans="1:6">
      <c r="A218" s="10"/>
      <c r="F218" s="37"/>
    </row>
    <row r="219" spans="1:6">
      <c r="A219" s="10"/>
      <c r="F219" s="37"/>
    </row>
    <row r="220" spans="1:6">
      <c r="A220" s="10"/>
      <c r="F220" s="37"/>
    </row>
    <row r="221" spans="1:6">
      <c r="A221" s="10"/>
      <c r="F221" s="37"/>
    </row>
    <row r="222" spans="1:6">
      <c r="A222" s="10"/>
      <c r="F222" s="37"/>
    </row>
    <row r="223" spans="1:6">
      <c r="A223" s="10"/>
      <c r="F223" s="37"/>
    </row>
    <row r="224" spans="1:6">
      <c r="A224" s="10"/>
      <c r="F224" s="37"/>
    </row>
    <row r="225" spans="1:6">
      <c r="A225" s="10"/>
      <c r="F225" s="37"/>
    </row>
    <row r="226" spans="1:6">
      <c r="A226" s="10"/>
      <c r="F226" s="37"/>
    </row>
    <row r="227" spans="1:6">
      <c r="A227" s="10"/>
      <c r="F227" s="37"/>
    </row>
    <row r="228" spans="1:6">
      <c r="A228" s="10"/>
      <c r="F228" s="37"/>
    </row>
    <row r="229" spans="1:6">
      <c r="A229" s="10"/>
      <c r="F229" s="37"/>
    </row>
    <row r="230" spans="1:6">
      <c r="A230" s="10"/>
      <c r="F230" s="37"/>
    </row>
    <row r="231" spans="1:6">
      <c r="A231" s="10"/>
      <c r="F231" s="37"/>
    </row>
    <row r="232" spans="1:6">
      <c r="A232" s="10"/>
      <c r="F232" s="37"/>
    </row>
    <row r="233" spans="1:6">
      <c r="A233" s="10"/>
      <c r="F233" s="37"/>
    </row>
    <row r="234" spans="1:6">
      <c r="A234" s="10"/>
      <c r="F234" s="37"/>
    </row>
    <row r="235" spans="1:6">
      <c r="A235" s="10"/>
      <c r="F235" s="37"/>
    </row>
    <row r="236" spans="1:6">
      <c r="A236" s="10"/>
      <c r="F236" s="37"/>
    </row>
    <row r="237" spans="1:6">
      <c r="A237" s="10"/>
      <c r="F237" s="37"/>
    </row>
    <row r="238" spans="1:6">
      <c r="A238" s="10"/>
      <c r="F238" s="37"/>
    </row>
    <row r="239" spans="1:6">
      <c r="A239" s="10"/>
      <c r="F239" s="37"/>
    </row>
    <row r="240" spans="1:6">
      <c r="A240" s="10"/>
      <c r="F240" s="37"/>
    </row>
    <row r="241" spans="1:6">
      <c r="A241" s="10"/>
      <c r="F241" s="37"/>
    </row>
    <row r="242" spans="1:6">
      <c r="A242" s="10"/>
      <c r="F242" s="37"/>
    </row>
    <row r="243" spans="1:6">
      <c r="A243" s="10"/>
      <c r="F243" s="37"/>
    </row>
    <row r="244" spans="1:6">
      <c r="A244" s="10"/>
      <c r="F244" s="37"/>
    </row>
    <row r="245" spans="1:6">
      <c r="A245" s="10"/>
      <c r="F245" s="37"/>
    </row>
    <row r="246" spans="1:6">
      <c r="A246" s="10"/>
      <c r="F246" s="37"/>
    </row>
    <row r="247" spans="1:6">
      <c r="A247" s="10"/>
      <c r="F247" s="37"/>
    </row>
    <row r="248" spans="1:6">
      <c r="A248" s="10"/>
      <c r="F248" s="37"/>
    </row>
    <row r="249" spans="1:6">
      <c r="A249" s="10"/>
      <c r="F249" s="37"/>
    </row>
    <row r="250" spans="1:6">
      <c r="A250" s="10"/>
      <c r="F250" s="37"/>
    </row>
    <row r="251" spans="1:6">
      <c r="A251" s="10"/>
      <c r="F251" s="37"/>
    </row>
    <row r="252" spans="1:6">
      <c r="A252" s="10"/>
      <c r="F252" s="37"/>
    </row>
    <row r="253" spans="1:6">
      <c r="A253" s="10"/>
      <c r="F253" s="37"/>
    </row>
    <row r="254" spans="1:6">
      <c r="A254" s="10"/>
      <c r="F254" s="37"/>
    </row>
    <row r="255" spans="1:6">
      <c r="A255" s="10"/>
      <c r="F255" s="37"/>
    </row>
    <row r="256" spans="1:6">
      <c r="A256" s="10"/>
      <c r="F256" s="37"/>
    </row>
    <row r="257" spans="1:6">
      <c r="A257" s="10"/>
      <c r="F257" s="37"/>
    </row>
    <row r="258" spans="1:6">
      <c r="A258" s="10"/>
      <c r="F258" s="37"/>
    </row>
    <row r="259" spans="1:6">
      <c r="A259" s="10"/>
      <c r="F259" s="37"/>
    </row>
    <row r="260" spans="1:6">
      <c r="A260" s="10"/>
      <c r="F260" s="37"/>
    </row>
    <row r="261" spans="1:6">
      <c r="A261" s="10"/>
      <c r="F261" s="37"/>
    </row>
    <row r="262" spans="1:6">
      <c r="A262" s="10"/>
      <c r="F262" s="37"/>
    </row>
    <row r="263" spans="1:6">
      <c r="A263" s="10"/>
      <c r="F263" s="37"/>
    </row>
    <row r="264" spans="1:6">
      <c r="A264" s="10"/>
      <c r="F264" s="37"/>
    </row>
    <row r="265" spans="1:6">
      <c r="A265" s="10"/>
      <c r="F265" s="37"/>
    </row>
    <row r="266" spans="1:6">
      <c r="A266" s="10"/>
      <c r="F266" s="37"/>
    </row>
    <row r="267" spans="1:6">
      <c r="A267" s="10"/>
      <c r="F267" s="37"/>
    </row>
    <row r="268" spans="1:6">
      <c r="A268" s="10"/>
      <c r="F268" s="37"/>
    </row>
    <row r="269" spans="1:6">
      <c r="A269" s="10"/>
      <c r="F269" s="37"/>
    </row>
    <row r="270" spans="1:6">
      <c r="A270" s="10"/>
      <c r="F270" s="37"/>
    </row>
    <row r="271" spans="1:6">
      <c r="F271" s="37"/>
    </row>
    <row r="272" spans="1:6">
      <c r="F272" s="37"/>
    </row>
    <row r="273" spans="6:6">
      <c r="F273" s="37"/>
    </row>
    <row r="274" spans="6:6">
      <c r="F274" s="37"/>
    </row>
    <row r="275" spans="6:6">
      <c r="F275" s="37"/>
    </row>
    <row r="276" spans="6:6">
      <c r="F276" s="37"/>
    </row>
    <row r="277" spans="6:6">
      <c r="F277" s="37"/>
    </row>
    <row r="278" spans="6:6">
      <c r="F278" s="37"/>
    </row>
    <row r="279" spans="6:6">
      <c r="F279" s="37"/>
    </row>
    <row r="280" spans="6:6">
      <c r="F280" s="37"/>
    </row>
    <row r="281" spans="6:6">
      <c r="F281" s="37"/>
    </row>
    <row r="282" spans="6:6">
      <c r="F282" s="37"/>
    </row>
    <row r="283" spans="6:6">
      <c r="F283" s="37"/>
    </row>
    <row r="284" spans="6:6">
      <c r="F284" s="37"/>
    </row>
    <row r="285" spans="6:6">
      <c r="F285" s="37"/>
    </row>
    <row r="286" spans="6:6">
      <c r="F286" s="37"/>
    </row>
    <row r="287" spans="6:6">
      <c r="F287" s="37"/>
    </row>
    <row r="288" spans="6:6">
      <c r="F288" s="37"/>
    </row>
    <row r="289" spans="6:6">
      <c r="F289" s="37"/>
    </row>
    <row r="290" spans="6:6">
      <c r="F290" s="37"/>
    </row>
    <row r="291" spans="6:6">
      <c r="F291" s="37"/>
    </row>
    <row r="292" spans="6:6">
      <c r="F292" s="37"/>
    </row>
    <row r="293" spans="6:6">
      <c r="F293" s="37"/>
    </row>
    <row r="294" spans="6:6">
      <c r="F294" s="37"/>
    </row>
    <row r="295" spans="6:6">
      <c r="F295" s="37"/>
    </row>
    <row r="296" spans="6:6">
      <c r="F296" s="37"/>
    </row>
    <row r="297" spans="6:6">
      <c r="F297" s="37"/>
    </row>
    <row r="298" spans="6:6">
      <c r="F298" s="37"/>
    </row>
    <row r="299" spans="6:6">
      <c r="F299" s="37"/>
    </row>
    <row r="300" spans="6:6">
      <c r="F300" s="37"/>
    </row>
    <row r="301" spans="6:6">
      <c r="F301" s="37"/>
    </row>
    <row r="302" spans="6:6">
      <c r="F302" s="37"/>
    </row>
    <row r="303" spans="6:6">
      <c r="F303" s="37"/>
    </row>
    <row r="304" spans="6:6">
      <c r="F304" s="37"/>
    </row>
    <row r="305" spans="6:6">
      <c r="F305" s="37"/>
    </row>
    <row r="306" spans="6:6">
      <c r="F306" s="37"/>
    </row>
    <row r="307" spans="6:6">
      <c r="F307" s="37"/>
    </row>
    <row r="308" spans="6:6">
      <c r="F308" s="37"/>
    </row>
    <row r="309" spans="6:6">
      <c r="F309" s="37"/>
    </row>
    <row r="310" spans="6:6">
      <c r="F310" s="37"/>
    </row>
    <row r="311" spans="6:6">
      <c r="F311" s="37"/>
    </row>
    <row r="312" spans="6:6">
      <c r="F312" s="37"/>
    </row>
    <row r="313" spans="6:6">
      <c r="F313" s="37"/>
    </row>
    <row r="314" spans="6:6">
      <c r="F314" s="37"/>
    </row>
    <row r="315" spans="6:6">
      <c r="F315" s="37"/>
    </row>
    <row r="316" spans="6:6">
      <c r="F316" s="37"/>
    </row>
    <row r="317" spans="6:6">
      <c r="F317" s="37"/>
    </row>
    <row r="318" spans="6:6">
      <c r="F318" s="37"/>
    </row>
    <row r="319" spans="6:6">
      <c r="F319" s="37"/>
    </row>
    <row r="320" spans="6:6">
      <c r="F320" s="37"/>
    </row>
    <row r="321" spans="6:6">
      <c r="F321" s="37"/>
    </row>
    <row r="322" spans="6:6">
      <c r="F322" s="37"/>
    </row>
    <row r="323" spans="6:6">
      <c r="F323" s="37"/>
    </row>
    <row r="324" spans="6:6">
      <c r="F324" s="37"/>
    </row>
    <row r="325" spans="6:6">
      <c r="F325" s="37"/>
    </row>
    <row r="326" spans="6:6">
      <c r="F326" s="37"/>
    </row>
    <row r="327" spans="6:6">
      <c r="F327" s="37"/>
    </row>
    <row r="328" spans="6:6">
      <c r="F328" s="37"/>
    </row>
    <row r="329" spans="6:6">
      <c r="F329" s="37"/>
    </row>
    <row r="330" spans="6:6">
      <c r="F330" s="37"/>
    </row>
    <row r="331" spans="6:6">
      <c r="F331" s="37"/>
    </row>
    <row r="332" spans="6:6">
      <c r="F332" s="37"/>
    </row>
    <row r="333" spans="6:6">
      <c r="F333" s="37"/>
    </row>
    <row r="334" spans="6:6">
      <c r="F334" s="37"/>
    </row>
    <row r="335" spans="6:6">
      <c r="F335" s="37"/>
    </row>
    <row r="336" spans="6:6">
      <c r="F336" s="37"/>
    </row>
    <row r="337" spans="6:6">
      <c r="F337" s="37"/>
    </row>
    <row r="338" spans="6:6">
      <c r="F338" s="37"/>
    </row>
    <row r="339" spans="6:6">
      <c r="F339" s="37"/>
    </row>
    <row r="340" spans="6:6">
      <c r="F340" s="37"/>
    </row>
    <row r="341" spans="6:6">
      <c r="F341" s="37"/>
    </row>
    <row r="342" spans="6:6">
      <c r="F342" s="37"/>
    </row>
    <row r="343" spans="6:6">
      <c r="F343" s="37"/>
    </row>
    <row r="344" spans="6:6">
      <c r="F344" s="37"/>
    </row>
    <row r="345" spans="6:6">
      <c r="F345" s="37"/>
    </row>
    <row r="346" spans="6:6">
      <c r="F346" s="37"/>
    </row>
    <row r="347" spans="6:6">
      <c r="F347" s="37"/>
    </row>
    <row r="348" spans="6:6">
      <c r="F348" s="37"/>
    </row>
    <row r="349" spans="6:6">
      <c r="F349" s="37"/>
    </row>
    <row r="350" spans="6:6">
      <c r="F350" s="37"/>
    </row>
    <row r="351" spans="6:6">
      <c r="F351" s="37"/>
    </row>
    <row r="352" spans="6:6">
      <c r="F352" s="37"/>
    </row>
    <row r="353" spans="6:6">
      <c r="F353" s="37"/>
    </row>
    <row r="354" spans="6:6">
      <c r="F354" s="37"/>
    </row>
    <row r="355" spans="6:6">
      <c r="F355" s="37"/>
    </row>
    <row r="356" spans="6:6">
      <c r="F356" s="37"/>
    </row>
    <row r="357" spans="6:6">
      <c r="F357" s="37"/>
    </row>
    <row r="358" spans="6:6">
      <c r="F358" s="37"/>
    </row>
    <row r="359" spans="6:6">
      <c r="F359" s="37"/>
    </row>
    <row r="360" spans="6:6">
      <c r="F360" s="37"/>
    </row>
    <row r="361" spans="6:6">
      <c r="F361" s="37"/>
    </row>
    <row r="362" spans="6:6">
      <c r="F362" s="37"/>
    </row>
    <row r="363" spans="6:6">
      <c r="F363" s="37"/>
    </row>
    <row r="364" spans="6:6">
      <c r="F364" s="37"/>
    </row>
    <row r="365" spans="6:6">
      <c r="F365" s="37"/>
    </row>
    <row r="366" spans="6:6">
      <c r="F366" s="37"/>
    </row>
    <row r="367" spans="6:6">
      <c r="F367" s="37"/>
    </row>
    <row r="368" spans="6:6">
      <c r="F368" s="37"/>
    </row>
    <row r="369" spans="6:6">
      <c r="F369" s="37"/>
    </row>
    <row r="370" spans="6:6">
      <c r="F370" s="37"/>
    </row>
    <row r="371" spans="6:6">
      <c r="F371" s="37"/>
    </row>
    <row r="372" spans="6:6">
      <c r="F372" s="37"/>
    </row>
    <row r="373" spans="6:6">
      <c r="F373" s="37"/>
    </row>
    <row r="374" spans="6:6">
      <c r="F374" s="37"/>
    </row>
    <row r="375" spans="6:6">
      <c r="F375" s="37"/>
    </row>
    <row r="376" spans="6:6">
      <c r="F376" s="37"/>
    </row>
    <row r="377" spans="6:6">
      <c r="F377" s="37"/>
    </row>
    <row r="378" spans="6:6">
      <c r="F378" s="37"/>
    </row>
    <row r="379" spans="6:6">
      <c r="F379" s="37"/>
    </row>
    <row r="380" spans="6:6">
      <c r="F380" s="37"/>
    </row>
    <row r="381" spans="6:6">
      <c r="F381" s="37"/>
    </row>
    <row r="382" spans="6:6">
      <c r="F382" s="37"/>
    </row>
    <row r="383" spans="6:6">
      <c r="F383" s="37"/>
    </row>
    <row r="384" spans="6:6">
      <c r="F384" s="37"/>
    </row>
    <row r="385" spans="6:6">
      <c r="F385" s="37"/>
    </row>
    <row r="386" spans="6:6">
      <c r="F386" s="37"/>
    </row>
    <row r="387" spans="6:6">
      <c r="F387" s="37"/>
    </row>
    <row r="388" spans="6:6">
      <c r="F388" s="37"/>
    </row>
    <row r="389" spans="6:6">
      <c r="F389" s="37"/>
    </row>
  </sheetData>
  <hyperlinks>
    <hyperlink ref="B1" r:id="rId1" xr:uid="{00000000-0004-0000-0300-000000000000}"/>
    <hyperlink ref="C1" r:id="rId2" xr:uid="{00000000-0004-0000-0300-000001000000}"/>
    <hyperlink ref="F1" r:id="rId3" xr:uid="{00000000-0004-0000-0300-000002000000}"/>
    <hyperlink ref="G1" r:id="rId4" xr:uid="{00000000-0004-0000-0300-000003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defaultColWidth="12.6640625" defaultRowHeight="15.75" customHeight="1"/>
  <sheetData>
    <row r="1" spans="1:7" ht="15.75" customHeight="1">
      <c r="A1" s="12" t="s">
        <v>0</v>
      </c>
      <c r="B1" s="22" t="s">
        <v>63</v>
      </c>
      <c r="C1" s="22" t="s">
        <v>64</v>
      </c>
      <c r="D1" s="17"/>
      <c r="E1" s="17"/>
      <c r="F1" s="17"/>
      <c r="G1" s="17"/>
    </row>
    <row r="2" spans="1:7" ht="15.75" customHeight="1">
      <c r="A2" s="15" t="s">
        <v>7</v>
      </c>
      <c r="B2" s="47">
        <v>-3.6548223350253761E-2</v>
      </c>
      <c r="C2" s="47">
        <v>-0.17454875882863163</v>
      </c>
      <c r="D2" s="17"/>
      <c r="E2" s="17"/>
      <c r="F2" s="17"/>
      <c r="G2" s="17"/>
    </row>
    <row r="3" spans="1:7" ht="15.75" customHeight="1">
      <c r="A3" s="15" t="s">
        <v>9</v>
      </c>
      <c r="B3" s="47">
        <v>5.9823542070152724E-2</v>
      </c>
      <c r="C3" s="47">
        <v>2.2726312676889293E-2</v>
      </c>
      <c r="D3" s="17"/>
      <c r="E3" s="17"/>
      <c r="F3" s="17"/>
      <c r="G3" s="17"/>
    </row>
    <row r="4" spans="1:7" ht="15.75" customHeight="1">
      <c r="A4" s="15" t="s">
        <v>10</v>
      </c>
      <c r="B4" s="47">
        <v>3.1062791213667618E-2</v>
      </c>
      <c r="C4" s="47">
        <v>-8.8378003696857776E-2</v>
      </c>
      <c r="D4" s="17"/>
      <c r="E4" s="17"/>
      <c r="F4" s="17"/>
      <c r="G4" s="17"/>
    </row>
    <row r="5" spans="1:7" ht="15.75" customHeight="1">
      <c r="A5" s="15" t="s">
        <v>11</v>
      </c>
      <c r="B5" s="47">
        <v>-4.0247018739352658E-2</v>
      </c>
      <c r="C5" s="47">
        <v>0.12013113056981406</v>
      </c>
      <c r="D5" s="17"/>
      <c r="E5" s="17"/>
      <c r="F5" s="48" t="s">
        <v>77</v>
      </c>
      <c r="G5" s="49" t="s">
        <v>78</v>
      </c>
    </row>
    <row r="6" spans="1:7" ht="15.75" customHeight="1">
      <c r="A6" s="15" t="s">
        <v>12</v>
      </c>
      <c r="B6" s="47">
        <v>3.0954994511525946E-2</v>
      </c>
      <c r="C6" s="47">
        <v>0.14106413348427438</v>
      </c>
      <c r="D6" s="17"/>
      <c r="E6" s="50" t="s">
        <v>73</v>
      </c>
      <c r="F6" s="51">
        <f t="shared" ref="F6:G6" si="0">AVERAGE(B2:B54)</f>
        <v>2.0711436474008055E-2</v>
      </c>
      <c r="G6" s="51">
        <f t="shared" si="0"/>
        <v>1.5253606787782974E-2</v>
      </c>
    </row>
    <row r="7" spans="1:7" ht="15.75" customHeight="1">
      <c r="A7" s="15" t="s">
        <v>13</v>
      </c>
      <c r="B7" s="47">
        <v>0.15667851701371238</v>
      </c>
      <c r="C7" s="47">
        <v>-9.0839933771871051E-2</v>
      </c>
      <c r="D7" s="17"/>
      <c r="E7" s="50" t="s">
        <v>74</v>
      </c>
      <c r="F7" s="52">
        <f t="shared" ref="F7:G7" si="1">AVEDEV(B2:B54)*53/52</f>
        <v>6.3348635535762296E-2</v>
      </c>
      <c r="G7" s="52">
        <f t="shared" si="1"/>
        <v>6.2976155299960396E-2</v>
      </c>
    </row>
    <row r="8" spans="1:7" ht="15.75" customHeight="1">
      <c r="A8" s="15" t="s">
        <v>14</v>
      </c>
      <c r="B8" s="47">
        <v>8.7845303867403191E-2</v>
      </c>
      <c r="C8" s="47">
        <v>3.9443695055583872E-2</v>
      </c>
      <c r="D8" s="17"/>
      <c r="E8" s="50" t="s">
        <v>75</v>
      </c>
      <c r="F8" s="52">
        <f t="shared" ref="F8:G8" si="2">_xlfn.VAR.S(B2:B54)</f>
        <v>7.3574943357378759E-3</v>
      </c>
      <c r="G8" s="52">
        <f t="shared" si="2"/>
        <v>7.2214563393478929E-3</v>
      </c>
    </row>
    <row r="9" spans="1:7" ht="15.75" customHeight="1">
      <c r="A9" s="15" t="s">
        <v>15</v>
      </c>
      <c r="B9" s="47">
        <v>-1.6838674633351425E-2</v>
      </c>
      <c r="C9" s="47">
        <v>7.3091880241764606E-3</v>
      </c>
      <c r="D9" s="17"/>
      <c r="E9" s="50" t="s">
        <v>76</v>
      </c>
      <c r="F9" s="53">
        <f t="shared" ref="F9:G9" si="3">_xlfn.STDEV.S(B2:B54)</f>
        <v>8.5775837715162395E-2</v>
      </c>
      <c r="G9" s="52">
        <f t="shared" si="3"/>
        <v>8.4979152380733322E-2</v>
      </c>
    </row>
    <row r="10" spans="1:7" ht="15.75" customHeight="1">
      <c r="A10" s="15" t="s">
        <v>16</v>
      </c>
      <c r="B10" s="47">
        <v>-2.6183549325575317E-2</v>
      </c>
      <c r="C10" s="47">
        <v>1.2572350317866965E-2</v>
      </c>
      <c r="D10" s="17"/>
      <c r="E10" s="17"/>
      <c r="F10" s="54"/>
      <c r="G10" s="54"/>
    </row>
    <row r="11" spans="1:7" ht="15.75" customHeight="1">
      <c r="A11" s="15" t="s">
        <v>17</v>
      </c>
      <c r="B11" s="47">
        <v>-8.6935522820574596E-2</v>
      </c>
      <c r="C11" s="47">
        <v>-3.2986190760196377E-2</v>
      </c>
      <c r="D11" s="17"/>
      <c r="E11" s="17"/>
      <c r="F11" s="17"/>
      <c r="G11" s="17"/>
    </row>
    <row r="12" spans="1:7" ht="15.75" customHeight="1">
      <c r="A12" s="15" t="s">
        <v>18</v>
      </c>
      <c r="B12" s="47">
        <v>2.0956607495068891E-2</v>
      </c>
      <c r="C12" s="47">
        <v>2.0227095113316551E-3</v>
      </c>
      <c r="D12" s="17"/>
      <c r="E12" s="17"/>
      <c r="F12" s="17"/>
      <c r="G12" s="17"/>
    </row>
    <row r="13" spans="1:7" ht="15.75" customHeight="1">
      <c r="A13" s="15" t="s">
        <v>19</v>
      </c>
      <c r="B13" s="47">
        <v>0.17565217391304344</v>
      </c>
      <c r="C13" s="47">
        <v>6.7474727647462984E-2</v>
      </c>
      <c r="D13" s="17"/>
      <c r="E13" s="17"/>
      <c r="F13" s="17"/>
      <c r="G13" s="17"/>
    </row>
    <row r="14" spans="1:7" ht="15.75" customHeight="1">
      <c r="A14" s="15" t="s">
        <v>20</v>
      </c>
      <c r="B14" s="47">
        <v>-2.8716216216216339E-2</v>
      </c>
      <c r="C14" s="47">
        <v>-0.17434463757546292</v>
      </c>
      <c r="D14" s="17"/>
      <c r="E14" s="17"/>
      <c r="F14" s="17"/>
      <c r="G14" s="17"/>
    </row>
    <row r="15" spans="1:7" ht="15.75" customHeight="1">
      <c r="A15" s="15" t="s">
        <v>21</v>
      </c>
      <c r="B15" s="47">
        <v>-6.8450039339103097E-2</v>
      </c>
      <c r="C15" s="47">
        <v>5.6821101310268185E-2</v>
      </c>
      <c r="D15" s="17"/>
      <c r="E15" s="17"/>
      <c r="F15" s="17"/>
      <c r="G15" s="17"/>
    </row>
    <row r="16" spans="1:7" ht="15.75" customHeight="1">
      <c r="A16" s="15" t="s">
        <v>22</v>
      </c>
      <c r="B16" s="47">
        <v>-4.6511627906976716E-2</v>
      </c>
      <c r="C16" s="47">
        <v>-8.8161799156645348E-2</v>
      </c>
      <c r="D16" s="17"/>
      <c r="E16" s="17"/>
      <c r="F16" s="17"/>
      <c r="G16" s="17"/>
    </row>
    <row r="17" spans="1:7" ht="15.75" customHeight="1">
      <c r="A17" s="15" t="s">
        <v>23</v>
      </c>
      <c r="B17" s="47">
        <v>4.4670846394984309E-2</v>
      </c>
      <c r="C17" s="47">
        <v>1.2652222046497075E-2</v>
      </c>
      <c r="D17" s="17"/>
      <c r="E17" s="17"/>
      <c r="F17" s="17"/>
      <c r="G17" s="17"/>
    </row>
    <row r="18" spans="1:7" ht="15.75" customHeight="1">
      <c r="A18" s="15" t="s">
        <v>24</v>
      </c>
      <c r="B18" s="47">
        <v>3.4315049986490154E-2</v>
      </c>
      <c r="C18" s="47">
        <v>8.5120988501801831E-2</v>
      </c>
      <c r="D18" s="17"/>
      <c r="E18" s="17"/>
      <c r="F18" s="17"/>
      <c r="G18" s="17"/>
    </row>
    <row r="19" spans="1:7" ht="15.75" customHeight="1">
      <c r="A19" s="15" t="s">
        <v>25</v>
      </c>
      <c r="B19" s="47">
        <v>1.7596920538905714E-2</v>
      </c>
      <c r="C19" s="47">
        <v>8.4597487203350363E-2</v>
      </c>
      <c r="D19" s="17"/>
      <c r="E19" s="17"/>
      <c r="F19" s="17"/>
      <c r="G19" s="17"/>
    </row>
    <row r="20" spans="1:7" ht="15.75" customHeight="1">
      <c r="A20" s="15" t="s">
        <v>26</v>
      </c>
      <c r="B20" s="47">
        <v>-1.248981808308447E-2</v>
      </c>
      <c r="C20" s="47">
        <v>0.30503431104633516</v>
      </c>
      <c r="D20" s="17"/>
      <c r="E20" s="17"/>
      <c r="F20" s="17"/>
      <c r="G20" s="17"/>
    </row>
    <row r="21" spans="1:7" ht="15.75" customHeight="1">
      <c r="A21" s="15" t="s">
        <v>27</v>
      </c>
      <c r="B21" s="47">
        <v>3.7464788732394227E-2</v>
      </c>
      <c r="C21" s="47">
        <v>3.2672770600777445E-2</v>
      </c>
      <c r="D21" s="17"/>
      <c r="E21" s="17"/>
      <c r="F21" s="17"/>
      <c r="G21" s="17"/>
    </row>
    <row r="22" spans="1:7" ht="15.75" customHeight="1">
      <c r="A22" s="15" t="s">
        <v>28</v>
      </c>
      <c r="B22" s="47">
        <v>0.20013522650439497</v>
      </c>
      <c r="C22" s="47">
        <v>1.3152042696486621E-2</v>
      </c>
      <c r="D22" s="17"/>
      <c r="E22" s="17"/>
      <c r="F22" s="17"/>
      <c r="G22" s="17"/>
    </row>
    <row r="23" spans="1:7" ht="15.75" customHeight="1">
      <c r="A23" s="15" t="s">
        <v>29</v>
      </c>
      <c r="B23" s="47">
        <v>0.22840531561461797</v>
      </c>
      <c r="C23" s="47">
        <v>-7.4415084820584898E-3</v>
      </c>
      <c r="D23" s="17"/>
      <c r="E23" s="17"/>
      <c r="F23" s="17"/>
      <c r="G23" s="17"/>
    </row>
    <row r="24" spans="1:7" ht="15.75" customHeight="1">
      <c r="A24" s="15" t="s">
        <v>30</v>
      </c>
      <c r="B24" s="47">
        <v>-1.6741527153940394E-2</v>
      </c>
      <c r="C24" s="47">
        <v>4.9159719465396323E-2</v>
      </c>
      <c r="D24" s="17"/>
      <c r="E24" s="17"/>
      <c r="F24" s="17"/>
      <c r="G24" s="17"/>
    </row>
    <row r="25" spans="1:7" ht="15.75" customHeight="1">
      <c r="A25" s="15" t="s">
        <v>31</v>
      </c>
      <c r="B25" s="47">
        <v>5.7494866529772537E-3</v>
      </c>
      <c r="C25" s="47">
        <v>-7.0651171370595844E-2</v>
      </c>
      <c r="D25" s="17"/>
      <c r="E25" s="17"/>
      <c r="F25" s="17"/>
      <c r="G25" s="17"/>
    </row>
    <row r="26" spans="1:7" ht="15.75" customHeight="1">
      <c r="A26" s="15" t="s">
        <v>32</v>
      </c>
      <c r="B26" s="47">
        <v>-1.8145161290322509E-2</v>
      </c>
      <c r="C26" s="47">
        <v>-3.0579399141630881E-2</v>
      </c>
      <c r="D26" s="17"/>
      <c r="E26" s="17"/>
      <c r="F26" s="17"/>
      <c r="G26" s="17"/>
    </row>
    <row r="27" spans="1:7" ht="14.4">
      <c r="A27" s="15" t="s">
        <v>33</v>
      </c>
      <c r="B27" s="47">
        <v>9.7719869706840434E-3</v>
      </c>
      <c r="C27" s="47">
        <v>-5.4926483015041438E-2</v>
      </c>
      <c r="D27" s="17"/>
      <c r="E27" s="17"/>
      <c r="F27" s="17"/>
      <c r="G27" s="17"/>
    </row>
    <row r="28" spans="1:7" ht="14.4">
      <c r="A28" s="15" t="s">
        <v>34</v>
      </c>
      <c r="B28" s="47">
        <v>0.23107769423558899</v>
      </c>
      <c r="C28" s="47">
        <v>2.7494790460754759E-2</v>
      </c>
      <c r="D28" s="17"/>
      <c r="E28" s="17"/>
      <c r="F28" s="17"/>
      <c r="G28" s="17"/>
    </row>
    <row r="29" spans="1:7" ht="14.4">
      <c r="A29" s="15" t="s">
        <v>35</v>
      </c>
      <c r="B29" s="47">
        <v>3.3143448990160529E-2</v>
      </c>
      <c r="C29" s="47">
        <v>6.1735585323239306E-3</v>
      </c>
      <c r="D29" s="17"/>
      <c r="E29" s="17"/>
      <c r="F29" s="17"/>
      <c r="G29" s="17"/>
    </row>
    <row r="30" spans="1:7" ht="14.4">
      <c r="A30" s="15" t="s">
        <v>36</v>
      </c>
      <c r="B30" s="47">
        <v>-6.7149758454106312E-2</v>
      </c>
      <c r="C30" s="47">
        <v>3.1417072145131231E-2</v>
      </c>
      <c r="D30" s="17"/>
      <c r="E30" s="17"/>
      <c r="F30" s="17"/>
      <c r="G30" s="17"/>
    </row>
    <row r="31" spans="1:7" ht="14.4">
      <c r="A31" s="15" t="s">
        <v>37</v>
      </c>
      <c r="B31" s="47">
        <v>-0.10389610389610393</v>
      </c>
      <c r="C31" s="47">
        <v>6.0386011847888277E-2</v>
      </c>
      <c r="D31" s="17"/>
      <c r="E31" s="17"/>
      <c r="F31" s="17"/>
      <c r="G31" s="17"/>
    </row>
    <row r="32" spans="1:7" ht="14.4">
      <c r="A32" s="15" t="s">
        <v>38</v>
      </c>
      <c r="B32" s="47">
        <v>-1.4084507042253502E-2</v>
      </c>
      <c r="C32" s="47">
        <v>7.2189591585849033E-2</v>
      </c>
      <c r="D32" s="17"/>
      <c r="E32" s="17"/>
      <c r="F32" s="17"/>
      <c r="G32" s="17"/>
    </row>
    <row r="33" spans="1:7" ht="14.4">
      <c r="A33" s="15" t="s">
        <v>39</v>
      </c>
      <c r="B33" s="47">
        <v>4.1796353935082298E-2</v>
      </c>
      <c r="C33" s="47">
        <v>6.170691030382125E-2</v>
      </c>
      <c r="D33" s="17"/>
      <c r="E33" s="17"/>
      <c r="F33" s="17"/>
      <c r="G33" s="17"/>
    </row>
    <row r="34" spans="1:7" ht="14.4">
      <c r="A34" s="15" t="s">
        <v>40</v>
      </c>
      <c r="B34" s="47">
        <v>-8.8144557073601693E-3</v>
      </c>
      <c r="C34" s="47">
        <v>-4.102635421737022E-2</v>
      </c>
      <c r="D34" s="17"/>
      <c r="E34" s="17"/>
      <c r="F34" s="17"/>
      <c r="G34" s="17"/>
    </row>
    <row r="35" spans="1:7" ht="14.4">
      <c r="A35" s="15" t="s">
        <v>41</v>
      </c>
      <c r="B35" s="47">
        <v>7.637571157495282E-2</v>
      </c>
      <c r="C35" s="47">
        <v>0.12141297567061748</v>
      </c>
      <c r="D35" s="17"/>
      <c r="E35" s="17"/>
      <c r="F35" s="17"/>
      <c r="G35" s="17"/>
    </row>
    <row r="36" spans="1:7" ht="14.4">
      <c r="A36" s="15" t="s">
        <v>42</v>
      </c>
      <c r="B36" s="47">
        <v>4.6673286991062435E-2</v>
      </c>
      <c r="C36" s="47">
        <v>0.10399449035812691</v>
      </c>
      <c r="D36" s="17"/>
      <c r="E36" s="17"/>
      <c r="F36" s="17"/>
      <c r="G36" s="17"/>
    </row>
    <row r="37" spans="1:7" ht="14.4">
      <c r="A37" s="15" t="s">
        <v>43</v>
      </c>
      <c r="B37" s="47">
        <v>3.9880358923232162E-3</v>
      </c>
      <c r="C37" s="47">
        <v>-2.5819777949909195E-4</v>
      </c>
      <c r="D37" s="17"/>
      <c r="E37" s="17"/>
      <c r="F37" s="17"/>
      <c r="G37" s="17"/>
    </row>
    <row r="38" spans="1:7" ht="14.4">
      <c r="A38" s="15" t="s">
        <v>44</v>
      </c>
      <c r="B38" s="47">
        <v>2.608695652173898E-2</v>
      </c>
      <c r="C38" s="47">
        <v>4.9309130316987249E-2</v>
      </c>
      <c r="D38" s="17"/>
      <c r="E38" s="17"/>
      <c r="F38" s="17"/>
      <c r="G38" s="17"/>
    </row>
    <row r="39" spans="1:7" ht="14.4">
      <c r="A39" s="15" t="s">
        <v>45</v>
      </c>
      <c r="B39" s="47">
        <v>-2.4937655860349128E-2</v>
      </c>
      <c r="C39" s="47">
        <v>3.8074517269512942E-3</v>
      </c>
      <c r="D39" s="17"/>
      <c r="E39" s="17"/>
      <c r="F39" s="17"/>
      <c r="G39" s="17"/>
    </row>
    <row r="40" spans="1:7" ht="14.4">
      <c r="A40" s="15" t="s">
        <v>46</v>
      </c>
      <c r="B40" s="47">
        <v>-7.4330563250230797E-2</v>
      </c>
      <c r="C40" s="47">
        <v>-5.8547409746522172E-2</v>
      </c>
      <c r="D40" s="17"/>
      <c r="E40" s="17"/>
      <c r="F40" s="17"/>
      <c r="G40" s="17"/>
    </row>
    <row r="41" spans="1:7" ht="14.4">
      <c r="A41" s="15" t="s">
        <v>47</v>
      </c>
      <c r="B41" s="47">
        <v>1.1204481792717047E-2</v>
      </c>
      <c r="C41" s="47">
        <v>0.13934266822248143</v>
      </c>
      <c r="D41" s="17"/>
      <c r="E41" s="17"/>
      <c r="F41" s="17"/>
      <c r="G41" s="17"/>
    </row>
    <row r="42" spans="1:7" ht="14.4">
      <c r="A42" s="15" t="s">
        <v>48</v>
      </c>
      <c r="B42" s="47">
        <v>3.8797284190106751E-2</v>
      </c>
      <c r="C42" s="47">
        <v>4.0890688259109353E-2</v>
      </c>
      <c r="D42" s="17"/>
      <c r="E42" s="17"/>
      <c r="F42" s="17"/>
      <c r="G42" s="17"/>
    </row>
    <row r="43" spans="1:7" ht="14.4">
      <c r="A43" s="15" t="s">
        <v>49</v>
      </c>
      <c r="B43" s="47">
        <v>2.8428927680798077E-2</v>
      </c>
      <c r="C43" s="47">
        <v>2.224521469218832E-2</v>
      </c>
      <c r="D43" s="17"/>
      <c r="E43" s="17"/>
      <c r="F43" s="17"/>
      <c r="G43" s="17"/>
    </row>
    <row r="44" spans="1:7" ht="14.4">
      <c r="A44" s="15" t="s">
        <v>50</v>
      </c>
      <c r="B44" s="47">
        <v>5.9165346011621711E-2</v>
      </c>
      <c r="C44" s="47">
        <v>0.10457142857142854</v>
      </c>
      <c r="D44" s="17"/>
      <c r="E44" s="17"/>
      <c r="F44" s="17"/>
      <c r="G44" s="17"/>
    </row>
    <row r="45" spans="1:7" ht="14.4">
      <c r="A45" s="15" t="s">
        <v>51</v>
      </c>
      <c r="B45" s="47">
        <v>-4.1033434650455836E-2</v>
      </c>
      <c r="C45" s="47">
        <v>-6.3169164882227014E-2</v>
      </c>
      <c r="D45" s="17"/>
      <c r="E45" s="17"/>
      <c r="F45" s="17"/>
      <c r="G45" s="17"/>
    </row>
    <row r="46" spans="1:7" ht="14.4">
      <c r="A46" s="15" t="s">
        <v>52</v>
      </c>
      <c r="B46" s="47">
        <v>-5.5415617128464767E-3</v>
      </c>
      <c r="C46" s="47">
        <v>8.9085820895522305E-2</v>
      </c>
      <c r="D46" s="17"/>
      <c r="E46" s="17"/>
      <c r="F46" s="17"/>
      <c r="G46" s="17"/>
    </row>
    <row r="47" spans="1:7" ht="14.4">
      <c r="A47" s="15" t="s">
        <v>53</v>
      </c>
      <c r="B47" s="47">
        <v>-0.12593571114046676</v>
      </c>
      <c r="C47" s="47">
        <v>-0.1691532648711489</v>
      </c>
      <c r="D47" s="17"/>
      <c r="E47" s="17"/>
      <c r="F47" s="17"/>
      <c r="G47" s="17"/>
    </row>
    <row r="48" spans="1:7" ht="14.4">
      <c r="A48" s="15" t="s">
        <v>54</v>
      </c>
      <c r="B48" s="47">
        <v>-6.3891178895300937E-2</v>
      </c>
      <c r="C48" s="47">
        <v>-3.0251785043216795E-2</v>
      </c>
      <c r="D48" s="17"/>
      <c r="E48" s="17"/>
      <c r="F48" s="17"/>
      <c r="G48" s="17"/>
    </row>
    <row r="49" spans="1:7" ht="14.4">
      <c r="A49" s="15" t="s">
        <v>55</v>
      </c>
      <c r="B49" s="47">
        <v>8.7318087318086768E-3</v>
      </c>
      <c r="C49" s="47">
        <v>5.4174507279389994E-2</v>
      </c>
      <c r="D49" s="17"/>
      <c r="E49" s="17"/>
      <c r="F49" s="17"/>
      <c r="G49" s="17"/>
    </row>
    <row r="50" spans="1:7" ht="14.4">
      <c r="A50" s="15" t="s">
        <v>56</v>
      </c>
      <c r="B50" s="47">
        <v>0.1652131782945736</v>
      </c>
      <c r="C50" s="47">
        <v>6.5796032299869633E-3</v>
      </c>
      <c r="D50" s="17"/>
      <c r="E50" s="17"/>
      <c r="F50" s="17"/>
      <c r="G50" s="17"/>
    </row>
    <row r="51" spans="1:7" ht="14.4">
      <c r="A51" s="15" t="s">
        <v>57</v>
      </c>
      <c r="B51" s="47">
        <v>-0.13021491782553729</v>
      </c>
      <c r="C51" s="47">
        <v>4.5063088323653577E-3</v>
      </c>
      <c r="D51" s="17"/>
      <c r="E51" s="17"/>
      <c r="F51" s="17"/>
      <c r="G51" s="17"/>
    </row>
    <row r="52" spans="1:7" ht="14.4">
      <c r="A52" s="15" t="s">
        <v>58</v>
      </c>
      <c r="B52" s="47">
        <v>-4.5838359469240086E-2</v>
      </c>
      <c r="C52" s="47">
        <v>-9.9061710573800088E-2</v>
      </c>
      <c r="D52" s="17"/>
      <c r="E52" s="17"/>
      <c r="F52" s="17"/>
      <c r="G52" s="17"/>
    </row>
    <row r="53" spans="1:7" ht="14.4">
      <c r="A53" s="15" t="s">
        <v>59</v>
      </c>
      <c r="B53" s="47">
        <v>5.381355932203391E-2</v>
      </c>
      <c r="C53" s="47">
        <v>-1.9982316534040589E-2</v>
      </c>
      <c r="D53" s="17"/>
      <c r="E53" s="17"/>
      <c r="F53" s="17"/>
      <c r="G53" s="17"/>
    </row>
    <row r="54" spans="1:7" ht="14.4">
      <c r="A54" s="15" t="s">
        <v>60</v>
      </c>
      <c r="B54" s="47">
        <v>0.23560209424083767</v>
      </c>
      <c r="C54" s="47">
        <v>5.1506136110077927E-2</v>
      </c>
      <c r="D54" s="17"/>
      <c r="E54" s="17"/>
      <c r="F54" s="17"/>
      <c r="G54" s="17"/>
    </row>
    <row r="55" spans="1:7" ht="14.4">
      <c r="A55" s="15" t="s">
        <v>61</v>
      </c>
      <c r="B55" s="55"/>
      <c r="C55" s="55"/>
      <c r="D55" s="17"/>
      <c r="E55" s="17"/>
      <c r="F55" s="17"/>
      <c r="G55" s="17"/>
    </row>
    <row r="56" spans="1:7" ht="13.8">
      <c r="A56" s="20"/>
      <c r="B56" s="17"/>
      <c r="C56" s="17"/>
      <c r="D56" s="17"/>
      <c r="E56" s="17"/>
      <c r="F56" s="17"/>
      <c r="G56" s="17"/>
    </row>
    <row r="57" spans="1:7" ht="13.8">
      <c r="A57" s="20"/>
      <c r="B57" s="17"/>
      <c r="C57" s="17"/>
      <c r="D57" s="17"/>
      <c r="E57" s="17"/>
      <c r="F57" s="17"/>
      <c r="G57" s="17"/>
    </row>
    <row r="58" spans="1:7" ht="13.8">
      <c r="A58" s="20"/>
      <c r="B58" s="17"/>
      <c r="C58" s="17"/>
      <c r="D58" s="17"/>
      <c r="E58" s="17"/>
      <c r="F58" s="17"/>
      <c r="G58" s="17"/>
    </row>
    <row r="59" spans="1:7" ht="13.8">
      <c r="A59" s="20"/>
      <c r="B59" s="17"/>
      <c r="C59" s="17"/>
      <c r="D59" s="17"/>
      <c r="E59" s="17"/>
      <c r="F59" s="17"/>
      <c r="G59" s="17"/>
    </row>
    <row r="60" spans="1:7" ht="13.8">
      <c r="A60" s="20"/>
      <c r="B60" s="17"/>
      <c r="C60" s="17"/>
      <c r="D60" s="17"/>
      <c r="E60" s="17"/>
      <c r="F60" s="17"/>
      <c r="G60" s="17"/>
    </row>
    <row r="61" spans="1:7" ht="13.8">
      <c r="A61" s="20"/>
      <c r="B61" s="17"/>
      <c r="C61" s="17"/>
      <c r="D61" s="17"/>
      <c r="E61" s="17"/>
      <c r="F61" s="17"/>
      <c r="G61" s="17"/>
    </row>
    <row r="62" spans="1:7" ht="13.8">
      <c r="A62" s="20"/>
      <c r="B62" s="17"/>
      <c r="C62" s="17"/>
      <c r="D62" s="17"/>
      <c r="E62" s="17"/>
      <c r="F62" s="17"/>
      <c r="G62" s="17"/>
    </row>
    <row r="63" spans="1:7" ht="13.8">
      <c r="A63" s="20"/>
      <c r="B63" s="17"/>
      <c r="C63" s="17"/>
      <c r="D63" s="17"/>
      <c r="E63" s="17"/>
      <c r="F63" s="17"/>
      <c r="G63" s="17"/>
    </row>
    <row r="64" spans="1:7" ht="13.8">
      <c r="A64" s="20"/>
      <c r="B64" s="17"/>
      <c r="C64" s="17"/>
      <c r="D64" s="17"/>
      <c r="E64" s="17"/>
      <c r="F64" s="17"/>
      <c r="G64" s="17"/>
    </row>
    <row r="65" spans="1:7" ht="13.8">
      <c r="A65" s="20"/>
      <c r="B65" s="17"/>
      <c r="C65" s="17"/>
      <c r="D65" s="17"/>
      <c r="E65" s="17"/>
      <c r="F65" s="17"/>
      <c r="G65" s="17"/>
    </row>
    <row r="66" spans="1:7" ht="13.8">
      <c r="A66" s="20"/>
      <c r="B66" s="17"/>
      <c r="C66" s="17"/>
      <c r="D66" s="17"/>
      <c r="E66" s="17"/>
      <c r="F66" s="17"/>
      <c r="G66" s="17"/>
    </row>
    <row r="67" spans="1:7" ht="13.8">
      <c r="A67" s="20"/>
      <c r="B67" s="17"/>
      <c r="C67" s="17"/>
      <c r="D67" s="17"/>
      <c r="E67" s="17"/>
      <c r="F67" s="17"/>
      <c r="G67" s="17"/>
    </row>
    <row r="68" spans="1:7" ht="13.8">
      <c r="A68" s="20"/>
      <c r="B68" s="17"/>
      <c r="C68" s="17"/>
      <c r="D68" s="17"/>
      <c r="E68" s="17"/>
      <c r="F68" s="17"/>
      <c r="G68" s="17"/>
    </row>
    <row r="69" spans="1:7" ht="13.8">
      <c r="A69" s="20"/>
      <c r="B69" s="17"/>
      <c r="C69" s="17"/>
      <c r="D69" s="17"/>
      <c r="E69" s="17"/>
      <c r="F69" s="17"/>
      <c r="G69" s="17"/>
    </row>
    <row r="70" spans="1:7" ht="13.8">
      <c r="A70" s="20"/>
      <c r="B70" s="17"/>
      <c r="C70" s="17"/>
      <c r="D70" s="17"/>
      <c r="E70" s="17"/>
      <c r="F70" s="17"/>
      <c r="G70" s="17"/>
    </row>
    <row r="71" spans="1:7" ht="13.8">
      <c r="A71" s="20"/>
      <c r="B71" s="17"/>
      <c r="C71" s="17"/>
      <c r="D71" s="17"/>
      <c r="E71" s="17"/>
      <c r="F71" s="17"/>
      <c r="G71" s="17"/>
    </row>
    <row r="72" spans="1:7" ht="13.8">
      <c r="A72" s="20"/>
      <c r="B72" s="17"/>
      <c r="C72" s="17"/>
      <c r="D72" s="17"/>
      <c r="E72" s="17"/>
      <c r="F72" s="17"/>
      <c r="G72" s="17"/>
    </row>
    <row r="73" spans="1:7" ht="13.8">
      <c r="A73" s="20"/>
      <c r="B73" s="17"/>
      <c r="C73" s="17"/>
      <c r="D73" s="17"/>
      <c r="E73" s="17"/>
      <c r="F73" s="17"/>
      <c r="G73" s="17"/>
    </row>
    <row r="74" spans="1:7" ht="13.8">
      <c r="A74" s="20"/>
      <c r="B74" s="17"/>
      <c r="C74" s="17"/>
      <c r="D74" s="17"/>
      <c r="E74" s="17"/>
      <c r="F74" s="17"/>
      <c r="G74" s="17"/>
    </row>
    <row r="75" spans="1:7" ht="13.8">
      <c r="A75" s="20"/>
      <c r="B75" s="17"/>
      <c r="C75" s="17"/>
      <c r="D75" s="17"/>
      <c r="E75" s="17"/>
      <c r="F75" s="17"/>
      <c r="G75" s="17"/>
    </row>
    <row r="76" spans="1:7" ht="13.8">
      <c r="A76" s="20"/>
      <c r="B76" s="17"/>
      <c r="C76" s="17"/>
      <c r="D76" s="17"/>
      <c r="E76" s="17"/>
      <c r="F76" s="17"/>
      <c r="G76" s="17"/>
    </row>
    <row r="77" spans="1:7" ht="13.8">
      <c r="A77" s="20"/>
      <c r="B77" s="17"/>
      <c r="C77" s="17"/>
      <c r="D77" s="17"/>
      <c r="E77" s="17"/>
      <c r="F77" s="17"/>
      <c r="G77" s="17"/>
    </row>
    <row r="78" spans="1:7" ht="13.8">
      <c r="A78" s="20"/>
      <c r="B78" s="17"/>
      <c r="C78" s="17"/>
      <c r="D78" s="17"/>
      <c r="E78" s="17"/>
      <c r="F78" s="17"/>
      <c r="G78" s="17"/>
    </row>
    <row r="79" spans="1:7" ht="13.8">
      <c r="A79" s="20"/>
      <c r="B79" s="17"/>
      <c r="C79" s="17"/>
      <c r="D79" s="17"/>
      <c r="E79" s="17"/>
      <c r="F79" s="17"/>
      <c r="G79" s="17"/>
    </row>
    <row r="80" spans="1:7" ht="13.8">
      <c r="A80" s="20"/>
      <c r="B80" s="17"/>
      <c r="C80" s="17"/>
      <c r="D80" s="17"/>
      <c r="E80" s="17"/>
      <c r="F80" s="17"/>
      <c r="G80" s="17"/>
    </row>
    <row r="81" spans="1:7" ht="13.8">
      <c r="A81" s="20"/>
      <c r="B81" s="17"/>
      <c r="C81" s="17"/>
      <c r="D81" s="17"/>
      <c r="E81" s="17"/>
      <c r="F81" s="17"/>
      <c r="G81" s="17"/>
    </row>
    <row r="82" spans="1:7" ht="13.8">
      <c r="A82" s="20"/>
      <c r="B82" s="17"/>
      <c r="C82" s="17"/>
      <c r="D82" s="17"/>
      <c r="E82" s="17"/>
      <c r="F82" s="17"/>
      <c r="G82" s="17"/>
    </row>
    <row r="83" spans="1:7" ht="13.8">
      <c r="A83" s="20"/>
      <c r="B83" s="17"/>
      <c r="C83" s="17"/>
      <c r="D83" s="17"/>
      <c r="E83" s="17"/>
      <c r="F83" s="17"/>
      <c r="G83" s="17"/>
    </row>
    <row r="84" spans="1:7" ht="13.8">
      <c r="A84" s="20"/>
      <c r="B84" s="17"/>
      <c r="C84" s="17"/>
      <c r="D84" s="17"/>
      <c r="E84" s="17"/>
      <c r="F84" s="17"/>
      <c r="G84" s="17"/>
    </row>
    <row r="85" spans="1:7" ht="13.8">
      <c r="A85" s="20"/>
      <c r="B85" s="17"/>
      <c r="C85" s="17"/>
      <c r="D85" s="17"/>
      <c r="E85" s="17"/>
      <c r="F85" s="17"/>
      <c r="G85" s="17"/>
    </row>
    <row r="86" spans="1:7" ht="13.8">
      <c r="A86" s="20"/>
      <c r="B86" s="17"/>
      <c r="C86" s="17"/>
      <c r="D86" s="17"/>
      <c r="E86" s="17"/>
      <c r="F86" s="17"/>
      <c r="G86" s="17"/>
    </row>
    <row r="87" spans="1:7" ht="13.8">
      <c r="A87" s="20"/>
      <c r="B87" s="17"/>
      <c r="C87" s="17"/>
      <c r="D87" s="17"/>
      <c r="E87" s="17"/>
      <c r="F87" s="17"/>
      <c r="G87" s="17"/>
    </row>
    <row r="88" spans="1:7" ht="13.8">
      <c r="A88" s="20"/>
      <c r="B88" s="17"/>
      <c r="C88" s="17"/>
      <c r="D88" s="17"/>
      <c r="E88" s="17"/>
      <c r="F88" s="17"/>
      <c r="G88" s="17"/>
    </row>
    <row r="89" spans="1:7" ht="13.8">
      <c r="A89" s="20"/>
      <c r="B89" s="17"/>
      <c r="C89" s="17"/>
      <c r="D89" s="17"/>
      <c r="E89" s="17"/>
      <c r="F89" s="17"/>
      <c r="G89" s="17"/>
    </row>
    <row r="90" spans="1:7" ht="13.8">
      <c r="A90" s="20"/>
      <c r="B90" s="17"/>
      <c r="C90" s="17"/>
      <c r="D90" s="17"/>
      <c r="E90" s="17"/>
      <c r="F90" s="17"/>
      <c r="G90" s="17"/>
    </row>
    <row r="91" spans="1:7" ht="13.8">
      <c r="A91" s="20"/>
      <c r="B91" s="17"/>
      <c r="C91" s="17"/>
      <c r="D91" s="17"/>
      <c r="E91" s="17"/>
      <c r="F91" s="17"/>
      <c r="G91" s="17"/>
    </row>
    <row r="92" spans="1:7" ht="13.8">
      <c r="A92" s="20"/>
      <c r="B92" s="17"/>
      <c r="C92" s="17"/>
      <c r="D92" s="17"/>
      <c r="E92" s="17"/>
      <c r="F92" s="17"/>
      <c r="G92" s="17"/>
    </row>
    <row r="93" spans="1:7" ht="13.8">
      <c r="A93" s="20"/>
      <c r="B93" s="17"/>
      <c r="C93" s="17"/>
      <c r="D93" s="17"/>
      <c r="E93" s="17"/>
      <c r="F93" s="17"/>
      <c r="G93" s="17"/>
    </row>
    <row r="94" spans="1:7" ht="13.8">
      <c r="A94" s="20"/>
      <c r="B94" s="17"/>
      <c r="C94" s="17"/>
      <c r="D94" s="17"/>
      <c r="E94" s="17"/>
      <c r="F94" s="17"/>
      <c r="G94" s="17"/>
    </row>
    <row r="95" spans="1:7" ht="13.8">
      <c r="A95" s="20"/>
      <c r="B95" s="17"/>
      <c r="C95" s="17"/>
      <c r="D95" s="17"/>
      <c r="E95" s="17"/>
      <c r="F95" s="17"/>
      <c r="G95" s="17"/>
    </row>
    <row r="96" spans="1:7" ht="13.8">
      <c r="A96" s="20"/>
      <c r="B96" s="17"/>
      <c r="C96" s="17"/>
      <c r="D96" s="17"/>
      <c r="E96" s="17"/>
      <c r="F96" s="17"/>
      <c r="G96" s="17"/>
    </row>
    <row r="97" spans="1:7" ht="13.8">
      <c r="A97" s="20"/>
      <c r="B97" s="17"/>
      <c r="C97" s="17"/>
      <c r="D97" s="17"/>
      <c r="E97" s="17"/>
      <c r="F97" s="17"/>
      <c r="G97" s="17"/>
    </row>
    <row r="98" spans="1:7" ht="13.8">
      <c r="A98" s="20"/>
      <c r="B98" s="17"/>
      <c r="C98" s="17"/>
      <c r="D98" s="17"/>
      <c r="E98" s="17"/>
      <c r="F98" s="17"/>
      <c r="G98" s="17"/>
    </row>
    <row r="99" spans="1:7" ht="13.8">
      <c r="A99" s="20"/>
      <c r="B99" s="17"/>
      <c r="C99" s="17"/>
      <c r="D99" s="17"/>
      <c r="E99" s="17"/>
      <c r="F99" s="17"/>
      <c r="G99" s="17"/>
    </row>
    <row r="100" spans="1:7" ht="13.8">
      <c r="A100" s="20"/>
      <c r="B100" s="17"/>
      <c r="C100" s="17"/>
      <c r="D100" s="17"/>
      <c r="E100" s="17"/>
      <c r="F100" s="17"/>
      <c r="G100" s="17"/>
    </row>
    <row r="101" spans="1:7" ht="13.8">
      <c r="A101" s="20"/>
      <c r="B101" s="17"/>
      <c r="C101" s="17"/>
      <c r="D101" s="17"/>
      <c r="E101" s="17"/>
      <c r="F101" s="17"/>
      <c r="G101" s="17"/>
    </row>
    <row r="102" spans="1:7" ht="13.8">
      <c r="A102" s="20"/>
      <c r="B102" s="17"/>
      <c r="C102" s="17"/>
      <c r="D102" s="17"/>
      <c r="E102" s="17"/>
      <c r="F102" s="17"/>
      <c r="G102" s="17"/>
    </row>
    <row r="103" spans="1:7" ht="13.8">
      <c r="A103" s="20"/>
      <c r="B103" s="17"/>
      <c r="C103" s="17"/>
      <c r="D103" s="17"/>
      <c r="E103" s="17"/>
      <c r="F103" s="17"/>
      <c r="G103" s="17"/>
    </row>
    <row r="104" spans="1:7" ht="13.8">
      <c r="A104" s="20"/>
      <c r="B104" s="17"/>
      <c r="C104" s="17"/>
      <c r="D104" s="17"/>
      <c r="E104" s="17"/>
      <c r="F104" s="17"/>
      <c r="G104" s="17"/>
    </row>
    <row r="105" spans="1:7" ht="13.8">
      <c r="A105" s="20"/>
      <c r="B105" s="17"/>
      <c r="C105" s="17"/>
      <c r="D105" s="17"/>
      <c r="E105" s="17"/>
      <c r="F105" s="17"/>
      <c r="G105" s="17"/>
    </row>
    <row r="106" spans="1:7" ht="13.8">
      <c r="A106" s="20"/>
      <c r="B106" s="17"/>
      <c r="C106" s="17"/>
      <c r="D106" s="17"/>
      <c r="E106" s="17"/>
      <c r="F106" s="17"/>
      <c r="G106" s="17"/>
    </row>
    <row r="107" spans="1:7" ht="13.8">
      <c r="A107" s="20"/>
      <c r="B107" s="17"/>
      <c r="C107" s="17"/>
      <c r="D107" s="17"/>
      <c r="E107" s="17"/>
      <c r="F107" s="17"/>
      <c r="G107" s="17"/>
    </row>
    <row r="108" spans="1:7" ht="13.8">
      <c r="A108" s="20"/>
      <c r="B108" s="17"/>
      <c r="C108" s="17"/>
      <c r="D108" s="17"/>
      <c r="E108" s="17"/>
      <c r="F108" s="17"/>
      <c r="G108" s="17"/>
    </row>
    <row r="109" spans="1:7" ht="13.8">
      <c r="A109" s="20"/>
      <c r="B109" s="17"/>
      <c r="C109" s="17"/>
      <c r="D109" s="17"/>
      <c r="E109" s="17"/>
      <c r="F109" s="17"/>
      <c r="G109" s="17"/>
    </row>
    <row r="110" spans="1:7" ht="13.8">
      <c r="A110" s="20"/>
      <c r="B110" s="17"/>
      <c r="C110" s="17"/>
      <c r="D110" s="17"/>
      <c r="E110" s="17"/>
      <c r="F110" s="17"/>
      <c r="G110" s="17"/>
    </row>
    <row r="111" spans="1:7" ht="13.8">
      <c r="A111" s="20"/>
      <c r="B111" s="17"/>
      <c r="C111" s="17"/>
      <c r="D111" s="17"/>
      <c r="E111" s="17"/>
      <c r="F111" s="17"/>
      <c r="G111" s="17"/>
    </row>
    <row r="112" spans="1:7" ht="13.8">
      <c r="A112" s="20"/>
      <c r="B112" s="17"/>
      <c r="C112" s="17"/>
      <c r="D112" s="17"/>
      <c r="E112" s="17"/>
      <c r="F112" s="17"/>
      <c r="G112" s="17"/>
    </row>
    <row r="113" spans="1:7" ht="13.8">
      <c r="A113" s="20"/>
      <c r="B113" s="17"/>
      <c r="C113" s="17"/>
      <c r="D113" s="17"/>
      <c r="E113" s="17"/>
      <c r="F113" s="17"/>
      <c r="G113" s="17"/>
    </row>
    <row r="114" spans="1:7" ht="13.8">
      <c r="A114" s="20"/>
      <c r="B114" s="17"/>
      <c r="C114" s="17"/>
      <c r="D114" s="17"/>
      <c r="E114" s="17"/>
      <c r="F114" s="17"/>
      <c r="G114" s="17"/>
    </row>
    <row r="115" spans="1:7" ht="13.8">
      <c r="A115" s="20"/>
      <c r="B115" s="17"/>
      <c r="C115" s="17"/>
      <c r="D115" s="17"/>
      <c r="E115" s="17"/>
      <c r="F115" s="17"/>
      <c r="G115" s="17"/>
    </row>
    <row r="116" spans="1:7" ht="13.8">
      <c r="A116" s="20"/>
      <c r="B116" s="17"/>
      <c r="C116" s="17"/>
      <c r="D116" s="17"/>
      <c r="E116" s="17"/>
      <c r="F116" s="17"/>
      <c r="G116" s="17"/>
    </row>
    <row r="117" spans="1:7" ht="13.8">
      <c r="A117" s="20"/>
      <c r="B117" s="17"/>
      <c r="C117" s="17"/>
      <c r="D117" s="17"/>
      <c r="E117" s="17"/>
      <c r="F117" s="17"/>
      <c r="G117" s="17"/>
    </row>
    <row r="118" spans="1:7" ht="13.8">
      <c r="A118" s="20"/>
      <c r="B118" s="17"/>
      <c r="C118" s="17"/>
      <c r="D118" s="17"/>
      <c r="E118" s="17"/>
      <c r="F118" s="17"/>
      <c r="G118" s="17"/>
    </row>
    <row r="119" spans="1:7" ht="13.8">
      <c r="A119" s="20"/>
      <c r="B119" s="17"/>
      <c r="C119" s="17"/>
      <c r="D119" s="17"/>
      <c r="E119" s="17"/>
      <c r="F119" s="17"/>
      <c r="G119" s="17"/>
    </row>
    <row r="120" spans="1:7" ht="13.8">
      <c r="A120" s="20"/>
      <c r="B120" s="17"/>
      <c r="C120" s="17"/>
      <c r="D120" s="17"/>
      <c r="E120" s="17"/>
      <c r="F120" s="17"/>
      <c r="G120" s="17"/>
    </row>
    <row r="121" spans="1:7" ht="13.8">
      <c r="A121" s="20"/>
      <c r="B121" s="17"/>
      <c r="C121" s="17"/>
      <c r="D121" s="17"/>
      <c r="E121" s="17"/>
      <c r="F121" s="17"/>
      <c r="G121" s="17"/>
    </row>
    <row r="122" spans="1:7" ht="13.8">
      <c r="A122" s="20"/>
      <c r="B122" s="17"/>
      <c r="C122" s="17"/>
      <c r="D122" s="17"/>
      <c r="E122" s="17"/>
      <c r="F122" s="17"/>
      <c r="G122" s="17"/>
    </row>
    <row r="123" spans="1:7" ht="13.8">
      <c r="A123" s="20"/>
      <c r="B123" s="17"/>
      <c r="C123" s="17"/>
      <c r="D123" s="17"/>
      <c r="E123" s="17"/>
      <c r="F123" s="17"/>
      <c r="G123" s="17"/>
    </row>
    <row r="124" spans="1:7" ht="13.8">
      <c r="A124" s="20"/>
      <c r="B124" s="17"/>
      <c r="C124" s="17"/>
      <c r="D124" s="17"/>
      <c r="E124" s="17"/>
      <c r="F124" s="17"/>
      <c r="G124" s="17"/>
    </row>
    <row r="125" spans="1:7" ht="13.8">
      <c r="A125" s="20"/>
      <c r="B125" s="17"/>
      <c r="C125" s="17"/>
      <c r="D125" s="17"/>
      <c r="E125" s="17"/>
      <c r="F125" s="17"/>
      <c r="G125" s="17"/>
    </row>
    <row r="126" spans="1:7" ht="13.8">
      <c r="A126" s="20"/>
      <c r="B126" s="17"/>
      <c r="C126" s="17"/>
      <c r="D126" s="17"/>
      <c r="E126" s="17"/>
      <c r="F126" s="17"/>
      <c r="G126" s="17"/>
    </row>
    <row r="127" spans="1:7" ht="13.8">
      <c r="A127" s="20"/>
      <c r="B127" s="17"/>
      <c r="C127" s="17"/>
      <c r="D127" s="17"/>
      <c r="E127" s="17"/>
      <c r="F127" s="17"/>
      <c r="G127" s="17"/>
    </row>
    <row r="128" spans="1:7" ht="13.8">
      <c r="A128" s="20"/>
      <c r="B128" s="17"/>
      <c r="C128" s="17"/>
      <c r="D128" s="17"/>
      <c r="E128" s="17"/>
      <c r="F128" s="17"/>
      <c r="G128" s="17"/>
    </row>
    <row r="129" spans="1:7" ht="13.8">
      <c r="A129" s="20"/>
      <c r="B129" s="17"/>
      <c r="C129" s="17"/>
      <c r="D129" s="17"/>
      <c r="E129" s="17"/>
      <c r="F129" s="17"/>
      <c r="G129" s="17"/>
    </row>
    <row r="130" spans="1:7" ht="13.8">
      <c r="A130" s="20"/>
      <c r="B130" s="17"/>
      <c r="C130" s="17"/>
      <c r="D130" s="17"/>
      <c r="E130" s="17"/>
      <c r="F130" s="17"/>
      <c r="G130" s="17"/>
    </row>
    <row r="131" spans="1:7" ht="13.8">
      <c r="A131" s="20"/>
      <c r="B131" s="17"/>
      <c r="C131" s="17"/>
      <c r="D131" s="17"/>
      <c r="E131" s="17"/>
      <c r="F131" s="17"/>
      <c r="G131" s="17"/>
    </row>
    <row r="132" spans="1:7" ht="13.8">
      <c r="A132" s="20"/>
      <c r="B132" s="17"/>
      <c r="C132" s="17"/>
      <c r="D132" s="17"/>
      <c r="E132" s="17"/>
      <c r="F132" s="17"/>
      <c r="G132" s="17"/>
    </row>
    <row r="133" spans="1:7" ht="13.8">
      <c r="A133" s="20"/>
      <c r="B133" s="17"/>
      <c r="C133" s="17"/>
      <c r="D133" s="17"/>
      <c r="E133" s="17"/>
      <c r="F133" s="17"/>
      <c r="G133" s="17"/>
    </row>
    <row r="134" spans="1:7" ht="13.8">
      <c r="A134" s="20"/>
      <c r="B134" s="17"/>
      <c r="C134" s="17"/>
      <c r="D134" s="17"/>
      <c r="E134" s="17"/>
      <c r="F134" s="17"/>
      <c r="G134" s="17"/>
    </row>
    <row r="135" spans="1:7" ht="13.8">
      <c r="A135" s="20"/>
      <c r="B135" s="17"/>
      <c r="C135" s="17"/>
      <c r="D135" s="17"/>
      <c r="E135" s="17"/>
      <c r="F135" s="17"/>
      <c r="G135" s="17"/>
    </row>
    <row r="136" spans="1:7" ht="13.8">
      <c r="A136" s="20"/>
      <c r="B136" s="17"/>
      <c r="C136" s="17"/>
      <c r="D136" s="17"/>
      <c r="E136" s="17"/>
      <c r="F136" s="17"/>
      <c r="G136" s="17"/>
    </row>
    <row r="137" spans="1:7" ht="13.8">
      <c r="A137" s="20"/>
      <c r="B137" s="17"/>
      <c r="C137" s="17"/>
      <c r="D137" s="17"/>
      <c r="E137" s="17"/>
      <c r="F137" s="17"/>
      <c r="G137" s="17"/>
    </row>
    <row r="138" spans="1:7" ht="13.8">
      <c r="A138" s="20"/>
      <c r="B138" s="17"/>
      <c r="C138" s="17"/>
      <c r="D138" s="17"/>
      <c r="E138" s="17"/>
      <c r="F138" s="17"/>
      <c r="G138" s="17"/>
    </row>
    <row r="139" spans="1:7" ht="13.8">
      <c r="A139" s="20"/>
      <c r="B139" s="17"/>
      <c r="C139" s="17"/>
      <c r="D139" s="17"/>
      <c r="E139" s="17"/>
      <c r="F139" s="17"/>
      <c r="G139" s="17"/>
    </row>
    <row r="140" spans="1:7" ht="13.8">
      <c r="A140" s="20"/>
      <c r="B140" s="17"/>
      <c r="C140" s="17"/>
      <c r="D140" s="17"/>
      <c r="E140" s="17"/>
      <c r="F140" s="17"/>
      <c r="G140" s="17"/>
    </row>
    <row r="141" spans="1:7" ht="13.8">
      <c r="A141" s="20"/>
      <c r="B141" s="17"/>
      <c r="C141" s="17"/>
      <c r="D141" s="17"/>
      <c r="E141" s="17"/>
      <c r="F141" s="17"/>
      <c r="G141" s="17"/>
    </row>
    <row r="142" spans="1:7" ht="13.8">
      <c r="A142" s="20"/>
      <c r="B142" s="17"/>
      <c r="C142" s="17"/>
      <c r="D142" s="17"/>
      <c r="E142" s="17"/>
      <c r="F142" s="17"/>
      <c r="G142" s="17"/>
    </row>
    <row r="143" spans="1:7" ht="13.8">
      <c r="A143" s="20"/>
      <c r="B143" s="17"/>
      <c r="C143" s="17"/>
      <c r="D143" s="17"/>
      <c r="E143" s="17"/>
      <c r="F143" s="17"/>
      <c r="G143" s="17"/>
    </row>
    <row r="144" spans="1:7" ht="13.8">
      <c r="A144" s="20"/>
      <c r="B144" s="17"/>
      <c r="C144" s="17"/>
      <c r="D144" s="17"/>
      <c r="E144" s="17"/>
      <c r="F144" s="17"/>
      <c r="G144" s="17"/>
    </row>
    <row r="145" spans="1:7" ht="13.8">
      <c r="A145" s="20"/>
      <c r="B145" s="17"/>
      <c r="C145" s="17"/>
      <c r="D145" s="17"/>
      <c r="E145" s="17"/>
      <c r="F145" s="17"/>
      <c r="G145" s="17"/>
    </row>
    <row r="146" spans="1:7" ht="13.8">
      <c r="A146" s="20"/>
      <c r="B146" s="17"/>
      <c r="C146" s="17"/>
      <c r="D146" s="17"/>
      <c r="E146" s="17"/>
      <c r="F146" s="17"/>
      <c r="G146" s="17"/>
    </row>
    <row r="147" spans="1:7" ht="13.8">
      <c r="A147" s="20"/>
      <c r="B147" s="17"/>
      <c r="C147" s="17"/>
      <c r="D147" s="17"/>
      <c r="E147" s="17"/>
      <c r="F147" s="17"/>
      <c r="G147" s="17"/>
    </row>
    <row r="148" spans="1:7" ht="13.8">
      <c r="A148" s="20"/>
      <c r="B148" s="17"/>
      <c r="C148" s="17"/>
      <c r="D148" s="17"/>
      <c r="E148" s="17"/>
      <c r="F148" s="17"/>
      <c r="G148" s="17"/>
    </row>
    <row r="149" spans="1:7" ht="13.8">
      <c r="A149" s="20"/>
      <c r="B149" s="17"/>
      <c r="C149" s="17"/>
      <c r="D149" s="17"/>
      <c r="E149" s="17"/>
      <c r="F149" s="17"/>
      <c r="G149" s="17"/>
    </row>
    <row r="150" spans="1:7" ht="13.8">
      <c r="A150" s="20"/>
      <c r="B150" s="17"/>
      <c r="C150" s="17"/>
      <c r="D150" s="17"/>
      <c r="E150" s="17"/>
      <c r="F150" s="17"/>
      <c r="G150" s="17"/>
    </row>
    <row r="151" spans="1:7" ht="13.8">
      <c r="A151" s="20"/>
      <c r="B151" s="17"/>
      <c r="C151" s="17"/>
      <c r="D151" s="17"/>
      <c r="E151" s="17"/>
      <c r="F151" s="17"/>
      <c r="G151" s="17"/>
    </row>
    <row r="152" spans="1:7" ht="13.8">
      <c r="A152" s="20"/>
      <c r="B152" s="17"/>
      <c r="C152" s="17"/>
      <c r="D152" s="17"/>
      <c r="E152" s="17"/>
      <c r="F152" s="17"/>
      <c r="G152" s="17"/>
    </row>
    <row r="153" spans="1:7" ht="13.8">
      <c r="A153" s="20"/>
      <c r="B153" s="17"/>
      <c r="C153" s="17"/>
      <c r="D153" s="17"/>
      <c r="E153" s="17"/>
      <c r="F153" s="17"/>
      <c r="G153" s="17"/>
    </row>
    <row r="154" spans="1:7" ht="13.8">
      <c r="A154" s="20"/>
      <c r="B154" s="17"/>
      <c r="C154" s="17"/>
      <c r="D154" s="17"/>
      <c r="E154" s="17"/>
      <c r="F154" s="17"/>
      <c r="G154" s="17"/>
    </row>
    <row r="155" spans="1:7" ht="13.8">
      <c r="A155" s="20"/>
      <c r="B155" s="17"/>
      <c r="C155" s="17"/>
      <c r="D155" s="17"/>
      <c r="E155" s="17"/>
      <c r="F155" s="17"/>
      <c r="G155" s="17"/>
    </row>
    <row r="156" spans="1:7" ht="13.8">
      <c r="A156" s="20"/>
      <c r="B156" s="17"/>
      <c r="C156" s="17"/>
      <c r="D156" s="17"/>
      <c r="E156" s="17"/>
      <c r="F156" s="17"/>
      <c r="G156" s="17"/>
    </row>
    <row r="157" spans="1:7" ht="13.8">
      <c r="A157" s="20"/>
      <c r="B157" s="17"/>
      <c r="C157" s="17"/>
      <c r="D157" s="17"/>
      <c r="E157" s="17"/>
      <c r="F157" s="17"/>
      <c r="G157" s="17"/>
    </row>
    <row r="158" spans="1:7" ht="13.8">
      <c r="A158" s="20"/>
      <c r="B158" s="17"/>
      <c r="C158" s="17"/>
      <c r="D158" s="17"/>
      <c r="E158" s="17"/>
      <c r="F158" s="17"/>
      <c r="G158" s="17"/>
    </row>
    <row r="159" spans="1:7" ht="13.8">
      <c r="A159" s="20"/>
      <c r="B159" s="17"/>
      <c r="C159" s="17"/>
      <c r="D159" s="17"/>
      <c r="E159" s="17"/>
      <c r="F159" s="17"/>
      <c r="G159" s="17"/>
    </row>
    <row r="160" spans="1:7" ht="13.8">
      <c r="A160" s="20"/>
      <c r="B160" s="17"/>
      <c r="C160" s="17"/>
      <c r="D160" s="17"/>
      <c r="E160" s="17"/>
      <c r="F160" s="17"/>
      <c r="G160" s="17"/>
    </row>
    <row r="161" spans="1:7" ht="13.8">
      <c r="A161" s="20"/>
      <c r="B161" s="17"/>
      <c r="C161" s="17"/>
      <c r="D161" s="17"/>
      <c r="E161" s="17"/>
      <c r="F161" s="17"/>
      <c r="G161" s="17"/>
    </row>
    <row r="162" spans="1:7" ht="13.8">
      <c r="A162" s="20"/>
      <c r="B162" s="17"/>
      <c r="C162" s="17"/>
      <c r="D162" s="17"/>
      <c r="E162" s="17"/>
      <c r="F162" s="17"/>
      <c r="G162" s="17"/>
    </row>
    <row r="163" spans="1:7" ht="13.8">
      <c r="A163" s="20"/>
      <c r="B163" s="17"/>
      <c r="C163" s="17"/>
      <c r="D163" s="17"/>
      <c r="E163" s="17"/>
      <c r="F163" s="17"/>
      <c r="G163" s="17"/>
    </row>
    <row r="164" spans="1:7" ht="13.8">
      <c r="A164" s="20"/>
      <c r="B164" s="17"/>
      <c r="C164" s="17"/>
      <c r="D164" s="17"/>
      <c r="E164" s="17"/>
      <c r="F164" s="17"/>
      <c r="G164" s="17"/>
    </row>
    <row r="165" spans="1:7" ht="13.8">
      <c r="A165" s="20"/>
      <c r="B165" s="17"/>
      <c r="C165" s="17"/>
      <c r="D165" s="17"/>
      <c r="E165" s="17"/>
      <c r="F165" s="17"/>
      <c r="G165" s="17"/>
    </row>
    <row r="166" spans="1:7" ht="13.8">
      <c r="A166" s="20"/>
      <c r="B166" s="17"/>
      <c r="C166" s="17"/>
      <c r="D166" s="17"/>
      <c r="E166" s="17"/>
      <c r="F166" s="17"/>
      <c r="G166" s="17"/>
    </row>
    <row r="167" spans="1:7" ht="13.8">
      <c r="A167" s="20"/>
      <c r="B167" s="17"/>
      <c r="C167" s="17"/>
      <c r="D167" s="17"/>
      <c r="E167" s="17"/>
      <c r="F167" s="17"/>
      <c r="G167" s="17"/>
    </row>
    <row r="168" spans="1:7" ht="13.8">
      <c r="A168" s="20"/>
      <c r="B168" s="17"/>
      <c r="C168" s="17"/>
      <c r="D168" s="17"/>
      <c r="E168" s="17"/>
      <c r="F168" s="17"/>
      <c r="G168" s="17"/>
    </row>
    <row r="169" spans="1:7" ht="13.8">
      <c r="A169" s="20"/>
      <c r="B169" s="17"/>
      <c r="C169" s="17"/>
      <c r="D169" s="17"/>
      <c r="E169" s="17"/>
      <c r="F169" s="17"/>
      <c r="G169" s="17"/>
    </row>
    <row r="170" spans="1:7" ht="13.8">
      <c r="A170" s="20"/>
      <c r="B170" s="17"/>
      <c r="C170" s="17"/>
      <c r="D170" s="17"/>
      <c r="E170" s="17"/>
      <c r="F170" s="17"/>
      <c r="G170" s="17"/>
    </row>
    <row r="171" spans="1:7" ht="13.8">
      <c r="A171" s="20"/>
      <c r="B171" s="17"/>
      <c r="C171" s="17"/>
      <c r="D171" s="17"/>
      <c r="E171" s="17"/>
      <c r="F171" s="17"/>
      <c r="G171" s="17"/>
    </row>
    <row r="172" spans="1:7" ht="13.8">
      <c r="A172" s="20"/>
      <c r="B172" s="17"/>
      <c r="C172" s="17"/>
      <c r="D172" s="17"/>
      <c r="E172" s="17"/>
      <c r="F172" s="17"/>
      <c r="G172" s="17"/>
    </row>
    <row r="173" spans="1:7" ht="13.8">
      <c r="A173" s="20"/>
      <c r="B173" s="17"/>
      <c r="C173" s="17"/>
      <c r="D173" s="17"/>
      <c r="E173" s="17"/>
      <c r="F173" s="17"/>
      <c r="G173" s="17"/>
    </row>
    <row r="174" spans="1:7" ht="13.8">
      <c r="A174" s="20"/>
      <c r="B174" s="17"/>
      <c r="C174" s="17"/>
      <c r="D174" s="17"/>
      <c r="E174" s="17"/>
      <c r="F174" s="17"/>
      <c r="G174" s="17"/>
    </row>
    <row r="175" spans="1:7" ht="13.8">
      <c r="A175" s="20"/>
      <c r="B175" s="17"/>
      <c r="C175" s="17"/>
      <c r="D175" s="17"/>
      <c r="E175" s="17"/>
      <c r="F175" s="17"/>
      <c r="G175" s="17"/>
    </row>
    <row r="176" spans="1:7" ht="13.8">
      <c r="A176" s="20"/>
      <c r="B176" s="17"/>
      <c r="C176" s="17"/>
      <c r="D176" s="17"/>
      <c r="E176" s="17"/>
      <c r="F176" s="17"/>
      <c r="G176" s="17"/>
    </row>
    <row r="177" spans="1:7" ht="13.8">
      <c r="A177" s="20"/>
      <c r="B177" s="17"/>
      <c r="C177" s="17"/>
      <c r="D177" s="17"/>
      <c r="E177" s="17"/>
      <c r="F177" s="17"/>
      <c r="G177" s="17"/>
    </row>
    <row r="178" spans="1:7" ht="13.8">
      <c r="A178" s="20"/>
      <c r="B178" s="17"/>
      <c r="C178" s="17"/>
      <c r="D178" s="17"/>
      <c r="E178" s="17"/>
      <c r="F178" s="17"/>
      <c r="G178" s="17"/>
    </row>
    <row r="179" spans="1:7" ht="13.8">
      <c r="A179" s="20"/>
      <c r="B179" s="17"/>
      <c r="C179" s="17"/>
      <c r="D179" s="17"/>
      <c r="E179" s="17"/>
      <c r="F179" s="17"/>
      <c r="G179" s="17"/>
    </row>
    <row r="180" spans="1:7" ht="13.8">
      <c r="A180" s="20"/>
      <c r="B180" s="17"/>
      <c r="C180" s="17"/>
      <c r="D180" s="17"/>
      <c r="E180" s="17"/>
      <c r="F180" s="17"/>
      <c r="G180" s="17"/>
    </row>
    <row r="181" spans="1:7" ht="13.8">
      <c r="A181" s="20"/>
      <c r="B181" s="17"/>
      <c r="C181" s="17"/>
      <c r="D181" s="17"/>
      <c r="E181" s="17"/>
      <c r="F181" s="17"/>
      <c r="G181" s="17"/>
    </row>
    <row r="182" spans="1:7" ht="13.8">
      <c r="A182" s="20"/>
      <c r="B182" s="17"/>
      <c r="C182" s="17"/>
      <c r="D182" s="17"/>
      <c r="E182" s="17"/>
      <c r="F182" s="17"/>
      <c r="G182" s="17"/>
    </row>
    <row r="183" spans="1:7" ht="13.8">
      <c r="A183" s="20"/>
      <c r="B183" s="17"/>
      <c r="C183" s="17"/>
      <c r="D183" s="17"/>
      <c r="E183" s="17"/>
      <c r="F183" s="17"/>
      <c r="G183" s="17"/>
    </row>
    <row r="184" spans="1:7" ht="13.8">
      <c r="A184" s="20"/>
      <c r="B184" s="17"/>
      <c r="C184" s="17"/>
      <c r="D184" s="17"/>
      <c r="E184" s="17"/>
      <c r="F184" s="17"/>
      <c r="G184" s="17"/>
    </row>
    <row r="185" spans="1:7" ht="13.8">
      <c r="A185" s="20"/>
      <c r="B185" s="17"/>
      <c r="C185" s="17"/>
      <c r="D185" s="17"/>
      <c r="E185" s="17"/>
      <c r="F185" s="17"/>
      <c r="G185" s="17"/>
    </row>
    <row r="186" spans="1:7" ht="13.8">
      <c r="A186" s="20"/>
      <c r="B186" s="17"/>
      <c r="C186" s="17"/>
      <c r="D186" s="17"/>
      <c r="E186" s="17"/>
      <c r="F186" s="17"/>
      <c r="G186" s="17"/>
    </row>
    <row r="187" spans="1:7" ht="13.8">
      <c r="A187" s="20"/>
      <c r="B187" s="17"/>
      <c r="C187" s="17"/>
      <c r="D187" s="17"/>
      <c r="E187" s="17"/>
      <c r="F187" s="17"/>
      <c r="G187" s="17"/>
    </row>
    <row r="188" spans="1:7" ht="13.8">
      <c r="A188" s="20"/>
      <c r="B188" s="17"/>
      <c r="C188" s="17"/>
      <c r="D188" s="17"/>
      <c r="E188" s="17"/>
      <c r="F188" s="17"/>
      <c r="G188" s="17"/>
    </row>
    <row r="189" spans="1:7" ht="13.8">
      <c r="A189" s="20"/>
      <c r="B189" s="17"/>
      <c r="C189" s="17"/>
      <c r="D189" s="17"/>
      <c r="E189" s="17"/>
      <c r="F189" s="17"/>
      <c r="G189" s="17"/>
    </row>
    <row r="190" spans="1:7" ht="13.8">
      <c r="A190" s="20"/>
      <c r="B190" s="17"/>
      <c r="C190" s="17"/>
      <c r="D190" s="17"/>
      <c r="E190" s="17"/>
      <c r="F190" s="17"/>
      <c r="G190" s="17"/>
    </row>
    <row r="191" spans="1:7" ht="13.8">
      <c r="A191" s="20"/>
      <c r="B191" s="17"/>
      <c r="C191" s="17"/>
      <c r="D191" s="17"/>
      <c r="E191" s="17"/>
      <c r="F191" s="17"/>
      <c r="G191" s="17"/>
    </row>
    <row r="192" spans="1:7" ht="13.8">
      <c r="A192" s="20"/>
      <c r="B192" s="17"/>
      <c r="C192" s="17"/>
      <c r="D192" s="17"/>
      <c r="E192" s="17"/>
      <c r="F192" s="17"/>
      <c r="G192" s="17"/>
    </row>
    <row r="193" spans="1:7" ht="13.8">
      <c r="A193" s="20"/>
      <c r="B193" s="17"/>
      <c r="C193" s="17"/>
      <c r="D193" s="17"/>
      <c r="E193" s="17"/>
      <c r="F193" s="17"/>
      <c r="G193" s="17"/>
    </row>
    <row r="194" spans="1:7" ht="13.8">
      <c r="A194" s="20"/>
      <c r="B194" s="17"/>
      <c r="C194" s="17"/>
      <c r="D194" s="17"/>
      <c r="E194" s="17"/>
      <c r="F194" s="17"/>
      <c r="G194" s="17"/>
    </row>
    <row r="195" spans="1:7" ht="13.8">
      <c r="A195" s="20"/>
      <c r="B195" s="17"/>
      <c r="C195" s="17"/>
      <c r="D195" s="17"/>
      <c r="E195" s="17"/>
      <c r="F195" s="17"/>
      <c r="G195" s="17"/>
    </row>
    <row r="196" spans="1:7" ht="13.8">
      <c r="A196" s="20"/>
      <c r="B196" s="17"/>
      <c r="C196" s="17"/>
      <c r="D196" s="17"/>
      <c r="E196" s="17"/>
      <c r="F196" s="17"/>
      <c r="G196" s="17"/>
    </row>
    <row r="197" spans="1:7" ht="13.8">
      <c r="A197" s="20"/>
      <c r="B197" s="17"/>
      <c r="C197" s="17"/>
      <c r="D197" s="17"/>
      <c r="E197" s="17"/>
      <c r="F197" s="17"/>
      <c r="G197" s="17"/>
    </row>
    <row r="198" spans="1:7" ht="13.8">
      <c r="A198" s="20"/>
      <c r="B198" s="17"/>
      <c r="C198" s="17"/>
      <c r="D198" s="17"/>
      <c r="E198" s="17"/>
      <c r="F198" s="17"/>
      <c r="G198" s="17"/>
    </row>
    <row r="199" spans="1:7" ht="13.8">
      <c r="A199" s="20"/>
      <c r="B199" s="17"/>
      <c r="C199" s="17"/>
      <c r="D199" s="17"/>
      <c r="E199" s="17"/>
      <c r="F199" s="17"/>
      <c r="G199" s="17"/>
    </row>
    <row r="200" spans="1:7" ht="13.8">
      <c r="A200" s="20"/>
      <c r="B200" s="17"/>
      <c r="C200" s="17"/>
      <c r="D200" s="17"/>
      <c r="E200" s="17"/>
      <c r="F200" s="17"/>
      <c r="G200" s="17"/>
    </row>
    <row r="201" spans="1:7" ht="13.8">
      <c r="A201" s="20"/>
      <c r="B201" s="17"/>
      <c r="C201" s="17"/>
      <c r="D201" s="17"/>
      <c r="E201" s="17"/>
      <c r="F201" s="17"/>
      <c r="G201" s="17"/>
    </row>
    <row r="202" spans="1:7" ht="13.8">
      <c r="A202" s="20"/>
      <c r="B202" s="17"/>
      <c r="C202" s="17"/>
      <c r="D202" s="17"/>
      <c r="E202" s="17"/>
      <c r="F202" s="17"/>
      <c r="G202" s="17"/>
    </row>
    <row r="203" spans="1:7" ht="13.8">
      <c r="A203" s="20"/>
      <c r="B203" s="17"/>
      <c r="C203" s="17"/>
      <c r="D203" s="17"/>
      <c r="E203" s="17"/>
      <c r="F203" s="17"/>
      <c r="G203" s="17"/>
    </row>
    <row r="204" spans="1:7" ht="13.8">
      <c r="A204" s="20"/>
      <c r="B204" s="17"/>
      <c r="C204" s="17"/>
      <c r="D204" s="17"/>
      <c r="E204" s="17"/>
      <c r="F204" s="17"/>
      <c r="G204" s="17"/>
    </row>
    <row r="205" spans="1:7" ht="13.8">
      <c r="A205" s="20"/>
      <c r="B205" s="17"/>
      <c r="C205" s="17"/>
      <c r="D205" s="17"/>
      <c r="E205" s="17"/>
      <c r="F205" s="17"/>
      <c r="G205" s="17"/>
    </row>
    <row r="206" spans="1:7" ht="13.8">
      <c r="A206" s="20"/>
      <c r="B206" s="17"/>
      <c r="C206" s="17"/>
      <c r="D206" s="17"/>
      <c r="E206" s="17"/>
      <c r="F206" s="17"/>
      <c r="G206" s="17"/>
    </row>
    <row r="207" spans="1:7" ht="13.8">
      <c r="A207" s="20"/>
      <c r="B207" s="17"/>
      <c r="C207" s="17"/>
      <c r="D207" s="17"/>
      <c r="E207" s="17"/>
      <c r="F207" s="17"/>
      <c r="G207" s="17"/>
    </row>
    <row r="208" spans="1:7" ht="13.8">
      <c r="A208" s="20"/>
      <c r="B208" s="17"/>
      <c r="C208" s="17"/>
      <c r="D208" s="17"/>
      <c r="E208" s="17"/>
      <c r="F208" s="17"/>
      <c r="G208" s="17"/>
    </row>
    <row r="209" spans="1:7" ht="13.8">
      <c r="A209" s="20"/>
      <c r="B209" s="17"/>
      <c r="C209" s="17"/>
      <c r="D209" s="17"/>
      <c r="E209" s="17"/>
      <c r="F209" s="17"/>
      <c r="G209" s="17"/>
    </row>
    <row r="210" spans="1:7" ht="13.8">
      <c r="A210" s="20"/>
      <c r="B210" s="17"/>
      <c r="C210" s="17"/>
      <c r="D210" s="17"/>
      <c r="E210" s="17"/>
      <c r="F210" s="17"/>
      <c r="G210" s="17"/>
    </row>
    <row r="211" spans="1:7" ht="13.8">
      <c r="A211" s="20"/>
      <c r="B211" s="17"/>
      <c r="C211" s="17"/>
      <c r="D211" s="17"/>
      <c r="E211" s="17"/>
      <c r="F211" s="17"/>
      <c r="G211" s="17"/>
    </row>
    <row r="212" spans="1:7" ht="13.8">
      <c r="A212" s="20"/>
      <c r="B212" s="17"/>
      <c r="C212" s="17"/>
      <c r="D212" s="17"/>
      <c r="E212" s="17"/>
      <c r="F212" s="17"/>
      <c r="G212" s="17"/>
    </row>
    <row r="213" spans="1:7" ht="13.8">
      <c r="A213" s="20"/>
      <c r="B213" s="17"/>
      <c r="C213" s="17"/>
      <c r="D213" s="17"/>
      <c r="E213" s="17"/>
      <c r="F213" s="17"/>
      <c r="G213" s="17"/>
    </row>
    <row r="214" spans="1:7" ht="13.8">
      <c r="A214" s="20"/>
      <c r="B214" s="17"/>
      <c r="C214" s="17"/>
      <c r="D214" s="17"/>
      <c r="E214" s="17"/>
      <c r="F214" s="17"/>
      <c r="G214" s="17"/>
    </row>
    <row r="215" spans="1:7" ht="13.8">
      <c r="A215" s="20"/>
      <c r="B215" s="17"/>
      <c r="C215" s="17"/>
      <c r="D215" s="17"/>
      <c r="E215" s="17"/>
      <c r="F215" s="17"/>
      <c r="G215" s="17"/>
    </row>
    <row r="216" spans="1:7" ht="13.8">
      <c r="A216" s="20"/>
      <c r="B216" s="17"/>
      <c r="C216" s="17"/>
      <c r="D216" s="17"/>
      <c r="E216" s="17"/>
      <c r="F216" s="17"/>
      <c r="G216" s="17"/>
    </row>
    <row r="217" spans="1:7" ht="13.8">
      <c r="A217" s="20"/>
      <c r="B217" s="17"/>
      <c r="C217" s="17"/>
      <c r="D217" s="17"/>
      <c r="E217" s="17"/>
      <c r="F217" s="17"/>
      <c r="G217" s="17"/>
    </row>
    <row r="218" spans="1:7" ht="13.8">
      <c r="A218" s="20"/>
      <c r="B218" s="17"/>
      <c r="C218" s="17"/>
      <c r="D218" s="17"/>
      <c r="E218" s="17"/>
      <c r="F218" s="17"/>
      <c r="G218" s="17"/>
    </row>
    <row r="219" spans="1:7" ht="13.8">
      <c r="A219" s="20"/>
      <c r="B219" s="17"/>
      <c r="C219" s="17"/>
      <c r="D219" s="17"/>
      <c r="E219" s="17"/>
      <c r="F219" s="17"/>
      <c r="G219" s="17"/>
    </row>
    <row r="220" spans="1:7" ht="13.8">
      <c r="A220" s="20"/>
      <c r="B220" s="17"/>
      <c r="C220" s="17"/>
      <c r="D220" s="17"/>
      <c r="E220" s="17"/>
      <c r="F220" s="17"/>
      <c r="G220" s="17"/>
    </row>
    <row r="221" spans="1:7" ht="13.8">
      <c r="A221" s="20"/>
      <c r="B221" s="17"/>
      <c r="C221" s="17"/>
      <c r="D221" s="17"/>
      <c r="E221" s="17"/>
      <c r="F221" s="17"/>
      <c r="G221" s="17"/>
    </row>
    <row r="222" spans="1:7" ht="13.8">
      <c r="A222" s="20"/>
      <c r="B222" s="17"/>
      <c r="C222" s="17"/>
      <c r="D222" s="17"/>
      <c r="E222" s="17"/>
      <c r="F222" s="17"/>
      <c r="G222" s="17"/>
    </row>
    <row r="223" spans="1:7" ht="13.8">
      <c r="A223" s="20"/>
      <c r="B223" s="17"/>
      <c r="C223" s="17"/>
      <c r="D223" s="17"/>
      <c r="E223" s="17"/>
      <c r="F223" s="17"/>
      <c r="G223" s="17"/>
    </row>
    <row r="224" spans="1:7" ht="13.8">
      <c r="A224" s="20"/>
      <c r="B224" s="17"/>
      <c r="C224" s="17"/>
      <c r="D224" s="17"/>
      <c r="E224" s="17"/>
      <c r="F224" s="17"/>
      <c r="G224" s="17"/>
    </row>
    <row r="225" spans="1:7" ht="13.8">
      <c r="A225" s="20"/>
      <c r="B225" s="17"/>
      <c r="C225" s="17"/>
      <c r="D225" s="17"/>
      <c r="E225" s="17"/>
      <c r="F225" s="17"/>
      <c r="G225" s="17"/>
    </row>
    <row r="226" spans="1:7" ht="13.8">
      <c r="A226" s="20"/>
      <c r="B226" s="17"/>
      <c r="C226" s="17"/>
      <c r="D226" s="17"/>
      <c r="E226" s="17"/>
      <c r="F226" s="17"/>
      <c r="G226" s="17"/>
    </row>
    <row r="227" spans="1:7" ht="13.8">
      <c r="A227" s="20"/>
      <c r="B227" s="17"/>
      <c r="C227" s="17"/>
      <c r="D227" s="17"/>
      <c r="E227" s="17"/>
      <c r="F227" s="17"/>
      <c r="G227" s="17"/>
    </row>
    <row r="228" spans="1:7" ht="13.8">
      <c r="A228" s="20"/>
      <c r="B228" s="17"/>
      <c r="C228" s="17"/>
      <c r="D228" s="17"/>
      <c r="E228" s="17"/>
      <c r="F228" s="17"/>
      <c r="G228" s="17"/>
    </row>
    <row r="229" spans="1:7" ht="13.8">
      <c r="A229" s="20"/>
      <c r="B229" s="17"/>
      <c r="C229" s="17"/>
      <c r="D229" s="17"/>
      <c r="E229" s="17"/>
      <c r="F229" s="17"/>
      <c r="G229" s="17"/>
    </row>
    <row r="230" spans="1:7" ht="13.8">
      <c r="A230" s="20"/>
      <c r="B230" s="17"/>
      <c r="C230" s="17"/>
      <c r="D230" s="17"/>
      <c r="E230" s="17"/>
      <c r="F230" s="17"/>
      <c r="G230" s="17"/>
    </row>
    <row r="231" spans="1:7" ht="13.8">
      <c r="A231" s="20"/>
      <c r="B231" s="17"/>
      <c r="C231" s="17"/>
      <c r="D231" s="17"/>
      <c r="E231" s="17"/>
      <c r="F231" s="17"/>
      <c r="G231" s="17"/>
    </row>
    <row r="232" spans="1:7" ht="13.8">
      <c r="A232" s="20"/>
      <c r="B232" s="17"/>
      <c r="C232" s="17"/>
      <c r="D232" s="17"/>
      <c r="E232" s="17"/>
      <c r="F232" s="17"/>
      <c r="G232" s="17"/>
    </row>
    <row r="233" spans="1:7" ht="13.8">
      <c r="A233" s="20"/>
      <c r="B233" s="17"/>
      <c r="C233" s="17"/>
      <c r="D233" s="17"/>
      <c r="E233" s="17"/>
      <c r="F233" s="17"/>
      <c r="G233" s="17"/>
    </row>
    <row r="234" spans="1:7" ht="13.8">
      <c r="A234" s="20"/>
      <c r="B234" s="17"/>
      <c r="C234" s="17"/>
      <c r="D234" s="17"/>
      <c r="E234" s="17"/>
      <c r="F234" s="17"/>
      <c r="G234" s="17"/>
    </row>
    <row r="235" spans="1:7" ht="13.8">
      <c r="A235" s="20"/>
      <c r="B235" s="17"/>
      <c r="C235" s="17"/>
      <c r="D235" s="17"/>
      <c r="E235" s="17"/>
      <c r="F235" s="17"/>
      <c r="G235" s="17"/>
    </row>
    <row r="236" spans="1:7" ht="13.8">
      <c r="A236" s="20"/>
      <c r="B236" s="17"/>
      <c r="C236" s="17"/>
      <c r="D236" s="17"/>
      <c r="E236" s="17"/>
      <c r="F236" s="17"/>
      <c r="G236" s="17"/>
    </row>
    <row r="237" spans="1:7" ht="13.8">
      <c r="A237" s="20"/>
      <c r="B237" s="17"/>
      <c r="C237" s="17"/>
      <c r="D237" s="17"/>
      <c r="E237" s="17"/>
      <c r="F237" s="17"/>
      <c r="G237" s="17"/>
    </row>
    <row r="238" spans="1:7" ht="13.8">
      <c r="A238" s="20"/>
      <c r="B238" s="17"/>
      <c r="C238" s="17"/>
      <c r="D238" s="17"/>
      <c r="E238" s="17"/>
      <c r="F238" s="17"/>
      <c r="G238" s="17"/>
    </row>
    <row r="239" spans="1:7" ht="13.8">
      <c r="A239" s="20"/>
      <c r="B239" s="17"/>
      <c r="C239" s="17"/>
      <c r="D239" s="17"/>
      <c r="E239" s="17"/>
      <c r="F239" s="17"/>
      <c r="G239" s="17"/>
    </row>
    <row r="240" spans="1:7" ht="13.8">
      <c r="A240" s="20"/>
      <c r="B240" s="17"/>
      <c r="C240" s="17"/>
      <c r="D240" s="17"/>
      <c r="E240" s="17"/>
      <c r="F240" s="17"/>
      <c r="G240" s="17"/>
    </row>
    <row r="241" spans="1:7" ht="13.8">
      <c r="A241" s="20"/>
      <c r="B241" s="17"/>
      <c r="C241" s="17"/>
      <c r="D241" s="17"/>
      <c r="E241" s="17"/>
      <c r="F241" s="17"/>
      <c r="G241" s="17"/>
    </row>
    <row r="242" spans="1:7" ht="13.8">
      <c r="A242" s="20"/>
      <c r="B242" s="17"/>
      <c r="C242" s="17"/>
      <c r="D242" s="17"/>
      <c r="E242" s="17"/>
      <c r="F242" s="17"/>
      <c r="G242" s="17"/>
    </row>
    <row r="243" spans="1:7" ht="13.8">
      <c r="A243" s="20"/>
      <c r="B243" s="17"/>
      <c r="C243" s="17"/>
      <c r="D243" s="17"/>
      <c r="E243" s="17"/>
      <c r="F243" s="17"/>
      <c r="G243" s="17"/>
    </row>
    <row r="244" spans="1:7" ht="13.8">
      <c r="A244" s="20"/>
      <c r="B244" s="17"/>
      <c r="C244" s="17"/>
      <c r="D244" s="17"/>
      <c r="E244" s="17"/>
      <c r="F244" s="17"/>
      <c r="G244" s="17"/>
    </row>
    <row r="245" spans="1:7" ht="13.8">
      <c r="A245" s="20"/>
      <c r="B245" s="17"/>
      <c r="C245" s="17"/>
      <c r="D245" s="17"/>
      <c r="E245" s="17"/>
      <c r="F245" s="17"/>
      <c r="G245" s="17"/>
    </row>
    <row r="246" spans="1:7" ht="13.8">
      <c r="A246" s="20"/>
      <c r="B246" s="17"/>
      <c r="C246" s="17"/>
      <c r="D246" s="17"/>
      <c r="E246" s="17"/>
      <c r="F246" s="17"/>
      <c r="G246" s="17"/>
    </row>
    <row r="247" spans="1:7" ht="13.8">
      <c r="A247" s="20"/>
      <c r="B247" s="17"/>
      <c r="C247" s="17"/>
      <c r="D247" s="17"/>
      <c r="E247" s="17"/>
      <c r="F247" s="17"/>
      <c r="G247" s="17"/>
    </row>
    <row r="248" spans="1:7" ht="13.8">
      <c r="A248" s="20"/>
      <c r="B248" s="17"/>
      <c r="C248" s="17"/>
      <c r="D248" s="17"/>
      <c r="E248" s="17"/>
      <c r="F248" s="17"/>
      <c r="G248" s="17"/>
    </row>
    <row r="249" spans="1:7" ht="13.8">
      <c r="A249" s="20"/>
      <c r="B249" s="17"/>
      <c r="C249" s="17"/>
      <c r="D249" s="17"/>
      <c r="E249" s="17"/>
      <c r="F249" s="17"/>
      <c r="G249" s="17"/>
    </row>
    <row r="250" spans="1:7" ht="13.8">
      <c r="A250" s="20"/>
      <c r="B250" s="17"/>
      <c r="C250" s="17"/>
      <c r="D250" s="17"/>
      <c r="E250" s="17"/>
      <c r="F250" s="17"/>
      <c r="G250" s="17"/>
    </row>
    <row r="251" spans="1:7" ht="13.8">
      <c r="A251" s="20"/>
      <c r="B251" s="17"/>
      <c r="C251" s="17"/>
      <c r="D251" s="17"/>
      <c r="E251" s="17"/>
      <c r="F251" s="17"/>
      <c r="G251" s="17"/>
    </row>
    <row r="252" spans="1:7" ht="13.8">
      <c r="A252" s="20"/>
      <c r="B252" s="17"/>
      <c r="C252" s="17"/>
      <c r="D252" s="17"/>
      <c r="E252" s="17"/>
      <c r="F252" s="17"/>
      <c r="G252" s="17"/>
    </row>
    <row r="253" spans="1:7" ht="13.8">
      <c r="A253" s="20"/>
      <c r="B253" s="17"/>
      <c r="C253" s="17"/>
      <c r="D253" s="17"/>
      <c r="E253" s="17"/>
      <c r="F253" s="17"/>
      <c r="G253" s="17"/>
    </row>
    <row r="254" spans="1:7" ht="13.8">
      <c r="A254" s="20"/>
      <c r="B254" s="17"/>
      <c r="C254" s="17"/>
      <c r="D254" s="17"/>
      <c r="E254" s="17"/>
      <c r="F254" s="17"/>
      <c r="G254" s="17"/>
    </row>
    <row r="255" spans="1:7" ht="13.8">
      <c r="A255" s="20"/>
      <c r="B255" s="17"/>
      <c r="C255" s="17"/>
      <c r="D255" s="17"/>
      <c r="E255" s="17"/>
      <c r="F255" s="17"/>
      <c r="G255" s="17"/>
    </row>
    <row r="256" spans="1:7" ht="13.8">
      <c r="A256" s="20"/>
      <c r="B256" s="17"/>
      <c r="C256" s="17"/>
      <c r="D256" s="17"/>
      <c r="E256" s="17"/>
      <c r="F256" s="17"/>
      <c r="G256" s="17"/>
    </row>
    <row r="257" spans="1:7" ht="13.8">
      <c r="A257" s="20"/>
      <c r="B257" s="17"/>
      <c r="C257" s="17"/>
      <c r="D257" s="17"/>
      <c r="E257" s="17"/>
      <c r="F257" s="17"/>
      <c r="G257" s="17"/>
    </row>
    <row r="258" spans="1:7" ht="13.8">
      <c r="A258" s="20"/>
      <c r="B258" s="17"/>
      <c r="C258" s="17"/>
      <c r="D258" s="17"/>
      <c r="E258" s="17"/>
      <c r="F258" s="17"/>
      <c r="G258" s="17"/>
    </row>
    <row r="259" spans="1:7" ht="13.8">
      <c r="A259" s="20"/>
      <c r="B259" s="17"/>
      <c r="C259" s="17"/>
      <c r="D259" s="17"/>
      <c r="E259" s="17"/>
      <c r="F259" s="17"/>
      <c r="G259" s="17"/>
    </row>
    <row r="260" spans="1:7" ht="13.8">
      <c r="A260" s="20"/>
      <c r="B260" s="17"/>
      <c r="C260" s="17"/>
      <c r="D260" s="17"/>
      <c r="E260" s="17"/>
      <c r="F260" s="17"/>
      <c r="G260" s="17"/>
    </row>
    <row r="261" spans="1:7" ht="13.8">
      <c r="A261" s="20"/>
      <c r="B261" s="17"/>
      <c r="C261" s="17"/>
      <c r="D261" s="17"/>
      <c r="E261" s="17"/>
      <c r="F261" s="17"/>
      <c r="G261" s="17"/>
    </row>
    <row r="262" spans="1:7" ht="13.8">
      <c r="A262" s="20"/>
      <c r="B262" s="17"/>
      <c r="C262" s="17"/>
      <c r="D262" s="17"/>
      <c r="E262" s="17"/>
      <c r="F262" s="17"/>
      <c r="G262" s="17"/>
    </row>
    <row r="263" spans="1:7" ht="13.8">
      <c r="A263" s="20"/>
      <c r="B263" s="17"/>
      <c r="C263" s="17"/>
      <c r="D263" s="17"/>
      <c r="E263" s="17"/>
      <c r="F263" s="17"/>
      <c r="G263" s="17"/>
    </row>
    <row r="264" spans="1:7" ht="13.8">
      <c r="A264" s="20"/>
      <c r="B264" s="17"/>
      <c r="C264" s="17"/>
      <c r="D264" s="17"/>
      <c r="E264" s="17"/>
      <c r="F264" s="17"/>
      <c r="G264" s="17"/>
    </row>
    <row r="265" spans="1:7" ht="13.8">
      <c r="A265" s="20"/>
      <c r="B265" s="17"/>
      <c r="C265" s="17"/>
      <c r="D265" s="17"/>
      <c r="E265" s="17"/>
      <c r="F265" s="17"/>
      <c r="G265" s="17"/>
    </row>
    <row r="266" spans="1:7" ht="13.8">
      <c r="A266" s="20"/>
      <c r="B266" s="17"/>
      <c r="C266" s="17"/>
      <c r="D266" s="17"/>
      <c r="E266" s="17"/>
      <c r="F266" s="17"/>
      <c r="G266" s="17"/>
    </row>
    <row r="267" spans="1:7" ht="13.8">
      <c r="A267" s="20"/>
      <c r="B267" s="17"/>
      <c r="C267" s="17"/>
      <c r="D267" s="17"/>
      <c r="E267" s="17"/>
      <c r="F267" s="17"/>
      <c r="G267" s="17"/>
    </row>
    <row r="268" spans="1:7" ht="13.8">
      <c r="A268" s="20"/>
      <c r="B268" s="17"/>
      <c r="C268" s="17"/>
      <c r="D268" s="17"/>
      <c r="E268" s="17"/>
      <c r="F268" s="17"/>
      <c r="G268" s="17"/>
    </row>
    <row r="269" spans="1:7" ht="13.8">
      <c r="A269" s="20"/>
      <c r="B269" s="17"/>
      <c r="C269" s="17"/>
      <c r="D269" s="17"/>
      <c r="E269" s="17"/>
      <c r="F269" s="17"/>
      <c r="G269" s="17"/>
    </row>
    <row r="270" spans="1:7" ht="13.8">
      <c r="A270" s="20"/>
      <c r="B270" s="17"/>
      <c r="C270" s="17"/>
      <c r="D270" s="17"/>
      <c r="E270" s="17"/>
      <c r="F270" s="17"/>
      <c r="G270" s="17"/>
    </row>
    <row r="271" spans="1:7" ht="13.8">
      <c r="A271" s="17"/>
      <c r="B271" s="17"/>
      <c r="C271" s="17"/>
      <c r="D271" s="17"/>
      <c r="E271" s="17"/>
      <c r="F271" s="17"/>
      <c r="G271" s="17"/>
    </row>
    <row r="272" spans="1:7" ht="13.8">
      <c r="A272" s="17"/>
      <c r="B272" s="17"/>
      <c r="C272" s="17"/>
      <c r="D272" s="17"/>
      <c r="E272" s="17"/>
      <c r="F272" s="17"/>
      <c r="G272" s="17"/>
    </row>
    <row r="273" spans="1:7" ht="13.8">
      <c r="A273" s="17"/>
      <c r="B273" s="17"/>
      <c r="C273" s="17"/>
      <c r="D273" s="17"/>
      <c r="E273" s="17"/>
      <c r="F273" s="17"/>
      <c r="G273" s="17"/>
    </row>
    <row r="274" spans="1:7" ht="13.8">
      <c r="A274" s="17"/>
      <c r="B274" s="17"/>
      <c r="C274" s="17"/>
      <c r="D274" s="17"/>
      <c r="E274" s="17"/>
      <c r="F274" s="17"/>
      <c r="G274" s="17"/>
    </row>
    <row r="275" spans="1:7" ht="13.8">
      <c r="A275" s="17"/>
      <c r="B275" s="17"/>
      <c r="C275" s="17"/>
      <c r="D275" s="17"/>
      <c r="E275" s="17"/>
      <c r="F275" s="17"/>
      <c r="G275" s="17"/>
    </row>
    <row r="276" spans="1:7" ht="13.8">
      <c r="A276" s="17"/>
      <c r="B276" s="17"/>
      <c r="C276" s="17"/>
      <c r="D276" s="17"/>
      <c r="E276" s="17"/>
      <c r="F276" s="17"/>
      <c r="G276" s="17"/>
    </row>
    <row r="277" spans="1:7" ht="13.8">
      <c r="A277" s="17"/>
      <c r="B277" s="17"/>
      <c r="C277" s="17"/>
      <c r="D277" s="17"/>
      <c r="E277" s="17"/>
      <c r="F277" s="17"/>
      <c r="G277" s="17"/>
    </row>
    <row r="278" spans="1:7" ht="13.8">
      <c r="A278" s="17"/>
      <c r="B278" s="17"/>
      <c r="C278" s="17"/>
      <c r="D278" s="17"/>
      <c r="E278" s="17"/>
      <c r="F278" s="17"/>
      <c r="G278" s="17"/>
    </row>
    <row r="279" spans="1:7" ht="13.8">
      <c r="A279" s="17"/>
      <c r="B279" s="17"/>
      <c r="C279" s="17"/>
      <c r="D279" s="17"/>
      <c r="E279" s="17"/>
      <c r="F279" s="17"/>
      <c r="G279" s="17"/>
    </row>
    <row r="280" spans="1:7" ht="13.8">
      <c r="A280" s="17"/>
      <c r="B280" s="17"/>
      <c r="C280" s="17"/>
      <c r="D280" s="17"/>
      <c r="E280" s="17"/>
      <c r="F280" s="17"/>
      <c r="G280" s="17"/>
    </row>
    <row r="281" spans="1:7" ht="13.8">
      <c r="A281" s="17"/>
      <c r="B281" s="17"/>
      <c r="C281" s="17"/>
      <c r="D281" s="17"/>
      <c r="E281" s="17"/>
      <c r="F281" s="17"/>
      <c r="G281" s="17"/>
    </row>
    <row r="282" spans="1:7" ht="13.8">
      <c r="A282" s="17"/>
      <c r="B282" s="17"/>
      <c r="C282" s="17"/>
      <c r="D282" s="17"/>
      <c r="E282" s="17"/>
      <c r="F282" s="17"/>
      <c r="G282" s="17"/>
    </row>
    <row r="283" spans="1:7" ht="13.8">
      <c r="A283" s="17"/>
      <c r="B283" s="17"/>
      <c r="C283" s="17"/>
      <c r="D283" s="17"/>
      <c r="E283" s="17"/>
      <c r="F283" s="17"/>
      <c r="G283" s="17"/>
    </row>
    <row r="284" spans="1:7" ht="13.8">
      <c r="A284" s="17"/>
      <c r="B284" s="17"/>
      <c r="C284" s="17"/>
      <c r="D284" s="17"/>
      <c r="E284" s="17"/>
      <c r="F284" s="17"/>
      <c r="G284" s="17"/>
    </row>
    <row r="285" spans="1:7" ht="13.8">
      <c r="A285" s="17"/>
      <c r="B285" s="17"/>
      <c r="C285" s="17"/>
      <c r="D285" s="17"/>
      <c r="E285" s="17"/>
      <c r="F285" s="17"/>
      <c r="G285" s="17"/>
    </row>
    <row r="286" spans="1:7" ht="13.8">
      <c r="A286" s="17"/>
      <c r="B286" s="17"/>
      <c r="C286" s="17"/>
      <c r="D286" s="17"/>
      <c r="E286" s="17"/>
      <c r="F286" s="17"/>
      <c r="G286" s="17"/>
    </row>
    <row r="287" spans="1:7" ht="13.8">
      <c r="A287" s="17"/>
      <c r="B287" s="17"/>
      <c r="C287" s="17"/>
      <c r="D287" s="17"/>
      <c r="E287" s="17"/>
      <c r="F287" s="17"/>
      <c r="G287" s="17"/>
    </row>
    <row r="288" spans="1:7" ht="13.8">
      <c r="A288" s="17"/>
      <c r="B288" s="17"/>
      <c r="C288" s="17"/>
      <c r="D288" s="17"/>
      <c r="E288" s="17"/>
      <c r="F288" s="17"/>
      <c r="G288" s="17"/>
    </row>
    <row r="289" spans="1:7" ht="13.8">
      <c r="A289" s="17"/>
      <c r="B289" s="17"/>
      <c r="C289" s="17"/>
      <c r="D289" s="17"/>
      <c r="E289" s="17"/>
      <c r="F289" s="17"/>
      <c r="G289" s="17"/>
    </row>
    <row r="290" spans="1:7" ht="13.8">
      <c r="A290" s="17"/>
      <c r="B290" s="17"/>
      <c r="C290" s="17"/>
      <c r="D290" s="17"/>
      <c r="E290" s="17"/>
      <c r="F290" s="17"/>
      <c r="G290" s="17"/>
    </row>
    <row r="291" spans="1:7" ht="13.8">
      <c r="A291" s="17"/>
      <c r="B291" s="17"/>
      <c r="C291" s="17"/>
      <c r="D291" s="17"/>
      <c r="E291" s="17"/>
      <c r="F291" s="17"/>
      <c r="G291" s="17"/>
    </row>
    <row r="292" spans="1:7" ht="13.8">
      <c r="A292" s="17"/>
      <c r="B292" s="17"/>
      <c r="C292" s="17"/>
      <c r="D292" s="17"/>
      <c r="E292" s="17"/>
      <c r="F292" s="17"/>
      <c r="G292" s="17"/>
    </row>
    <row r="293" spans="1:7" ht="13.8">
      <c r="A293" s="17"/>
      <c r="B293" s="17"/>
      <c r="C293" s="17"/>
      <c r="D293" s="17"/>
      <c r="E293" s="17"/>
      <c r="F293" s="17"/>
      <c r="G293" s="17"/>
    </row>
    <row r="294" spans="1:7" ht="13.8">
      <c r="A294" s="17"/>
      <c r="B294" s="17"/>
      <c r="C294" s="17"/>
      <c r="D294" s="17"/>
      <c r="E294" s="17"/>
      <c r="F294" s="17"/>
      <c r="G294" s="17"/>
    </row>
    <row r="295" spans="1:7" ht="13.8">
      <c r="A295" s="17"/>
      <c r="B295" s="17"/>
      <c r="C295" s="17"/>
      <c r="D295" s="17"/>
      <c r="E295" s="17"/>
      <c r="F295" s="17"/>
      <c r="G295" s="17"/>
    </row>
    <row r="296" spans="1:7" ht="13.8">
      <c r="A296" s="17"/>
      <c r="B296" s="17"/>
      <c r="C296" s="17"/>
      <c r="D296" s="17"/>
      <c r="E296" s="17"/>
      <c r="F296" s="17"/>
      <c r="G296" s="17"/>
    </row>
    <row r="297" spans="1:7" ht="13.8">
      <c r="A297" s="17"/>
      <c r="B297" s="17"/>
      <c r="C297" s="17"/>
      <c r="D297" s="17"/>
      <c r="E297" s="17"/>
      <c r="F297" s="17"/>
      <c r="G297" s="17"/>
    </row>
    <row r="298" spans="1:7" ht="13.8">
      <c r="A298" s="17"/>
      <c r="B298" s="17"/>
      <c r="C298" s="17"/>
      <c r="D298" s="17"/>
      <c r="E298" s="17"/>
      <c r="F298" s="17"/>
      <c r="G298" s="17"/>
    </row>
    <row r="299" spans="1:7" ht="13.8">
      <c r="A299" s="17"/>
      <c r="B299" s="17"/>
      <c r="C299" s="17"/>
      <c r="D299" s="17"/>
      <c r="E299" s="17"/>
      <c r="F299" s="17"/>
      <c r="G299" s="17"/>
    </row>
    <row r="300" spans="1:7" ht="13.8">
      <c r="A300" s="17"/>
      <c r="B300" s="17"/>
      <c r="C300" s="17"/>
      <c r="D300" s="17"/>
      <c r="E300" s="17"/>
      <c r="F300" s="17"/>
      <c r="G300" s="17"/>
    </row>
    <row r="301" spans="1:7" ht="13.8">
      <c r="A301" s="17"/>
      <c r="B301" s="17"/>
      <c r="C301" s="17"/>
      <c r="D301" s="17"/>
      <c r="E301" s="17"/>
      <c r="F301" s="17"/>
      <c r="G301" s="17"/>
    </row>
    <row r="302" spans="1:7" ht="13.8">
      <c r="A302" s="17"/>
      <c r="B302" s="17"/>
      <c r="C302" s="17"/>
      <c r="D302" s="17"/>
      <c r="E302" s="17"/>
      <c r="F302" s="17"/>
      <c r="G302" s="17"/>
    </row>
    <row r="303" spans="1:7" ht="13.8">
      <c r="A303" s="17"/>
      <c r="B303" s="17"/>
      <c r="C303" s="17"/>
      <c r="D303" s="17"/>
      <c r="E303" s="17"/>
      <c r="F303" s="17"/>
      <c r="G303" s="17"/>
    </row>
    <row r="304" spans="1:7" ht="13.8">
      <c r="A304" s="17"/>
      <c r="B304" s="17"/>
      <c r="C304" s="17"/>
      <c r="D304" s="17"/>
      <c r="E304" s="17"/>
      <c r="F304" s="17"/>
      <c r="G304" s="17"/>
    </row>
    <row r="305" spans="1:7" ht="13.8">
      <c r="A305" s="17"/>
      <c r="B305" s="17"/>
      <c r="C305" s="17"/>
      <c r="D305" s="17"/>
      <c r="E305" s="17"/>
      <c r="F305" s="17"/>
      <c r="G305" s="17"/>
    </row>
    <row r="306" spans="1:7" ht="13.8">
      <c r="A306" s="17"/>
      <c r="B306" s="17"/>
      <c r="C306" s="17"/>
      <c r="D306" s="17"/>
      <c r="E306" s="17"/>
      <c r="F306" s="17"/>
      <c r="G306" s="17"/>
    </row>
    <row r="307" spans="1:7" ht="13.8">
      <c r="A307" s="17"/>
      <c r="B307" s="17"/>
      <c r="C307" s="17"/>
      <c r="D307" s="17"/>
      <c r="E307" s="17"/>
      <c r="F307" s="17"/>
      <c r="G307" s="17"/>
    </row>
    <row r="308" spans="1:7" ht="13.8">
      <c r="A308" s="17"/>
      <c r="B308" s="17"/>
      <c r="C308" s="17"/>
      <c r="D308" s="17"/>
      <c r="E308" s="17"/>
      <c r="F308" s="17"/>
      <c r="G308" s="17"/>
    </row>
    <row r="309" spans="1:7" ht="13.8">
      <c r="A309" s="17"/>
      <c r="B309" s="17"/>
      <c r="C309" s="17"/>
      <c r="D309" s="17"/>
      <c r="E309" s="17"/>
      <c r="F309" s="17"/>
      <c r="G309" s="17"/>
    </row>
    <row r="310" spans="1:7" ht="13.8">
      <c r="A310" s="17"/>
      <c r="B310" s="17"/>
      <c r="C310" s="17"/>
      <c r="D310" s="17"/>
      <c r="E310" s="17"/>
      <c r="F310" s="17"/>
      <c r="G310" s="17"/>
    </row>
    <row r="311" spans="1:7" ht="13.8">
      <c r="A311" s="17"/>
      <c r="B311" s="17"/>
      <c r="C311" s="17"/>
      <c r="D311" s="17"/>
      <c r="E311" s="17"/>
      <c r="F311" s="17"/>
      <c r="G311" s="17"/>
    </row>
    <row r="312" spans="1:7" ht="13.8">
      <c r="A312" s="17"/>
      <c r="B312" s="17"/>
      <c r="C312" s="17"/>
      <c r="D312" s="17"/>
      <c r="E312" s="17"/>
      <c r="F312" s="17"/>
      <c r="G312" s="17"/>
    </row>
    <row r="313" spans="1:7" ht="13.8">
      <c r="A313" s="17"/>
      <c r="B313" s="17"/>
      <c r="C313" s="17"/>
      <c r="D313" s="17"/>
      <c r="E313" s="17"/>
      <c r="F313" s="17"/>
      <c r="G313" s="17"/>
    </row>
    <row r="314" spans="1:7" ht="13.8">
      <c r="A314" s="17"/>
      <c r="B314" s="17"/>
      <c r="C314" s="17"/>
      <c r="D314" s="17"/>
      <c r="E314" s="17"/>
      <c r="F314" s="17"/>
      <c r="G314" s="17"/>
    </row>
    <row r="315" spans="1:7" ht="13.8">
      <c r="A315" s="17"/>
      <c r="B315" s="17"/>
      <c r="C315" s="17"/>
      <c r="D315" s="17"/>
      <c r="E315" s="17"/>
      <c r="F315" s="17"/>
      <c r="G315" s="17"/>
    </row>
    <row r="316" spans="1:7" ht="13.8">
      <c r="A316" s="17"/>
      <c r="B316" s="17"/>
      <c r="C316" s="17"/>
      <c r="D316" s="17"/>
      <c r="E316" s="17"/>
      <c r="F316" s="17"/>
      <c r="G316" s="17"/>
    </row>
    <row r="317" spans="1:7" ht="13.8">
      <c r="A317" s="17"/>
      <c r="B317" s="17"/>
      <c r="C317" s="17"/>
      <c r="D317" s="17"/>
      <c r="E317" s="17"/>
      <c r="F317" s="17"/>
      <c r="G317" s="17"/>
    </row>
    <row r="318" spans="1:7" ht="13.8">
      <c r="A318" s="17"/>
      <c r="B318" s="17"/>
      <c r="C318" s="17"/>
      <c r="D318" s="17"/>
      <c r="E318" s="17"/>
      <c r="F318" s="17"/>
      <c r="G318" s="17"/>
    </row>
    <row r="319" spans="1:7" ht="13.8">
      <c r="A319" s="17"/>
      <c r="B319" s="17"/>
      <c r="C319" s="17"/>
      <c r="D319" s="17"/>
      <c r="E319" s="17"/>
      <c r="F319" s="17"/>
      <c r="G319" s="17"/>
    </row>
    <row r="320" spans="1:7" ht="13.8">
      <c r="A320" s="17"/>
      <c r="B320" s="17"/>
      <c r="C320" s="17"/>
      <c r="D320" s="17"/>
      <c r="E320" s="17"/>
      <c r="F320" s="17"/>
      <c r="G320" s="17"/>
    </row>
    <row r="321" spans="1:7" ht="13.8">
      <c r="A321" s="17"/>
      <c r="B321" s="17"/>
      <c r="C321" s="17"/>
      <c r="D321" s="17"/>
      <c r="E321" s="17"/>
      <c r="F321" s="17"/>
      <c r="G321" s="17"/>
    </row>
    <row r="322" spans="1:7" ht="13.8">
      <c r="A322" s="17"/>
      <c r="B322" s="17"/>
      <c r="C322" s="17"/>
      <c r="D322" s="17"/>
      <c r="E322" s="17"/>
      <c r="F322" s="17"/>
      <c r="G322" s="17"/>
    </row>
    <row r="323" spans="1:7" ht="13.8">
      <c r="A323" s="17"/>
      <c r="B323" s="17"/>
      <c r="C323" s="17"/>
      <c r="D323" s="17"/>
      <c r="E323" s="17"/>
      <c r="F323" s="17"/>
      <c r="G323" s="17"/>
    </row>
    <row r="324" spans="1:7" ht="13.8">
      <c r="A324" s="17"/>
      <c r="B324" s="17"/>
      <c r="C324" s="17"/>
      <c r="D324" s="17"/>
      <c r="E324" s="17"/>
      <c r="F324" s="17"/>
      <c r="G324" s="17"/>
    </row>
    <row r="325" spans="1:7" ht="13.8">
      <c r="A325" s="17"/>
      <c r="B325" s="17"/>
      <c r="C325" s="17"/>
      <c r="D325" s="17"/>
      <c r="E325" s="17"/>
      <c r="F325" s="17"/>
      <c r="G325" s="17"/>
    </row>
    <row r="326" spans="1:7" ht="13.8">
      <c r="A326" s="17"/>
      <c r="B326" s="17"/>
      <c r="C326" s="17"/>
      <c r="D326" s="17"/>
      <c r="E326" s="17"/>
      <c r="F326" s="17"/>
      <c r="G326" s="17"/>
    </row>
    <row r="327" spans="1:7" ht="13.8">
      <c r="A327" s="17"/>
      <c r="B327" s="17"/>
      <c r="C327" s="17"/>
      <c r="D327" s="17"/>
      <c r="E327" s="17"/>
      <c r="F327" s="17"/>
      <c r="G327" s="17"/>
    </row>
    <row r="328" spans="1:7" ht="13.8">
      <c r="A328" s="17"/>
      <c r="B328" s="17"/>
      <c r="C328" s="17"/>
      <c r="D328" s="17"/>
      <c r="E328" s="17"/>
      <c r="F328" s="17"/>
      <c r="G328" s="17"/>
    </row>
    <row r="329" spans="1:7" ht="13.8">
      <c r="A329" s="17"/>
      <c r="B329" s="17"/>
      <c r="C329" s="17"/>
      <c r="D329" s="17"/>
      <c r="E329" s="17"/>
      <c r="F329" s="17"/>
      <c r="G329" s="17"/>
    </row>
    <row r="330" spans="1:7" ht="13.8">
      <c r="A330" s="17"/>
      <c r="B330" s="17"/>
      <c r="C330" s="17"/>
      <c r="D330" s="17"/>
      <c r="E330" s="17"/>
      <c r="F330" s="17"/>
      <c r="G330" s="17"/>
    </row>
    <row r="331" spans="1:7" ht="13.8">
      <c r="A331" s="17"/>
      <c r="B331" s="17"/>
      <c r="C331" s="17"/>
      <c r="D331" s="17"/>
      <c r="E331" s="17"/>
      <c r="F331" s="17"/>
      <c r="G331" s="17"/>
    </row>
    <row r="332" spans="1:7" ht="13.8">
      <c r="A332" s="17"/>
      <c r="B332" s="17"/>
      <c r="C332" s="17"/>
      <c r="D332" s="17"/>
      <c r="E332" s="17"/>
      <c r="F332" s="17"/>
      <c r="G332" s="17"/>
    </row>
    <row r="333" spans="1:7" ht="13.8">
      <c r="A333" s="17"/>
      <c r="B333" s="17"/>
      <c r="C333" s="17"/>
      <c r="D333" s="17"/>
      <c r="E333" s="17"/>
      <c r="F333" s="17"/>
      <c r="G333" s="17"/>
    </row>
    <row r="334" spans="1:7" ht="13.8">
      <c r="A334" s="17"/>
      <c r="B334" s="17"/>
      <c r="C334" s="17"/>
      <c r="D334" s="17"/>
      <c r="E334" s="17"/>
      <c r="F334" s="17"/>
      <c r="G334" s="17"/>
    </row>
    <row r="335" spans="1:7" ht="13.8">
      <c r="A335" s="17"/>
      <c r="B335" s="17"/>
      <c r="C335" s="17"/>
      <c r="D335" s="17"/>
      <c r="E335" s="17"/>
      <c r="F335" s="17"/>
      <c r="G335" s="17"/>
    </row>
    <row r="336" spans="1:7" ht="13.8">
      <c r="A336" s="17"/>
      <c r="B336" s="17"/>
      <c r="C336" s="17"/>
      <c r="D336" s="17"/>
      <c r="E336" s="17"/>
      <c r="F336" s="17"/>
      <c r="G336" s="17"/>
    </row>
    <row r="337" spans="1:7" ht="13.8">
      <c r="A337" s="17"/>
      <c r="B337" s="17"/>
      <c r="C337" s="17"/>
      <c r="D337" s="17"/>
      <c r="E337" s="17"/>
      <c r="F337" s="17"/>
      <c r="G337" s="17"/>
    </row>
    <row r="338" spans="1:7" ht="13.8">
      <c r="A338" s="17"/>
      <c r="B338" s="17"/>
      <c r="C338" s="17"/>
      <c r="D338" s="17"/>
      <c r="E338" s="17"/>
      <c r="F338" s="17"/>
      <c r="G338" s="17"/>
    </row>
    <row r="339" spans="1:7" ht="13.8">
      <c r="A339" s="17"/>
      <c r="B339" s="17"/>
      <c r="C339" s="17"/>
      <c r="D339" s="17"/>
      <c r="E339" s="17"/>
      <c r="F339" s="17"/>
      <c r="G339" s="17"/>
    </row>
    <row r="340" spans="1:7" ht="13.8">
      <c r="A340" s="17"/>
      <c r="B340" s="17"/>
      <c r="C340" s="17"/>
      <c r="D340" s="17"/>
      <c r="E340" s="17"/>
      <c r="F340" s="17"/>
      <c r="G340" s="17"/>
    </row>
    <row r="341" spans="1:7" ht="13.8">
      <c r="A341" s="17"/>
      <c r="B341" s="17"/>
      <c r="C341" s="17"/>
      <c r="D341" s="17"/>
      <c r="E341" s="17"/>
      <c r="F341" s="17"/>
      <c r="G341" s="17"/>
    </row>
    <row r="342" spans="1:7" ht="13.8">
      <c r="A342" s="17"/>
      <c r="B342" s="17"/>
      <c r="C342" s="17"/>
      <c r="D342" s="17"/>
      <c r="E342" s="17"/>
      <c r="F342" s="17"/>
      <c r="G342" s="17"/>
    </row>
    <row r="343" spans="1:7" ht="13.8">
      <c r="A343" s="17"/>
      <c r="B343" s="17"/>
      <c r="C343" s="17"/>
      <c r="D343" s="17"/>
      <c r="E343" s="17"/>
      <c r="F343" s="17"/>
      <c r="G343" s="17"/>
    </row>
    <row r="344" spans="1:7" ht="13.8">
      <c r="A344" s="17"/>
      <c r="B344" s="17"/>
      <c r="C344" s="17"/>
      <c r="D344" s="17"/>
      <c r="E344" s="17"/>
      <c r="F344" s="17"/>
      <c r="G344" s="17"/>
    </row>
    <row r="345" spans="1:7" ht="13.8">
      <c r="A345" s="17"/>
      <c r="B345" s="17"/>
      <c r="C345" s="17"/>
      <c r="D345" s="17"/>
      <c r="E345" s="17"/>
      <c r="F345" s="17"/>
      <c r="G345" s="17"/>
    </row>
    <row r="346" spans="1:7" ht="13.8">
      <c r="A346" s="17"/>
      <c r="B346" s="17"/>
      <c r="C346" s="17"/>
      <c r="D346" s="17"/>
      <c r="E346" s="17"/>
      <c r="F346" s="17"/>
      <c r="G346" s="17"/>
    </row>
    <row r="347" spans="1:7" ht="13.8">
      <c r="A347" s="17"/>
      <c r="B347" s="17"/>
      <c r="C347" s="17"/>
      <c r="D347" s="17"/>
      <c r="E347" s="17"/>
      <c r="F347" s="17"/>
      <c r="G347" s="17"/>
    </row>
    <row r="348" spans="1:7" ht="13.8">
      <c r="A348" s="17"/>
      <c r="B348" s="17"/>
      <c r="C348" s="17"/>
      <c r="D348" s="17"/>
      <c r="E348" s="17"/>
      <c r="F348" s="17"/>
      <c r="G348" s="17"/>
    </row>
    <row r="349" spans="1:7" ht="13.8">
      <c r="A349" s="17"/>
      <c r="B349" s="17"/>
      <c r="C349" s="17"/>
      <c r="D349" s="17"/>
      <c r="E349" s="17"/>
      <c r="F349" s="17"/>
      <c r="G349" s="17"/>
    </row>
    <row r="350" spans="1:7" ht="13.8">
      <c r="A350" s="17"/>
      <c r="B350" s="17"/>
      <c r="C350" s="17"/>
      <c r="D350" s="17"/>
      <c r="E350" s="17"/>
      <c r="F350" s="17"/>
      <c r="G350" s="17"/>
    </row>
    <row r="351" spans="1:7" ht="13.8">
      <c r="A351" s="17"/>
      <c r="B351" s="17"/>
      <c r="C351" s="17"/>
      <c r="D351" s="17"/>
      <c r="E351" s="17"/>
      <c r="F351" s="17"/>
      <c r="G351" s="17"/>
    </row>
    <row r="352" spans="1:7" ht="13.8">
      <c r="A352" s="17"/>
      <c r="B352" s="17"/>
      <c r="C352" s="17"/>
      <c r="D352" s="17"/>
      <c r="E352" s="17"/>
      <c r="F352" s="17"/>
      <c r="G352" s="17"/>
    </row>
    <row r="353" spans="1:7" ht="13.8">
      <c r="A353" s="17"/>
      <c r="B353" s="17"/>
      <c r="C353" s="17"/>
      <c r="D353" s="17"/>
      <c r="E353" s="17"/>
      <c r="F353" s="17"/>
      <c r="G353" s="17"/>
    </row>
    <row r="354" spans="1:7" ht="13.8">
      <c r="A354" s="17"/>
      <c r="B354" s="17"/>
      <c r="C354" s="17"/>
      <c r="D354" s="17"/>
      <c r="E354" s="17"/>
      <c r="F354" s="17"/>
      <c r="G354" s="17"/>
    </row>
    <row r="355" spans="1:7" ht="13.8">
      <c r="A355" s="17"/>
      <c r="B355" s="17"/>
      <c r="C355" s="17"/>
      <c r="D355" s="17"/>
      <c r="E355" s="17"/>
      <c r="F355" s="17"/>
      <c r="G355" s="17"/>
    </row>
    <row r="356" spans="1:7" ht="13.8">
      <c r="A356" s="17"/>
      <c r="B356" s="17"/>
      <c r="C356" s="17"/>
      <c r="D356" s="17"/>
      <c r="E356" s="17"/>
      <c r="F356" s="17"/>
      <c r="G356" s="17"/>
    </row>
    <row r="357" spans="1:7" ht="13.8">
      <c r="A357" s="17"/>
      <c r="B357" s="17"/>
      <c r="C357" s="17"/>
      <c r="D357" s="17"/>
      <c r="E357" s="17"/>
      <c r="F357" s="17"/>
      <c r="G357" s="17"/>
    </row>
    <row r="358" spans="1:7" ht="13.8">
      <c r="A358" s="17"/>
      <c r="B358" s="17"/>
      <c r="C358" s="17"/>
      <c r="D358" s="17"/>
      <c r="E358" s="17"/>
      <c r="F358" s="17"/>
      <c r="G358" s="17"/>
    </row>
    <row r="359" spans="1:7" ht="13.8">
      <c r="A359" s="17"/>
      <c r="B359" s="17"/>
      <c r="C359" s="17"/>
      <c r="D359" s="17"/>
      <c r="E359" s="17"/>
      <c r="F359" s="17"/>
      <c r="G359" s="17"/>
    </row>
    <row r="360" spans="1:7" ht="13.8">
      <c r="A360" s="17"/>
      <c r="B360" s="17"/>
      <c r="C360" s="17"/>
      <c r="D360" s="17"/>
      <c r="E360" s="17"/>
      <c r="F360" s="17"/>
      <c r="G360" s="17"/>
    </row>
    <row r="361" spans="1:7" ht="13.8">
      <c r="A361" s="17"/>
      <c r="B361" s="17"/>
      <c r="C361" s="17"/>
      <c r="D361" s="17"/>
      <c r="E361" s="17"/>
      <c r="F361" s="17"/>
      <c r="G361" s="17"/>
    </row>
    <row r="362" spans="1:7" ht="13.8">
      <c r="A362" s="17"/>
      <c r="B362" s="17"/>
      <c r="C362" s="17"/>
      <c r="D362" s="17"/>
      <c r="E362" s="17"/>
      <c r="F362" s="17"/>
      <c r="G362" s="17"/>
    </row>
    <row r="363" spans="1:7" ht="13.8">
      <c r="A363" s="17"/>
      <c r="B363" s="17"/>
      <c r="C363" s="17"/>
      <c r="D363" s="17"/>
      <c r="E363" s="17"/>
      <c r="F363" s="17"/>
      <c r="G363" s="17"/>
    </row>
    <row r="364" spans="1:7" ht="13.8">
      <c r="A364" s="17"/>
      <c r="B364" s="17"/>
      <c r="C364" s="17"/>
      <c r="D364" s="17"/>
      <c r="E364" s="17"/>
      <c r="F364" s="17"/>
      <c r="G364" s="17"/>
    </row>
    <row r="365" spans="1:7" ht="13.8">
      <c r="A365" s="17"/>
      <c r="B365" s="17"/>
      <c r="C365" s="17"/>
      <c r="D365" s="17"/>
      <c r="E365" s="17"/>
      <c r="F365" s="17"/>
      <c r="G365" s="17"/>
    </row>
    <row r="366" spans="1:7" ht="13.8">
      <c r="A366" s="17"/>
      <c r="B366" s="17"/>
      <c r="C366" s="17"/>
      <c r="D366" s="17"/>
      <c r="E366" s="17"/>
      <c r="F366" s="17"/>
      <c r="G366" s="17"/>
    </row>
    <row r="367" spans="1:7" ht="13.8">
      <c r="A367" s="17"/>
      <c r="B367" s="17"/>
      <c r="C367" s="17"/>
      <c r="D367" s="17"/>
      <c r="E367" s="17"/>
      <c r="F367" s="17"/>
      <c r="G367" s="17"/>
    </row>
    <row r="368" spans="1:7" ht="13.8">
      <c r="A368" s="17"/>
      <c r="B368" s="17"/>
      <c r="C368" s="17"/>
      <c r="D368" s="17"/>
      <c r="E368" s="17"/>
      <c r="F368" s="17"/>
      <c r="G368" s="17"/>
    </row>
    <row r="369" spans="1:7" ht="13.8">
      <c r="A369" s="17"/>
      <c r="B369" s="17"/>
      <c r="C369" s="17"/>
      <c r="D369" s="17"/>
      <c r="E369" s="17"/>
      <c r="F369" s="17"/>
      <c r="G369" s="17"/>
    </row>
    <row r="370" spans="1:7" ht="13.8">
      <c r="A370" s="17"/>
      <c r="B370" s="17"/>
      <c r="C370" s="17"/>
      <c r="D370" s="17"/>
      <c r="E370" s="17"/>
      <c r="F370" s="17"/>
      <c r="G370" s="17"/>
    </row>
    <row r="371" spans="1:7" ht="13.8">
      <c r="A371" s="17"/>
      <c r="B371" s="17"/>
      <c r="C371" s="17"/>
      <c r="D371" s="17"/>
      <c r="E371" s="17"/>
      <c r="F371" s="17"/>
      <c r="G371" s="17"/>
    </row>
    <row r="372" spans="1:7" ht="13.8">
      <c r="A372" s="17"/>
      <c r="B372" s="17"/>
      <c r="C372" s="17"/>
      <c r="D372" s="17"/>
      <c r="E372" s="17"/>
      <c r="F372" s="17"/>
      <c r="G372" s="17"/>
    </row>
    <row r="373" spans="1:7" ht="13.8">
      <c r="A373" s="17"/>
      <c r="B373" s="17"/>
      <c r="C373" s="17"/>
      <c r="D373" s="17"/>
      <c r="E373" s="17"/>
      <c r="F373" s="17"/>
      <c r="G373" s="17"/>
    </row>
    <row r="374" spans="1:7" ht="13.8">
      <c r="A374" s="17"/>
      <c r="B374" s="17"/>
      <c r="C374" s="17"/>
      <c r="D374" s="17"/>
      <c r="E374" s="17"/>
      <c r="F374" s="17"/>
      <c r="G374" s="17"/>
    </row>
    <row r="375" spans="1:7" ht="13.8">
      <c r="A375" s="17"/>
      <c r="B375" s="17"/>
      <c r="C375" s="17"/>
      <c r="D375" s="17"/>
      <c r="E375" s="17"/>
      <c r="F375" s="17"/>
      <c r="G375" s="17"/>
    </row>
    <row r="376" spans="1:7" ht="13.8">
      <c r="A376" s="17"/>
      <c r="B376" s="17"/>
      <c r="C376" s="17"/>
      <c r="D376" s="17"/>
      <c r="E376" s="17"/>
      <c r="F376" s="17"/>
      <c r="G376" s="17"/>
    </row>
    <row r="377" spans="1:7" ht="13.8">
      <c r="A377" s="17"/>
      <c r="B377" s="17"/>
      <c r="C377" s="17"/>
      <c r="D377" s="17"/>
      <c r="E377" s="17"/>
      <c r="F377" s="17"/>
      <c r="G377" s="17"/>
    </row>
    <row r="378" spans="1:7" ht="13.8">
      <c r="A378" s="17"/>
      <c r="B378" s="17"/>
      <c r="C378" s="17"/>
      <c r="D378" s="17"/>
      <c r="E378" s="17"/>
      <c r="F378" s="17"/>
      <c r="G378" s="17"/>
    </row>
    <row r="379" spans="1:7" ht="13.8">
      <c r="A379" s="17"/>
      <c r="B379" s="17"/>
      <c r="C379" s="17"/>
      <c r="D379" s="17"/>
      <c r="E379" s="17"/>
      <c r="F379" s="17"/>
      <c r="G379" s="17"/>
    </row>
    <row r="380" spans="1:7" ht="13.8">
      <c r="A380" s="17"/>
      <c r="B380" s="17"/>
      <c r="C380" s="17"/>
      <c r="D380" s="17"/>
      <c r="E380" s="17"/>
      <c r="F380" s="17"/>
      <c r="G380" s="17"/>
    </row>
    <row r="381" spans="1:7" ht="13.8">
      <c r="A381" s="17"/>
      <c r="B381" s="17"/>
      <c r="C381" s="17"/>
      <c r="D381" s="17"/>
      <c r="E381" s="17"/>
      <c r="F381" s="17"/>
      <c r="G381" s="17"/>
    </row>
    <row r="382" spans="1:7" ht="13.8">
      <c r="A382" s="17"/>
      <c r="B382" s="17"/>
      <c r="C382" s="17"/>
      <c r="D382" s="17"/>
      <c r="E382" s="17"/>
      <c r="F382" s="17"/>
      <c r="G382" s="17"/>
    </row>
    <row r="383" spans="1:7" ht="13.8">
      <c r="A383" s="17"/>
      <c r="B383" s="17"/>
      <c r="C383" s="17"/>
      <c r="D383" s="17"/>
      <c r="E383" s="17"/>
      <c r="F383" s="17"/>
      <c r="G383" s="17"/>
    </row>
    <row r="384" spans="1:7" ht="13.8">
      <c r="A384" s="17"/>
      <c r="B384" s="17"/>
      <c r="C384" s="17"/>
      <c r="D384" s="17"/>
      <c r="E384" s="17"/>
      <c r="F384" s="17"/>
      <c r="G384" s="17"/>
    </row>
    <row r="385" spans="1:7" ht="13.8">
      <c r="A385" s="17"/>
      <c r="B385" s="17"/>
      <c r="C385" s="17"/>
      <c r="D385" s="17"/>
      <c r="E385" s="17"/>
      <c r="F385" s="17"/>
      <c r="G385" s="17"/>
    </row>
    <row r="386" spans="1:7" ht="13.8">
      <c r="A386" s="17"/>
      <c r="B386" s="17"/>
      <c r="C386" s="17"/>
      <c r="D386" s="17"/>
      <c r="E386" s="17"/>
      <c r="F386" s="17"/>
      <c r="G386" s="17"/>
    </row>
    <row r="387" spans="1:7" ht="13.8">
      <c r="A387" s="17"/>
      <c r="B387" s="17"/>
      <c r="C387" s="17"/>
      <c r="D387" s="17"/>
      <c r="E387" s="17"/>
      <c r="F387" s="17"/>
      <c r="G387" s="17"/>
    </row>
    <row r="388" spans="1:7" ht="13.8">
      <c r="A388" s="17"/>
      <c r="B388" s="17"/>
      <c r="C388" s="17"/>
      <c r="D388" s="17"/>
      <c r="E388" s="17"/>
      <c r="F388" s="17"/>
      <c r="G388" s="17"/>
    </row>
    <row r="389" spans="1:7" ht="13.8">
      <c r="A389" s="17"/>
      <c r="B389" s="17"/>
      <c r="C389" s="17"/>
      <c r="D389" s="17"/>
      <c r="E389" s="17"/>
      <c r="F389" s="17"/>
      <c r="G389" s="17"/>
    </row>
    <row r="390" spans="1:7" ht="14.4">
      <c r="A390" s="12" t="s">
        <v>0</v>
      </c>
      <c r="B390" s="22" t="s">
        <v>63</v>
      </c>
      <c r="C390" s="22" t="s">
        <v>64</v>
      </c>
      <c r="D390" s="17"/>
      <c r="E390" s="17"/>
      <c r="F390" s="17"/>
      <c r="G390" s="17"/>
    </row>
    <row r="391" spans="1:7" ht="14.4">
      <c r="A391" s="15" t="s">
        <v>7</v>
      </c>
      <c r="B391" s="47">
        <v>-3.6548223350253761E-2</v>
      </c>
      <c r="C391" s="47">
        <v>-0.17454875882863163</v>
      </c>
      <c r="D391" s="17"/>
      <c r="E391" s="17"/>
      <c r="F391" s="17"/>
      <c r="G391" s="17"/>
    </row>
    <row r="392" spans="1:7" ht="14.4">
      <c r="A392" s="15" t="s">
        <v>9</v>
      </c>
      <c r="B392" s="47">
        <v>5.9823542070152724E-2</v>
      </c>
      <c r="C392" s="47">
        <v>2.2726312676889293E-2</v>
      </c>
      <c r="D392" s="17"/>
      <c r="E392" s="17"/>
      <c r="F392" s="17"/>
      <c r="G392" s="17"/>
    </row>
    <row r="393" spans="1:7" ht="14.4">
      <c r="A393" s="15" t="s">
        <v>10</v>
      </c>
      <c r="B393" s="47">
        <v>3.1062791213667618E-2</v>
      </c>
      <c r="C393" s="47">
        <v>-8.8378003696857776E-2</v>
      </c>
      <c r="D393" s="17"/>
      <c r="E393" s="17"/>
      <c r="F393" s="17"/>
      <c r="G393" s="17"/>
    </row>
    <row r="394" spans="1:7" ht="14.4">
      <c r="A394" s="15" t="s">
        <v>11</v>
      </c>
      <c r="B394" s="47">
        <v>-4.0247018739352658E-2</v>
      </c>
      <c r="C394" s="47">
        <v>0.12013113056981406</v>
      </c>
      <c r="D394" s="17"/>
      <c r="E394" s="17"/>
      <c r="F394" s="17"/>
      <c r="G394" s="17"/>
    </row>
    <row r="395" spans="1:7" ht="14.4">
      <c r="A395" s="15" t="s">
        <v>12</v>
      </c>
      <c r="B395" s="47">
        <v>3.0954994511525946E-2</v>
      </c>
      <c r="C395" s="47">
        <v>0.14106413348427438</v>
      </c>
      <c r="D395" s="17"/>
      <c r="E395" s="17"/>
      <c r="F395" s="17"/>
      <c r="G395" s="17"/>
    </row>
    <row r="396" spans="1:7" ht="14.4">
      <c r="A396" s="15" t="s">
        <v>13</v>
      </c>
      <c r="B396" s="47">
        <v>0.15667851701371238</v>
      </c>
      <c r="C396" s="47">
        <v>-9.0839933771871051E-2</v>
      </c>
      <c r="D396" s="17"/>
      <c r="E396" s="17"/>
      <c r="F396" s="17"/>
      <c r="G396" s="17"/>
    </row>
    <row r="397" spans="1:7" ht="14.4">
      <c r="A397" s="15" t="s">
        <v>14</v>
      </c>
      <c r="B397" s="47">
        <v>8.7845303867403191E-2</v>
      </c>
      <c r="C397" s="47">
        <v>3.9443695055583872E-2</v>
      </c>
      <c r="D397" s="17"/>
      <c r="E397" s="17"/>
      <c r="F397" s="17"/>
      <c r="G397" s="17"/>
    </row>
    <row r="398" spans="1:7" ht="14.4">
      <c r="A398" s="15" t="s">
        <v>15</v>
      </c>
      <c r="B398" s="47">
        <v>-1.6838674633351425E-2</v>
      </c>
      <c r="C398" s="47">
        <v>7.3091880241764606E-3</v>
      </c>
      <c r="D398" s="17"/>
      <c r="E398" s="17"/>
      <c r="F398" s="17"/>
      <c r="G398" s="17"/>
    </row>
    <row r="399" spans="1:7" ht="14.4">
      <c r="A399" s="15" t="s">
        <v>16</v>
      </c>
      <c r="B399" s="47">
        <v>-2.6183549325575317E-2</v>
      </c>
      <c r="C399" s="47">
        <v>1.2572350317866965E-2</v>
      </c>
      <c r="D399" s="17"/>
      <c r="E399" s="17"/>
      <c r="F399" s="17"/>
      <c r="G399" s="17"/>
    </row>
    <row r="400" spans="1:7" ht="14.4">
      <c r="A400" s="15" t="s">
        <v>17</v>
      </c>
      <c r="B400" s="47">
        <v>-8.6935522820574596E-2</v>
      </c>
      <c r="C400" s="47">
        <v>-3.2986190760196377E-2</v>
      </c>
      <c r="D400" s="17"/>
      <c r="E400" s="17"/>
      <c r="F400" s="17"/>
      <c r="G400" s="17"/>
    </row>
    <row r="401" spans="1:7" ht="14.4">
      <c r="A401" s="15" t="s">
        <v>18</v>
      </c>
      <c r="B401" s="47">
        <v>2.0956607495068891E-2</v>
      </c>
      <c r="C401" s="47">
        <v>2.0227095113316551E-3</v>
      </c>
      <c r="D401" s="17"/>
      <c r="E401" s="17"/>
      <c r="F401" s="17"/>
      <c r="G401" s="17"/>
    </row>
    <row r="402" spans="1:7" ht="14.4">
      <c r="A402" s="15" t="s">
        <v>19</v>
      </c>
      <c r="B402" s="47">
        <v>0.17565217391304344</v>
      </c>
      <c r="C402" s="47">
        <v>6.7474727647462984E-2</v>
      </c>
      <c r="D402" s="17"/>
      <c r="E402" s="17"/>
      <c r="F402" s="17"/>
      <c r="G402" s="17"/>
    </row>
    <row r="403" spans="1:7" ht="14.4">
      <c r="A403" s="15" t="s">
        <v>20</v>
      </c>
      <c r="B403" s="47">
        <v>-2.8716216216216339E-2</v>
      </c>
      <c r="C403" s="47">
        <v>-0.17434463757546292</v>
      </c>
      <c r="D403" s="17"/>
      <c r="E403" s="17"/>
      <c r="F403" s="17"/>
      <c r="G403" s="17"/>
    </row>
    <row r="404" spans="1:7" ht="14.4">
      <c r="A404" s="15" t="s">
        <v>21</v>
      </c>
      <c r="B404" s="47">
        <v>-6.8450039339103097E-2</v>
      </c>
      <c r="C404" s="47">
        <v>5.6821101310268185E-2</v>
      </c>
      <c r="D404" s="17"/>
      <c r="E404" s="17"/>
      <c r="F404" s="17"/>
      <c r="G404" s="17"/>
    </row>
    <row r="405" spans="1:7" ht="14.4">
      <c r="A405" s="15" t="s">
        <v>22</v>
      </c>
      <c r="B405" s="47">
        <v>-4.6511627906976716E-2</v>
      </c>
      <c r="C405" s="47">
        <v>-8.8161799156645348E-2</v>
      </c>
      <c r="D405" s="17"/>
      <c r="E405" s="17"/>
      <c r="F405" s="17"/>
      <c r="G405" s="17"/>
    </row>
    <row r="406" spans="1:7" ht="14.4">
      <c r="A406" s="15" t="s">
        <v>23</v>
      </c>
      <c r="B406" s="47">
        <v>4.4670846394984309E-2</v>
      </c>
      <c r="C406" s="47">
        <v>1.2652222046497075E-2</v>
      </c>
      <c r="D406" s="17"/>
      <c r="E406" s="17"/>
      <c r="F406" s="17"/>
      <c r="G406" s="17"/>
    </row>
    <row r="407" spans="1:7" ht="14.4">
      <c r="A407" s="15" t="s">
        <v>24</v>
      </c>
      <c r="B407" s="47">
        <v>3.4315049986490154E-2</v>
      </c>
      <c r="C407" s="47">
        <v>8.5120988501801831E-2</v>
      </c>
      <c r="D407" s="17"/>
      <c r="E407" s="17"/>
      <c r="F407" s="17"/>
      <c r="G407" s="17"/>
    </row>
    <row r="408" spans="1:7" ht="14.4">
      <c r="A408" s="15" t="s">
        <v>25</v>
      </c>
      <c r="B408" s="47">
        <v>1.7596920538905714E-2</v>
      </c>
      <c r="C408" s="47">
        <v>8.4597487203350363E-2</v>
      </c>
      <c r="D408" s="17"/>
      <c r="E408" s="17"/>
      <c r="F408" s="17"/>
      <c r="G408" s="17"/>
    </row>
    <row r="409" spans="1:7" ht="14.4">
      <c r="A409" s="15" t="s">
        <v>26</v>
      </c>
      <c r="B409" s="47">
        <v>-1.248981808308447E-2</v>
      </c>
      <c r="C409" s="47">
        <v>0.30503431104633516</v>
      </c>
      <c r="D409" s="17"/>
      <c r="E409" s="17"/>
      <c r="F409" s="17"/>
      <c r="G409" s="17"/>
    </row>
    <row r="410" spans="1:7" ht="14.4">
      <c r="A410" s="15" t="s">
        <v>27</v>
      </c>
      <c r="B410" s="47">
        <v>3.7464788732394227E-2</v>
      </c>
      <c r="C410" s="47">
        <v>3.2672770600777445E-2</v>
      </c>
      <c r="D410" s="17"/>
      <c r="E410" s="17"/>
      <c r="F410" s="17"/>
      <c r="G410" s="17"/>
    </row>
    <row r="411" spans="1:7" ht="14.4">
      <c r="A411" s="15" t="s">
        <v>28</v>
      </c>
      <c r="B411" s="47">
        <v>0.20013522650439497</v>
      </c>
      <c r="C411" s="47">
        <v>1.3152042696486621E-2</v>
      </c>
      <c r="D411" s="17"/>
      <c r="E411" s="17"/>
      <c r="F411" s="17"/>
      <c r="G411" s="17"/>
    </row>
    <row r="412" spans="1:7" ht="14.4">
      <c r="A412" s="15" t="s">
        <v>29</v>
      </c>
      <c r="B412" s="47">
        <v>0.22840531561461797</v>
      </c>
      <c r="C412" s="47">
        <v>-7.4415084820584898E-3</v>
      </c>
      <c r="D412" s="17"/>
      <c r="E412" s="17"/>
      <c r="F412" s="17"/>
      <c r="G412" s="17"/>
    </row>
    <row r="413" spans="1:7" ht="14.4">
      <c r="A413" s="15" t="s">
        <v>30</v>
      </c>
      <c r="B413" s="47">
        <v>-1.6741527153940394E-2</v>
      </c>
      <c r="C413" s="47">
        <v>4.9159719465396323E-2</v>
      </c>
      <c r="D413" s="17"/>
      <c r="E413" s="17"/>
      <c r="F413" s="17"/>
      <c r="G413" s="17"/>
    </row>
    <row r="414" spans="1:7" ht="14.4">
      <c r="A414" s="15" t="s">
        <v>31</v>
      </c>
      <c r="B414" s="47">
        <v>5.7494866529772537E-3</v>
      </c>
      <c r="C414" s="47">
        <v>-7.0651171370595844E-2</v>
      </c>
      <c r="D414" s="17"/>
      <c r="E414" s="17"/>
      <c r="F414" s="17"/>
      <c r="G414" s="17"/>
    </row>
    <row r="415" spans="1:7" ht="14.4">
      <c r="A415" s="15" t="s">
        <v>32</v>
      </c>
      <c r="B415" s="47">
        <v>-1.8145161290322509E-2</v>
      </c>
      <c r="C415" s="47">
        <v>-3.0579399141630881E-2</v>
      </c>
      <c r="D415" s="17"/>
      <c r="E415" s="17"/>
      <c r="F415" s="17"/>
      <c r="G415" s="17"/>
    </row>
    <row r="416" spans="1:7" ht="14.4">
      <c r="A416" s="15" t="s">
        <v>33</v>
      </c>
      <c r="B416" s="47">
        <v>9.7719869706840434E-3</v>
      </c>
      <c r="C416" s="47">
        <v>-5.4926483015041438E-2</v>
      </c>
      <c r="D416" s="17"/>
      <c r="E416" s="17"/>
      <c r="F416" s="17"/>
      <c r="G416" s="17"/>
    </row>
    <row r="417" spans="1:7" ht="14.4">
      <c r="A417" s="15" t="s">
        <v>34</v>
      </c>
      <c r="B417" s="47">
        <v>0.23107769423558899</v>
      </c>
      <c r="C417" s="47">
        <v>2.7494790460754759E-2</v>
      </c>
      <c r="D417" s="17"/>
      <c r="E417" s="17"/>
      <c r="F417" s="17"/>
      <c r="G417" s="17"/>
    </row>
    <row r="418" spans="1:7" ht="14.4">
      <c r="A418" s="15" t="s">
        <v>35</v>
      </c>
      <c r="B418" s="47">
        <v>3.3143448990160529E-2</v>
      </c>
      <c r="C418" s="47">
        <v>6.1735585323239306E-3</v>
      </c>
      <c r="D418" s="17"/>
      <c r="E418" s="17"/>
      <c r="F418" s="17"/>
      <c r="G418" s="17"/>
    </row>
    <row r="419" spans="1:7" ht="14.4">
      <c r="A419" s="15" t="s">
        <v>36</v>
      </c>
      <c r="B419" s="47">
        <v>-6.7149758454106312E-2</v>
      </c>
      <c r="C419" s="47">
        <v>3.1417072145131231E-2</v>
      </c>
      <c r="D419" s="17"/>
      <c r="E419" s="17"/>
      <c r="F419" s="17"/>
      <c r="G419" s="17"/>
    </row>
    <row r="420" spans="1:7" ht="14.4">
      <c r="A420" s="15" t="s">
        <v>37</v>
      </c>
      <c r="B420" s="47">
        <v>-0.10389610389610393</v>
      </c>
      <c r="C420" s="47">
        <v>6.0386011847888277E-2</v>
      </c>
      <c r="D420" s="17"/>
      <c r="E420" s="17"/>
      <c r="F420" s="17"/>
      <c r="G420" s="17"/>
    </row>
    <row r="421" spans="1:7" ht="14.4">
      <c r="A421" s="15" t="s">
        <v>38</v>
      </c>
      <c r="B421" s="47">
        <v>-1.4084507042253502E-2</v>
      </c>
      <c r="C421" s="47">
        <v>7.2189591585849033E-2</v>
      </c>
      <c r="D421" s="17"/>
      <c r="E421" s="17"/>
      <c r="F421" s="17"/>
      <c r="G421" s="17"/>
    </row>
    <row r="422" spans="1:7" ht="14.4">
      <c r="A422" s="15" t="s">
        <v>39</v>
      </c>
      <c r="B422" s="47">
        <v>4.1796353935082298E-2</v>
      </c>
      <c r="C422" s="47">
        <v>6.170691030382125E-2</v>
      </c>
      <c r="D422" s="17"/>
      <c r="E422" s="17"/>
      <c r="F422" s="17"/>
      <c r="G422" s="17"/>
    </row>
    <row r="423" spans="1:7" ht="14.4">
      <c r="A423" s="15" t="s">
        <v>40</v>
      </c>
      <c r="B423" s="47">
        <v>-8.8144557073601693E-3</v>
      </c>
      <c r="C423" s="47">
        <v>-4.102635421737022E-2</v>
      </c>
      <c r="D423" s="17"/>
      <c r="E423" s="17"/>
      <c r="F423" s="17"/>
      <c r="G423" s="17"/>
    </row>
    <row r="424" spans="1:7" ht="14.4">
      <c r="A424" s="15" t="s">
        <v>41</v>
      </c>
      <c r="B424" s="47">
        <v>7.637571157495282E-2</v>
      </c>
      <c r="C424" s="47">
        <v>0.12141297567061748</v>
      </c>
      <c r="D424" s="17"/>
      <c r="E424" s="17"/>
      <c r="F424" s="17"/>
      <c r="G424" s="17"/>
    </row>
    <row r="425" spans="1:7" ht="14.4">
      <c r="A425" s="15" t="s">
        <v>42</v>
      </c>
      <c r="B425" s="47">
        <v>4.6673286991062435E-2</v>
      </c>
      <c r="C425" s="47">
        <v>0.10399449035812691</v>
      </c>
      <c r="D425" s="17"/>
      <c r="E425" s="17"/>
      <c r="F425" s="17"/>
      <c r="G425" s="17"/>
    </row>
    <row r="426" spans="1:7" ht="14.4">
      <c r="A426" s="15" t="s">
        <v>43</v>
      </c>
      <c r="B426" s="47">
        <v>3.9880358923232162E-3</v>
      </c>
      <c r="C426" s="47">
        <v>-2.5819777949909195E-4</v>
      </c>
      <c r="D426" s="17"/>
      <c r="E426" s="17"/>
      <c r="F426" s="17"/>
      <c r="G426" s="17"/>
    </row>
    <row r="427" spans="1:7" ht="14.4">
      <c r="A427" s="15" t="s">
        <v>44</v>
      </c>
      <c r="B427" s="47">
        <v>2.608695652173898E-2</v>
      </c>
      <c r="C427" s="47">
        <v>4.9309130316987249E-2</v>
      </c>
      <c r="D427" s="17"/>
      <c r="E427" s="17"/>
      <c r="F427" s="17"/>
      <c r="G427" s="17"/>
    </row>
    <row r="428" spans="1:7" ht="14.4">
      <c r="A428" s="15" t="s">
        <v>45</v>
      </c>
      <c r="B428" s="47">
        <v>-2.4937655860349128E-2</v>
      </c>
      <c r="C428" s="47">
        <v>3.8074517269512942E-3</v>
      </c>
      <c r="D428" s="17"/>
      <c r="E428" s="17"/>
      <c r="F428" s="17"/>
      <c r="G428" s="17"/>
    </row>
    <row r="429" spans="1:7" ht="14.4">
      <c r="A429" s="15" t="s">
        <v>46</v>
      </c>
      <c r="B429" s="47">
        <v>-7.4330563250230797E-2</v>
      </c>
      <c r="C429" s="47">
        <v>-5.8547409746522172E-2</v>
      </c>
      <c r="D429" s="17"/>
      <c r="E429" s="17"/>
      <c r="F429" s="17"/>
      <c r="G429" s="17"/>
    </row>
    <row r="430" spans="1:7" ht="14.4">
      <c r="A430" s="15" t="s">
        <v>47</v>
      </c>
      <c r="B430" s="47">
        <v>1.1204481792717047E-2</v>
      </c>
      <c r="C430" s="47">
        <v>0.13934266822248143</v>
      </c>
      <c r="D430" s="17"/>
      <c r="E430" s="17"/>
      <c r="F430" s="17"/>
      <c r="G430" s="17"/>
    </row>
    <row r="431" spans="1:7" ht="14.4">
      <c r="A431" s="15" t="s">
        <v>48</v>
      </c>
      <c r="B431" s="47">
        <v>3.8797284190106751E-2</v>
      </c>
      <c r="C431" s="47">
        <v>4.0890688259109353E-2</v>
      </c>
      <c r="D431" s="17"/>
      <c r="E431" s="17"/>
      <c r="F431" s="17"/>
      <c r="G431" s="17"/>
    </row>
    <row r="432" spans="1:7" ht="14.4">
      <c r="A432" s="15" t="s">
        <v>49</v>
      </c>
      <c r="B432" s="47">
        <v>2.8428927680798077E-2</v>
      </c>
      <c r="C432" s="47">
        <v>2.224521469218832E-2</v>
      </c>
      <c r="D432" s="17"/>
      <c r="E432" s="17"/>
      <c r="F432" s="17"/>
      <c r="G432" s="17"/>
    </row>
    <row r="433" spans="1:7" ht="14.4">
      <c r="A433" s="15" t="s">
        <v>50</v>
      </c>
      <c r="B433" s="47">
        <v>5.9165346011621711E-2</v>
      </c>
      <c r="C433" s="47">
        <v>0.10457142857142854</v>
      </c>
      <c r="D433" s="17"/>
      <c r="E433" s="17"/>
      <c r="F433" s="17"/>
      <c r="G433" s="17"/>
    </row>
    <row r="434" spans="1:7" ht="14.4">
      <c r="A434" s="15" t="s">
        <v>51</v>
      </c>
      <c r="B434" s="47">
        <v>-4.1033434650455836E-2</v>
      </c>
      <c r="C434" s="47">
        <v>-6.3169164882227014E-2</v>
      </c>
      <c r="D434" s="17"/>
      <c r="E434" s="17"/>
      <c r="F434" s="17"/>
      <c r="G434" s="17"/>
    </row>
    <row r="435" spans="1:7" ht="14.4">
      <c r="A435" s="15" t="s">
        <v>52</v>
      </c>
      <c r="B435" s="47">
        <v>-5.5415617128464767E-3</v>
      </c>
      <c r="C435" s="47">
        <v>8.9085820895522305E-2</v>
      </c>
      <c r="D435" s="17"/>
      <c r="E435" s="17"/>
      <c r="F435" s="17"/>
      <c r="G435" s="17"/>
    </row>
    <row r="436" spans="1:7" ht="14.4">
      <c r="A436" s="15" t="s">
        <v>53</v>
      </c>
      <c r="B436" s="47">
        <v>-0.12593571114046676</v>
      </c>
      <c r="C436" s="47">
        <v>-0.1691532648711489</v>
      </c>
      <c r="D436" s="17"/>
      <c r="E436" s="17"/>
      <c r="F436" s="17"/>
      <c r="G436" s="17"/>
    </row>
    <row r="437" spans="1:7" ht="14.4">
      <c r="A437" s="15" t="s">
        <v>54</v>
      </c>
      <c r="B437" s="47">
        <v>-6.3891178895300937E-2</v>
      </c>
      <c r="C437" s="47">
        <v>-3.0251785043216795E-2</v>
      </c>
      <c r="D437" s="17"/>
      <c r="E437" s="17"/>
      <c r="F437" s="17"/>
      <c r="G437" s="17"/>
    </row>
    <row r="438" spans="1:7" ht="14.4">
      <c r="A438" s="15" t="s">
        <v>55</v>
      </c>
      <c r="B438" s="47">
        <v>8.7318087318086768E-3</v>
      </c>
      <c r="C438" s="47">
        <v>5.4174507279389994E-2</v>
      </c>
      <c r="D438" s="17"/>
      <c r="E438" s="17"/>
      <c r="F438" s="17"/>
      <c r="G438" s="17"/>
    </row>
    <row r="439" spans="1:7" ht="14.4">
      <c r="A439" s="15" t="s">
        <v>56</v>
      </c>
      <c r="B439" s="47">
        <v>0.1652131782945736</v>
      </c>
      <c r="C439" s="47">
        <v>6.5796032299869633E-3</v>
      </c>
      <c r="D439" s="17"/>
      <c r="E439" s="17"/>
      <c r="F439" s="17"/>
      <c r="G439" s="17"/>
    </row>
    <row r="440" spans="1:7" ht="14.4">
      <c r="A440" s="15" t="s">
        <v>57</v>
      </c>
      <c r="B440" s="47">
        <v>-0.13021491782553729</v>
      </c>
      <c r="C440" s="47">
        <v>4.5063088323653577E-3</v>
      </c>
      <c r="D440" s="17"/>
      <c r="E440" s="17"/>
      <c r="F440" s="17"/>
      <c r="G440" s="17"/>
    </row>
    <row r="441" spans="1:7" ht="14.4">
      <c r="A441" s="15" t="s">
        <v>58</v>
      </c>
      <c r="B441" s="47">
        <v>-4.5838359469240086E-2</v>
      </c>
      <c r="C441" s="47">
        <v>-9.9061710573800088E-2</v>
      </c>
      <c r="D441" s="17"/>
      <c r="E441" s="17"/>
      <c r="F441" s="17"/>
      <c r="G441" s="17"/>
    </row>
    <row r="442" spans="1:7" ht="14.4">
      <c r="A442" s="15" t="s">
        <v>59</v>
      </c>
      <c r="B442" s="47">
        <v>5.381355932203391E-2</v>
      </c>
      <c r="C442" s="47">
        <v>-1.9982316534040589E-2</v>
      </c>
      <c r="D442" s="17"/>
      <c r="E442" s="17"/>
      <c r="F442" s="17"/>
      <c r="G442" s="17"/>
    </row>
    <row r="443" spans="1:7" ht="14.4">
      <c r="A443" s="15" t="s">
        <v>60</v>
      </c>
      <c r="B443" s="47">
        <v>0.23560209424083767</v>
      </c>
      <c r="C443" s="47">
        <v>5.1506136110077927E-2</v>
      </c>
      <c r="D443" s="17"/>
      <c r="E443" s="17"/>
      <c r="F443" s="17"/>
      <c r="G443" s="17"/>
    </row>
    <row r="444" spans="1:7" ht="14.4">
      <c r="A444" s="15" t="s">
        <v>61</v>
      </c>
      <c r="B444" s="55"/>
      <c r="C444" s="55"/>
      <c r="D444" s="17"/>
      <c r="E444" s="17"/>
      <c r="F444" s="17"/>
      <c r="G444" s="17"/>
    </row>
    <row r="445" spans="1:7" ht="13.8">
      <c r="A445" s="20"/>
      <c r="B445" s="17"/>
      <c r="C445" s="17"/>
      <c r="D445" s="17"/>
      <c r="E445" s="17"/>
      <c r="F445" s="17"/>
      <c r="G445" s="17"/>
    </row>
    <row r="446" spans="1:7" ht="13.8">
      <c r="A446" s="20"/>
      <c r="B446" s="17"/>
      <c r="C446" s="17"/>
      <c r="D446" s="17"/>
      <c r="E446" s="17"/>
      <c r="F446" s="17"/>
      <c r="G446" s="17"/>
    </row>
    <row r="447" spans="1:7" ht="13.8">
      <c r="A447" s="20"/>
      <c r="B447" s="17"/>
      <c r="C447" s="17"/>
      <c r="D447" s="17"/>
      <c r="E447" s="17"/>
      <c r="F447" s="17"/>
      <c r="G447" s="17"/>
    </row>
    <row r="448" spans="1:7" ht="13.8">
      <c r="A448" s="20"/>
      <c r="B448" s="17"/>
      <c r="C448" s="17"/>
      <c r="D448" s="17"/>
      <c r="E448" s="17"/>
      <c r="F448" s="17"/>
      <c r="G448" s="17"/>
    </row>
    <row r="449" spans="1:7" ht="13.8">
      <c r="A449" s="20"/>
      <c r="B449" s="17"/>
      <c r="C449" s="17"/>
      <c r="D449" s="17"/>
      <c r="E449" s="17"/>
      <c r="F449" s="17"/>
      <c r="G449" s="17"/>
    </row>
    <row r="450" spans="1:7" ht="13.8">
      <c r="A450" s="20"/>
      <c r="B450" s="17"/>
      <c r="C450" s="17"/>
      <c r="D450" s="17"/>
      <c r="E450" s="17"/>
      <c r="F450" s="17"/>
      <c r="G450" s="17"/>
    </row>
    <row r="451" spans="1:7" ht="13.8">
      <c r="A451" s="20"/>
      <c r="B451" s="17"/>
      <c r="C451" s="17"/>
      <c r="D451" s="17"/>
      <c r="E451" s="17"/>
      <c r="F451" s="17"/>
      <c r="G451" s="17"/>
    </row>
    <row r="452" spans="1:7" ht="13.8">
      <c r="A452" s="20"/>
      <c r="B452" s="17"/>
      <c r="C452" s="17"/>
      <c r="D452" s="17"/>
      <c r="E452" s="17"/>
      <c r="F452" s="17"/>
      <c r="G452" s="17"/>
    </row>
    <row r="453" spans="1:7" ht="13.8">
      <c r="A453" s="20"/>
      <c r="B453" s="17"/>
      <c r="C453" s="17"/>
      <c r="D453" s="17"/>
      <c r="E453" s="17"/>
      <c r="F453" s="17"/>
      <c r="G453" s="17"/>
    </row>
    <row r="454" spans="1:7" ht="13.8">
      <c r="A454" s="20"/>
      <c r="B454" s="17"/>
      <c r="C454" s="17"/>
      <c r="D454" s="17"/>
      <c r="E454" s="17"/>
      <c r="F454" s="17"/>
      <c r="G454" s="17"/>
    </row>
    <row r="455" spans="1:7" ht="13.8">
      <c r="A455" s="20"/>
      <c r="B455" s="17"/>
      <c r="C455" s="17"/>
      <c r="D455" s="17"/>
      <c r="E455" s="17"/>
      <c r="F455" s="17"/>
      <c r="G455" s="17"/>
    </row>
    <row r="456" spans="1:7" ht="13.8">
      <c r="A456" s="20"/>
      <c r="B456" s="17"/>
      <c r="C456" s="17"/>
      <c r="D456" s="17"/>
      <c r="E456" s="17"/>
      <c r="F456" s="17"/>
      <c r="G456" s="17"/>
    </row>
    <row r="457" spans="1:7" ht="13.8">
      <c r="A457" s="20"/>
      <c r="B457" s="17"/>
      <c r="C457" s="17"/>
      <c r="D457" s="17"/>
      <c r="E457" s="17"/>
      <c r="F457" s="17"/>
      <c r="G457" s="17"/>
    </row>
    <row r="458" spans="1:7" ht="13.8">
      <c r="A458" s="20"/>
      <c r="B458" s="17"/>
      <c r="C458" s="17"/>
      <c r="D458" s="17"/>
      <c r="E458" s="17"/>
      <c r="F458" s="17"/>
      <c r="G458" s="17"/>
    </row>
    <row r="459" spans="1:7" ht="13.8">
      <c r="A459" s="20"/>
      <c r="B459" s="17"/>
      <c r="C459" s="17"/>
      <c r="D459" s="17"/>
      <c r="E459" s="17"/>
      <c r="F459" s="17"/>
      <c r="G459" s="17"/>
    </row>
    <row r="460" spans="1:7" ht="13.8">
      <c r="A460" s="20"/>
      <c r="B460" s="17"/>
      <c r="C460" s="17"/>
      <c r="D460" s="17"/>
      <c r="E460" s="17"/>
      <c r="F460" s="17"/>
      <c r="G460" s="17"/>
    </row>
    <row r="461" spans="1:7" ht="13.8">
      <c r="A461" s="20"/>
      <c r="B461" s="17"/>
      <c r="C461" s="17"/>
      <c r="D461" s="17"/>
      <c r="E461" s="17"/>
      <c r="F461" s="17"/>
      <c r="G461" s="17"/>
    </row>
    <row r="462" spans="1:7" ht="13.8">
      <c r="A462" s="20"/>
      <c r="B462" s="17"/>
      <c r="C462" s="17"/>
      <c r="D462" s="17"/>
      <c r="E462" s="17"/>
      <c r="F462" s="17"/>
      <c r="G462" s="17"/>
    </row>
    <row r="463" spans="1:7" ht="13.8">
      <c r="A463" s="20"/>
      <c r="B463" s="17"/>
      <c r="C463" s="17"/>
      <c r="D463" s="17"/>
      <c r="E463" s="17"/>
      <c r="F463" s="17"/>
      <c r="G463" s="17"/>
    </row>
    <row r="464" spans="1:7" ht="13.8">
      <c r="A464" s="20"/>
      <c r="B464" s="17"/>
      <c r="C464" s="17"/>
      <c r="D464" s="17"/>
      <c r="E464" s="17"/>
      <c r="F464" s="17"/>
      <c r="G464" s="17"/>
    </row>
    <row r="465" spans="1:7" ht="13.8">
      <c r="A465" s="20"/>
      <c r="B465" s="17"/>
      <c r="C465" s="17"/>
      <c r="D465" s="17"/>
      <c r="E465" s="17"/>
      <c r="F465" s="17"/>
      <c r="G465" s="17"/>
    </row>
    <row r="466" spans="1:7" ht="13.8">
      <c r="A466" s="20"/>
      <c r="B466" s="17"/>
      <c r="C466" s="17"/>
      <c r="D466" s="17"/>
      <c r="E466" s="17"/>
      <c r="F466" s="17"/>
      <c r="G466" s="17"/>
    </row>
    <row r="467" spans="1:7" ht="13.8">
      <c r="A467" s="20"/>
      <c r="B467" s="17"/>
      <c r="C467" s="17"/>
      <c r="D467" s="17"/>
      <c r="E467" s="17"/>
      <c r="F467" s="17"/>
      <c r="G467" s="17"/>
    </row>
    <row r="468" spans="1:7" ht="13.8">
      <c r="A468" s="20"/>
      <c r="B468" s="17"/>
      <c r="C468" s="17"/>
      <c r="D468" s="17"/>
      <c r="E468" s="17"/>
      <c r="F468" s="17"/>
      <c r="G468" s="17"/>
    </row>
    <row r="469" spans="1:7" ht="13.8">
      <c r="A469" s="20"/>
      <c r="B469" s="17"/>
      <c r="C469" s="17"/>
      <c r="D469" s="17"/>
      <c r="E469" s="17"/>
      <c r="F469" s="17"/>
      <c r="G469" s="17"/>
    </row>
    <row r="470" spans="1:7" ht="13.8">
      <c r="A470" s="20"/>
      <c r="B470" s="17"/>
      <c r="C470" s="17"/>
      <c r="D470" s="17"/>
      <c r="E470" s="17"/>
      <c r="F470" s="17"/>
      <c r="G470" s="17"/>
    </row>
    <row r="471" spans="1:7" ht="13.8">
      <c r="A471" s="20"/>
      <c r="B471" s="17"/>
      <c r="C471" s="17"/>
      <c r="D471" s="17"/>
      <c r="E471" s="17"/>
      <c r="F471" s="17"/>
      <c r="G471" s="17"/>
    </row>
    <row r="472" spans="1:7" ht="13.8">
      <c r="A472" s="20"/>
      <c r="B472" s="17"/>
      <c r="C472" s="17"/>
      <c r="D472" s="17"/>
      <c r="E472" s="17"/>
      <c r="F472" s="17"/>
      <c r="G472" s="17"/>
    </row>
    <row r="473" spans="1:7" ht="13.8">
      <c r="A473" s="20"/>
      <c r="B473" s="17"/>
      <c r="C473" s="17"/>
      <c r="D473" s="17"/>
      <c r="E473" s="17"/>
      <c r="F473" s="17"/>
      <c r="G473" s="17"/>
    </row>
    <row r="474" spans="1:7" ht="13.8">
      <c r="A474" s="20"/>
      <c r="B474" s="17"/>
      <c r="C474" s="17"/>
      <c r="D474" s="17"/>
      <c r="E474" s="17"/>
      <c r="F474" s="17"/>
      <c r="G474" s="17"/>
    </row>
    <row r="475" spans="1:7" ht="13.8">
      <c r="A475" s="20"/>
      <c r="B475" s="17"/>
      <c r="C475" s="17"/>
      <c r="D475" s="17"/>
      <c r="E475" s="17"/>
      <c r="F475" s="17"/>
      <c r="G475" s="17"/>
    </row>
    <row r="476" spans="1:7" ht="13.8">
      <c r="A476" s="20"/>
      <c r="B476" s="17"/>
      <c r="C476" s="17"/>
      <c r="D476" s="17"/>
      <c r="E476" s="17"/>
      <c r="F476" s="17"/>
      <c r="G476" s="17"/>
    </row>
    <row r="477" spans="1:7" ht="13.8">
      <c r="A477" s="20"/>
      <c r="B477" s="17"/>
      <c r="C477" s="17"/>
      <c r="D477" s="17"/>
      <c r="E477" s="17"/>
      <c r="F477" s="17"/>
      <c r="G477" s="17"/>
    </row>
    <row r="478" spans="1:7" ht="13.8">
      <c r="A478" s="20"/>
      <c r="B478" s="17"/>
      <c r="C478" s="17"/>
      <c r="D478" s="17"/>
      <c r="E478" s="17"/>
      <c r="F478" s="17"/>
      <c r="G478" s="17"/>
    </row>
    <row r="479" spans="1:7" ht="13.8">
      <c r="A479" s="20"/>
      <c r="B479" s="17"/>
      <c r="C479" s="17"/>
      <c r="D479" s="17"/>
      <c r="E479" s="17"/>
      <c r="F479" s="17"/>
      <c r="G479" s="17"/>
    </row>
    <row r="480" spans="1:7" ht="13.8">
      <c r="A480" s="20"/>
      <c r="B480" s="17"/>
      <c r="C480" s="17"/>
      <c r="D480" s="17"/>
      <c r="E480" s="17"/>
      <c r="F480" s="17"/>
      <c r="G480" s="17"/>
    </row>
    <row r="481" spans="1:7" ht="13.8">
      <c r="A481" s="20"/>
      <c r="B481" s="17"/>
      <c r="C481" s="17"/>
      <c r="D481" s="17"/>
      <c r="E481" s="17"/>
      <c r="F481" s="17"/>
      <c r="G481" s="17"/>
    </row>
    <row r="482" spans="1:7" ht="13.8">
      <c r="A482" s="20"/>
      <c r="B482" s="17"/>
      <c r="C482" s="17"/>
      <c r="D482" s="17"/>
      <c r="E482" s="17"/>
      <c r="F482" s="17"/>
      <c r="G482" s="17"/>
    </row>
    <row r="483" spans="1:7" ht="13.8">
      <c r="A483" s="20"/>
      <c r="B483" s="17"/>
      <c r="C483" s="17"/>
      <c r="D483" s="17"/>
      <c r="E483" s="17"/>
      <c r="F483" s="17"/>
      <c r="G483" s="17"/>
    </row>
    <row r="484" spans="1:7" ht="13.8">
      <c r="A484" s="20"/>
      <c r="B484" s="17"/>
      <c r="C484" s="17"/>
      <c r="D484" s="17"/>
      <c r="E484" s="17"/>
      <c r="F484" s="17"/>
      <c r="G484" s="17"/>
    </row>
    <row r="485" spans="1:7" ht="13.8">
      <c r="A485" s="20"/>
      <c r="B485" s="17"/>
      <c r="C485" s="17"/>
      <c r="D485" s="17"/>
      <c r="E485" s="17"/>
      <c r="F485" s="17"/>
      <c r="G485" s="17"/>
    </row>
    <row r="486" spans="1:7" ht="13.8">
      <c r="A486" s="20"/>
      <c r="B486" s="17"/>
      <c r="C486" s="17"/>
      <c r="D486" s="17"/>
      <c r="E486" s="17"/>
      <c r="F486" s="17"/>
      <c r="G486" s="17"/>
    </row>
    <row r="487" spans="1:7" ht="13.8">
      <c r="A487" s="20"/>
      <c r="B487" s="17"/>
      <c r="C487" s="17"/>
      <c r="D487" s="17"/>
      <c r="E487" s="17"/>
      <c r="F487" s="17"/>
      <c r="G487" s="17"/>
    </row>
    <row r="488" spans="1:7" ht="13.8">
      <c r="A488" s="20"/>
      <c r="B488" s="17"/>
      <c r="C488" s="17"/>
      <c r="D488" s="17"/>
      <c r="E488" s="17"/>
      <c r="F488" s="17"/>
      <c r="G488" s="17"/>
    </row>
    <row r="489" spans="1:7" ht="13.8">
      <c r="A489" s="20"/>
      <c r="B489" s="17"/>
      <c r="C489" s="17"/>
      <c r="D489" s="17"/>
      <c r="E489" s="17"/>
      <c r="F489" s="17"/>
      <c r="G489" s="17"/>
    </row>
    <row r="490" spans="1:7" ht="13.8">
      <c r="A490" s="20"/>
      <c r="B490" s="17"/>
      <c r="C490" s="17"/>
      <c r="D490" s="17"/>
      <c r="E490" s="17"/>
      <c r="F490" s="17"/>
      <c r="G490" s="17"/>
    </row>
    <row r="491" spans="1:7" ht="13.8">
      <c r="A491" s="20"/>
      <c r="B491" s="17"/>
      <c r="C491" s="17"/>
      <c r="D491" s="17"/>
      <c r="E491" s="17"/>
      <c r="F491" s="17"/>
      <c r="G491" s="17"/>
    </row>
    <row r="492" spans="1:7" ht="13.8">
      <c r="A492" s="20"/>
      <c r="B492" s="17"/>
      <c r="C492" s="17"/>
      <c r="D492" s="17"/>
      <c r="E492" s="17"/>
      <c r="F492" s="17"/>
      <c r="G492" s="17"/>
    </row>
    <row r="493" spans="1:7" ht="13.8">
      <c r="A493" s="20"/>
      <c r="B493" s="17"/>
      <c r="C493" s="17"/>
      <c r="D493" s="17"/>
      <c r="E493" s="17"/>
      <c r="F493" s="17"/>
      <c r="G493" s="17"/>
    </row>
    <row r="494" spans="1:7" ht="13.8">
      <c r="A494" s="20"/>
      <c r="B494" s="17"/>
      <c r="C494" s="17"/>
      <c r="D494" s="17"/>
      <c r="E494" s="17"/>
      <c r="F494" s="17"/>
      <c r="G494" s="17"/>
    </row>
    <row r="495" spans="1:7" ht="13.8">
      <c r="A495" s="20"/>
      <c r="B495" s="17"/>
      <c r="C495" s="17"/>
      <c r="D495" s="17"/>
      <c r="E495" s="17"/>
      <c r="F495" s="17"/>
      <c r="G495" s="17"/>
    </row>
    <row r="496" spans="1:7" ht="13.8">
      <c r="A496" s="20"/>
      <c r="B496" s="17"/>
      <c r="C496" s="17"/>
      <c r="D496" s="17"/>
      <c r="E496" s="17"/>
      <c r="F496" s="17"/>
      <c r="G496" s="17"/>
    </row>
    <row r="497" spans="1:7" ht="13.8">
      <c r="A497" s="20"/>
      <c r="B497" s="17"/>
      <c r="C497" s="17"/>
      <c r="D497" s="17"/>
      <c r="E497" s="17"/>
      <c r="F497" s="17"/>
      <c r="G497" s="17"/>
    </row>
    <row r="498" spans="1:7" ht="13.8">
      <c r="A498" s="20"/>
      <c r="B498" s="17"/>
      <c r="C498" s="17"/>
      <c r="D498" s="17"/>
      <c r="E498" s="17"/>
      <c r="F498" s="17"/>
      <c r="G498" s="17"/>
    </row>
    <row r="499" spans="1:7" ht="13.8">
      <c r="A499" s="20"/>
      <c r="B499" s="17"/>
      <c r="C499" s="17"/>
      <c r="D499" s="17"/>
      <c r="E499" s="17"/>
      <c r="F499" s="17"/>
      <c r="G499" s="17"/>
    </row>
    <row r="500" spans="1:7" ht="13.8">
      <c r="A500" s="20"/>
      <c r="B500" s="17"/>
      <c r="C500" s="17"/>
      <c r="D500" s="17"/>
      <c r="E500" s="17"/>
      <c r="F500" s="17"/>
      <c r="G500" s="17"/>
    </row>
    <row r="501" spans="1:7" ht="13.8">
      <c r="A501" s="20"/>
      <c r="B501" s="17"/>
      <c r="C501" s="17"/>
      <c r="D501" s="17"/>
      <c r="E501" s="17"/>
      <c r="F501" s="17"/>
      <c r="G501" s="17"/>
    </row>
    <row r="502" spans="1:7" ht="13.8">
      <c r="A502" s="20"/>
      <c r="B502" s="17"/>
      <c r="C502" s="17"/>
      <c r="D502" s="17"/>
      <c r="E502" s="17"/>
      <c r="F502" s="17"/>
      <c r="G502" s="17"/>
    </row>
    <row r="503" spans="1:7" ht="13.8">
      <c r="A503" s="20"/>
      <c r="B503" s="17"/>
      <c r="C503" s="17"/>
      <c r="D503" s="17"/>
      <c r="E503" s="17"/>
      <c r="F503" s="17"/>
      <c r="G503" s="17"/>
    </row>
    <row r="504" spans="1:7" ht="13.8">
      <c r="A504" s="20"/>
      <c r="B504" s="17"/>
      <c r="C504" s="17"/>
      <c r="D504" s="17"/>
      <c r="E504" s="17"/>
      <c r="F504" s="17"/>
      <c r="G504" s="17"/>
    </row>
    <row r="505" spans="1:7" ht="13.8">
      <c r="A505" s="20"/>
      <c r="B505" s="17"/>
      <c r="C505" s="17"/>
      <c r="D505" s="17"/>
      <c r="E505" s="17"/>
      <c r="F505" s="17"/>
      <c r="G505" s="17"/>
    </row>
    <row r="506" spans="1:7" ht="13.8">
      <c r="A506" s="20"/>
      <c r="B506" s="17"/>
      <c r="C506" s="17"/>
      <c r="D506" s="17"/>
      <c r="E506" s="17"/>
      <c r="F506" s="17"/>
      <c r="G506" s="17"/>
    </row>
    <row r="507" spans="1:7" ht="13.8">
      <c r="A507" s="20"/>
      <c r="B507" s="17"/>
      <c r="C507" s="17"/>
      <c r="D507" s="17"/>
      <c r="E507" s="17"/>
      <c r="F507" s="17"/>
      <c r="G507" s="17"/>
    </row>
    <row r="508" spans="1:7" ht="13.8">
      <c r="A508" s="20"/>
      <c r="B508" s="17"/>
      <c r="C508" s="17"/>
      <c r="D508" s="17"/>
      <c r="E508" s="17"/>
      <c r="F508" s="17"/>
      <c r="G508" s="17"/>
    </row>
    <row r="509" spans="1:7" ht="13.8">
      <c r="A509" s="20"/>
      <c r="B509" s="17"/>
      <c r="C509" s="17"/>
      <c r="D509" s="17"/>
      <c r="E509" s="17"/>
      <c r="F509" s="17"/>
      <c r="G509" s="17"/>
    </row>
    <row r="510" spans="1:7" ht="13.8">
      <c r="A510" s="20"/>
      <c r="B510" s="17"/>
      <c r="C510" s="17"/>
      <c r="D510" s="17"/>
      <c r="E510" s="17"/>
      <c r="F510" s="17"/>
      <c r="G510" s="17"/>
    </row>
    <row r="511" spans="1:7" ht="13.8">
      <c r="A511" s="20"/>
      <c r="B511" s="17"/>
      <c r="C511" s="17"/>
      <c r="D511" s="17"/>
      <c r="E511" s="17"/>
      <c r="F511" s="17"/>
      <c r="G511" s="17"/>
    </row>
    <row r="512" spans="1:7" ht="13.8">
      <c r="A512" s="20"/>
      <c r="B512" s="17"/>
      <c r="C512" s="17"/>
      <c r="D512" s="17"/>
      <c r="E512" s="17"/>
      <c r="F512" s="17"/>
      <c r="G512" s="17"/>
    </row>
    <row r="513" spans="1:7" ht="13.8">
      <c r="A513" s="20"/>
      <c r="B513" s="17"/>
      <c r="C513" s="17"/>
      <c r="D513" s="17"/>
      <c r="E513" s="17"/>
      <c r="F513" s="17"/>
      <c r="G513" s="17"/>
    </row>
    <row r="514" spans="1:7" ht="13.8">
      <c r="A514" s="20"/>
      <c r="B514" s="17"/>
      <c r="C514" s="17"/>
      <c r="D514" s="17"/>
      <c r="E514" s="17"/>
      <c r="F514" s="17"/>
      <c r="G514" s="17"/>
    </row>
    <row r="515" spans="1:7" ht="13.8">
      <c r="A515" s="20"/>
      <c r="B515" s="17"/>
      <c r="C515" s="17"/>
      <c r="D515" s="17"/>
      <c r="E515" s="17"/>
      <c r="F515" s="17"/>
      <c r="G515" s="17"/>
    </row>
    <row r="516" spans="1:7" ht="13.8">
      <c r="A516" s="20"/>
      <c r="B516" s="17"/>
      <c r="C516" s="17"/>
      <c r="D516" s="17"/>
      <c r="E516" s="17"/>
      <c r="F516" s="17"/>
      <c r="G516" s="17"/>
    </row>
    <row r="517" spans="1:7" ht="13.8">
      <c r="A517" s="20"/>
      <c r="B517" s="17"/>
      <c r="C517" s="17"/>
      <c r="D517" s="17"/>
      <c r="E517" s="17"/>
      <c r="F517" s="17"/>
      <c r="G517" s="17"/>
    </row>
    <row r="518" spans="1:7" ht="13.8">
      <c r="A518" s="20"/>
      <c r="B518" s="17"/>
      <c r="C518" s="17"/>
      <c r="D518" s="17"/>
      <c r="E518" s="17"/>
      <c r="F518" s="17"/>
      <c r="G518" s="17"/>
    </row>
    <row r="519" spans="1:7" ht="13.8">
      <c r="A519" s="20"/>
      <c r="B519" s="17"/>
      <c r="C519" s="17"/>
      <c r="D519" s="17"/>
      <c r="E519" s="17"/>
      <c r="F519" s="17"/>
      <c r="G519" s="17"/>
    </row>
    <row r="520" spans="1:7" ht="13.8">
      <c r="A520" s="20"/>
      <c r="B520" s="17"/>
      <c r="C520" s="17"/>
      <c r="D520" s="17"/>
      <c r="E520" s="17"/>
      <c r="F520" s="17"/>
      <c r="G520" s="17"/>
    </row>
    <row r="521" spans="1:7" ht="13.8">
      <c r="A521" s="20"/>
      <c r="B521" s="17"/>
      <c r="C521" s="17"/>
      <c r="D521" s="17"/>
      <c r="E521" s="17"/>
      <c r="F521" s="17"/>
      <c r="G521" s="17"/>
    </row>
    <row r="522" spans="1:7" ht="13.8">
      <c r="A522" s="20"/>
      <c r="B522" s="17"/>
      <c r="C522" s="17"/>
      <c r="D522" s="17"/>
      <c r="E522" s="17"/>
      <c r="F522" s="17"/>
      <c r="G522" s="17"/>
    </row>
    <row r="523" spans="1:7" ht="13.8">
      <c r="A523" s="20"/>
      <c r="B523" s="17"/>
      <c r="C523" s="17"/>
      <c r="D523" s="17"/>
      <c r="E523" s="17"/>
      <c r="F523" s="17"/>
      <c r="G523" s="17"/>
    </row>
    <row r="524" spans="1:7" ht="13.8">
      <c r="A524" s="20"/>
      <c r="B524" s="17"/>
      <c r="C524" s="17"/>
      <c r="D524" s="17"/>
      <c r="E524" s="17"/>
      <c r="F524" s="17"/>
      <c r="G524" s="17"/>
    </row>
    <row r="525" spans="1:7" ht="13.8">
      <c r="A525" s="20"/>
      <c r="B525" s="17"/>
      <c r="C525" s="17"/>
      <c r="D525" s="17"/>
      <c r="E525" s="17"/>
      <c r="F525" s="17"/>
      <c r="G525" s="17"/>
    </row>
    <row r="526" spans="1:7" ht="13.8">
      <c r="A526" s="20"/>
      <c r="B526" s="17"/>
      <c r="C526" s="17"/>
      <c r="D526" s="17"/>
      <c r="E526" s="17"/>
      <c r="F526" s="17"/>
      <c r="G526" s="17"/>
    </row>
    <row r="527" spans="1:7" ht="13.8">
      <c r="A527" s="20"/>
      <c r="B527" s="17"/>
      <c r="C527" s="17"/>
      <c r="D527" s="17"/>
      <c r="E527" s="17"/>
      <c r="F527" s="17"/>
      <c r="G527" s="17"/>
    </row>
    <row r="528" spans="1:7" ht="13.8">
      <c r="A528" s="20"/>
      <c r="B528" s="17"/>
      <c r="C528" s="17"/>
      <c r="D528" s="17"/>
      <c r="E528" s="17"/>
      <c r="F528" s="17"/>
      <c r="G528" s="17"/>
    </row>
    <row r="529" spans="1:7" ht="13.8">
      <c r="A529" s="20"/>
      <c r="B529" s="17"/>
      <c r="C529" s="17"/>
      <c r="D529" s="17"/>
      <c r="E529" s="17"/>
      <c r="F529" s="17"/>
      <c r="G529" s="17"/>
    </row>
    <row r="530" spans="1:7" ht="13.8">
      <c r="A530" s="20"/>
      <c r="B530" s="17"/>
      <c r="C530" s="17"/>
      <c r="D530" s="17"/>
      <c r="E530" s="17"/>
      <c r="F530" s="17"/>
      <c r="G530" s="17"/>
    </row>
    <row r="531" spans="1:7" ht="13.8">
      <c r="A531" s="20"/>
      <c r="B531" s="17"/>
      <c r="C531" s="17"/>
      <c r="D531" s="17"/>
      <c r="E531" s="17"/>
      <c r="F531" s="17"/>
      <c r="G531" s="17"/>
    </row>
    <row r="532" spans="1:7" ht="13.8">
      <c r="A532" s="20"/>
      <c r="B532" s="17"/>
      <c r="C532" s="17"/>
      <c r="D532" s="17"/>
      <c r="E532" s="17"/>
      <c r="F532" s="17"/>
      <c r="G532" s="17"/>
    </row>
    <row r="533" spans="1:7" ht="13.8">
      <c r="A533" s="20"/>
      <c r="B533" s="17"/>
      <c r="C533" s="17"/>
      <c r="D533" s="17"/>
      <c r="E533" s="17"/>
      <c r="F533" s="17"/>
      <c r="G533" s="17"/>
    </row>
    <row r="534" spans="1:7" ht="13.8">
      <c r="A534" s="20"/>
      <c r="B534" s="17"/>
      <c r="C534" s="17"/>
      <c r="D534" s="17"/>
      <c r="E534" s="17"/>
      <c r="F534" s="17"/>
      <c r="G534" s="17"/>
    </row>
    <row r="535" spans="1:7" ht="13.8">
      <c r="A535" s="20"/>
      <c r="B535" s="17"/>
      <c r="C535" s="17"/>
      <c r="D535" s="17"/>
      <c r="E535" s="17"/>
      <c r="F535" s="17"/>
      <c r="G535" s="17"/>
    </row>
    <row r="536" spans="1:7" ht="13.8">
      <c r="A536" s="20"/>
      <c r="B536" s="17"/>
      <c r="C536" s="17"/>
      <c r="D536" s="17"/>
      <c r="E536" s="17"/>
      <c r="F536" s="17"/>
      <c r="G536" s="17"/>
    </row>
    <row r="537" spans="1:7" ht="13.8">
      <c r="A537" s="20"/>
      <c r="B537" s="17"/>
      <c r="C537" s="17"/>
      <c r="D537" s="17"/>
      <c r="E537" s="17"/>
      <c r="F537" s="17"/>
      <c r="G537" s="17"/>
    </row>
    <row r="538" spans="1:7" ht="13.8">
      <c r="A538" s="20"/>
      <c r="B538" s="17"/>
      <c r="C538" s="17"/>
      <c r="D538" s="17"/>
      <c r="E538" s="17"/>
      <c r="F538" s="17"/>
      <c r="G538" s="17"/>
    </row>
    <row r="539" spans="1:7" ht="13.8">
      <c r="A539" s="20"/>
      <c r="B539" s="17"/>
      <c r="C539" s="17"/>
      <c r="D539" s="17"/>
      <c r="E539" s="17"/>
      <c r="F539" s="17"/>
      <c r="G539" s="17"/>
    </row>
    <row r="540" spans="1:7" ht="13.8">
      <c r="A540" s="20"/>
      <c r="B540" s="17"/>
      <c r="C540" s="17"/>
      <c r="D540" s="17"/>
      <c r="E540" s="17"/>
      <c r="F540" s="17"/>
      <c r="G540" s="17"/>
    </row>
    <row r="541" spans="1:7" ht="13.8">
      <c r="A541" s="20"/>
      <c r="B541" s="17"/>
      <c r="C541" s="17"/>
      <c r="D541" s="17"/>
      <c r="E541" s="17"/>
      <c r="F541" s="17"/>
      <c r="G541" s="17"/>
    </row>
    <row r="542" spans="1:7" ht="13.8">
      <c r="A542" s="20"/>
      <c r="B542" s="17"/>
      <c r="C542" s="17"/>
      <c r="D542" s="17"/>
      <c r="E542" s="17"/>
      <c r="F542" s="17"/>
      <c r="G542" s="17"/>
    </row>
    <row r="543" spans="1:7" ht="13.8">
      <c r="A543" s="20"/>
      <c r="B543" s="17"/>
      <c r="C543" s="17"/>
      <c r="D543" s="17"/>
      <c r="E543" s="17"/>
      <c r="F543" s="17"/>
      <c r="G543" s="17"/>
    </row>
    <row r="544" spans="1:7" ht="13.8">
      <c r="A544" s="20"/>
      <c r="B544" s="17"/>
      <c r="C544" s="17"/>
      <c r="D544" s="17"/>
      <c r="E544" s="17"/>
      <c r="F544" s="17"/>
      <c r="G544" s="17"/>
    </row>
    <row r="545" spans="1:7" ht="13.8">
      <c r="A545" s="20"/>
      <c r="B545" s="17"/>
      <c r="C545" s="17"/>
      <c r="D545" s="17"/>
      <c r="E545" s="17"/>
      <c r="F545" s="17"/>
      <c r="G545" s="17"/>
    </row>
    <row r="546" spans="1:7" ht="13.8">
      <c r="A546" s="20"/>
      <c r="B546" s="17"/>
      <c r="C546" s="17"/>
      <c r="D546" s="17"/>
      <c r="E546" s="17"/>
      <c r="F546" s="17"/>
      <c r="G546" s="17"/>
    </row>
    <row r="547" spans="1:7" ht="13.8">
      <c r="A547" s="20"/>
      <c r="B547" s="17"/>
      <c r="C547" s="17"/>
      <c r="D547" s="17"/>
      <c r="E547" s="17"/>
      <c r="F547" s="17"/>
      <c r="G547" s="17"/>
    </row>
    <row r="548" spans="1:7" ht="13.8">
      <c r="A548" s="20"/>
      <c r="B548" s="17"/>
      <c r="C548" s="17"/>
      <c r="D548" s="17"/>
      <c r="E548" s="17"/>
      <c r="F548" s="17"/>
      <c r="G548" s="17"/>
    </row>
    <row r="549" spans="1:7" ht="13.8">
      <c r="A549" s="20"/>
      <c r="B549" s="17"/>
      <c r="C549" s="17"/>
      <c r="D549" s="17"/>
      <c r="E549" s="17"/>
      <c r="F549" s="17"/>
      <c r="G549" s="17"/>
    </row>
    <row r="550" spans="1:7" ht="13.8">
      <c r="A550" s="20"/>
      <c r="B550" s="17"/>
      <c r="C550" s="17"/>
      <c r="D550" s="17"/>
      <c r="E550" s="17"/>
      <c r="F550" s="17"/>
      <c r="G550" s="17"/>
    </row>
    <row r="551" spans="1:7" ht="13.8">
      <c r="A551" s="20"/>
      <c r="B551" s="17"/>
      <c r="C551" s="17"/>
      <c r="D551" s="17"/>
      <c r="E551" s="17"/>
      <c r="F551" s="17"/>
      <c r="G551" s="17"/>
    </row>
    <row r="552" spans="1:7" ht="13.8">
      <c r="A552" s="20"/>
      <c r="B552" s="17"/>
      <c r="C552" s="17"/>
      <c r="D552" s="17"/>
      <c r="E552" s="17"/>
      <c r="F552" s="17"/>
      <c r="G552" s="17"/>
    </row>
    <row r="553" spans="1:7" ht="13.8">
      <c r="A553" s="20"/>
      <c r="B553" s="17"/>
      <c r="C553" s="17"/>
      <c r="D553" s="17"/>
      <c r="E553" s="17"/>
      <c r="F553" s="17"/>
      <c r="G553" s="17"/>
    </row>
    <row r="554" spans="1:7" ht="13.8">
      <c r="A554" s="20"/>
      <c r="B554" s="17"/>
      <c r="C554" s="17"/>
      <c r="D554" s="17"/>
      <c r="E554" s="17"/>
      <c r="F554" s="17"/>
      <c r="G554" s="17"/>
    </row>
    <row r="555" spans="1:7" ht="13.8">
      <c r="A555" s="20"/>
      <c r="B555" s="17"/>
      <c r="C555" s="17"/>
      <c r="D555" s="17"/>
      <c r="E555" s="17"/>
      <c r="F555" s="17"/>
      <c r="G555" s="17"/>
    </row>
    <row r="556" spans="1:7" ht="13.8">
      <c r="A556" s="20"/>
      <c r="B556" s="17"/>
      <c r="C556" s="17"/>
      <c r="D556" s="17"/>
      <c r="E556" s="17"/>
      <c r="F556" s="17"/>
      <c r="G556" s="17"/>
    </row>
    <row r="557" spans="1:7" ht="13.8">
      <c r="A557" s="20"/>
      <c r="B557" s="17"/>
      <c r="C557" s="17"/>
      <c r="D557" s="17"/>
      <c r="E557" s="17"/>
      <c r="F557" s="17"/>
      <c r="G557" s="17"/>
    </row>
    <row r="558" spans="1:7" ht="13.8">
      <c r="A558" s="20"/>
      <c r="B558" s="17"/>
      <c r="C558" s="17"/>
      <c r="D558" s="17"/>
      <c r="E558" s="17"/>
      <c r="F558" s="17"/>
      <c r="G558" s="17"/>
    </row>
    <row r="559" spans="1:7" ht="13.8">
      <c r="A559" s="20"/>
      <c r="B559" s="17"/>
      <c r="C559" s="17"/>
      <c r="D559" s="17"/>
      <c r="E559" s="17"/>
      <c r="F559" s="17"/>
      <c r="G559" s="17"/>
    </row>
    <row r="560" spans="1:7" ht="13.8">
      <c r="A560" s="20"/>
      <c r="B560" s="17"/>
      <c r="C560" s="17"/>
      <c r="D560" s="17"/>
      <c r="E560" s="17"/>
      <c r="F560" s="17"/>
      <c r="G560" s="17"/>
    </row>
    <row r="561" spans="1:7" ht="13.8">
      <c r="A561" s="20"/>
      <c r="B561" s="17"/>
      <c r="C561" s="17"/>
      <c r="D561" s="17"/>
      <c r="E561" s="17"/>
      <c r="F561" s="17"/>
      <c r="G561" s="17"/>
    </row>
    <row r="562" spans="1:7" ht="13.8">
      <c r="A562" s="20"/>
      <c r="B562" s="17"/>
      <c r="C562" s="17"/>
      <c r="D562" s="17"/>
      <c r="E562" s="17"/>
      <c r="F562" s="17"/>
      <c r="G562" s="17"/>
    </row>
    <row r="563" spans="1:7" ht="13.8">
      <c r="A563" s="20"/>
      <c r="B563" s="17"/>
      <c r="C563" s="17"/>
      <c r="D563" s="17"/>
      <c r="E563" s="17"/>
      <c r="F563" s="17"/>
      <c r="G563" s="17"/>
    </row>
    <row r="564" spans="1:7" ht="13.8">
      <c r="A564" s="20"/>
      <c r="B564" s="17"/>
      <c r="C564" s="17"/>
      <c r="D564" s="17"/>
      <c r="E564" s="17"/>
      <c r="F564" s="17"/>
      <c r="G564" s="17"/>
    </row>
    <row r="565" spans="1:7" ht="13.8">
      <c r="A565" s="20"/>
      <c r="B565" s="17"/>
      <c r="C565" s="17"/>
      <c r="D565" s="17"/>
      <c r="E565" s="17"/>
      <c r="F565" s="17"/>
      <c r="G565" s="17"/>
    </row>
    <row r="566" spans="1:7" ht="13.8">
      <c r="A566" s="20"/>
      <c r="B566" s="17"/>
      <c r="C566" s="17"/>
      <c r="D566" s="17"/>
      <c r="E566" s="17"/>
      <c r="F566" s="17"/>
      <c r="G566" s="17"/>
    </row>
    <row r="567" spans="1:7" ht="13.8">
      <c r="A567" s="20"/>
      <c r="B567" s="17"/>
      <c r="C567" s="17"/>
      <c r="D567" s="17"/>
      <c r="E567" s="17"/>
      <c r="F567" s="17"/>
      <c r="G567" s="17"/>
    </row>
    <row r="568" spans="1:7" ht="13.8">
      <c r="A568" s="20"/>
      <c r="B568" s="17"/>
      <c r="C568" s="17"/>
      <c r="D568" s="17"/>
      <c r="E568" s="17"/>
      <c r="F568" s="17"/>
      <c r="G568" s="17"/>
    </row>
    <row r="569" spans="1:7" ht="13.8">
      <c r="A569" s="20"/>
      <c r="B569" s="17"/>
      <c r="C569" s="17"/>
      <c r="D569" s="17"/>
      <c r="E569" s="17"/>
      <c r="F569" s="17"/>
      <c r="G569" s="17"/>
    </row>
    <row r="570" spans="1:7" ht="13.8">
      <c r="A570" s="20"/>
      <c r="B570" s="17"/>
      <c r="C570" s="17"/>
      <c r="D570" s="17"/>
      <c r="E570" s="17"/>
      <c r="F570" s="17"/>
      <c r="G570" s="17"/>
    </row>
    <row r="571" spans="1:7" ht="13.8">
      <c r="A571" s="20"/>
      <c r="B571" s="17"/>
      <c r="C571" s="17"/>
      <c r="D571" s="17"/>
      <c r="E571" s="17"/>
      <c r="F571" s="17"/>
      <c r="G571" s="17"/>
    </row>
    <row r="572" spans="1:7" ht="13.8">
      <c r="A572" s="20"/>
      <c r="B572" s="17"/>
      <c r="C572" s="17"/>
      <c r="D572" s="17"/>
      <c r="E572" s="17"/>
      <c r="F572" s="17"/>
      <c r="G572" s="17"/>
    </row>
    <row r="573" spans="1:7" ht="13.8">
      <c r="A573" s="20"/>
      <c r="B573" s="17"/>
      <c r="C573" s="17"/>
      <c r="D573" s="17"/>
      <c r="E573" s="17"/>
      <c r="F573" s="17"/>
      <c r="G573" s="17"/>
    </row>
    <row r="574" spans="1:7" ht="13.8">
      <c r="A574" s="20"/>
      <c r="B574" s="17"/>
      <c r="C574" s="17"/>
      <c r="D574" s="17"/>
      <c r="E574" s="17"/>
      <c r="F574" s="17"/>
      <c r="G574" s="17"/>
    </row>
    <row r="575" spans="1:7" ht="13.8">
      <c r="A575" s="20"/>
      <c r="B575" s="17"/>
      <c r="C575" s="17"/>
      <c r="D575" s="17"/>
      <c r="E575" s="17"/>
      <c r="F575" s="17"/>
      <c r="G575" s="17"/>
    </row>
    <row r="576" spans="1:7" ht="13.8">
      <c r="A576" s="20"/>
      <c r="B576" s="17"/>
      <c r="C576" s="17"/>
      <c r="D576" s="17"/>
      <c r="E576" s="17"/>
      <c r="F576" s="17"/>
      <c r="G576" s="17"/>
    </row>
    <row r="577" spans="1:7" ht="13.8">
      <c r="A577" s="20"/>
      <c r="B577" s="17"/>
      <c r="C577" s="17"/>
      <c r="D577" s="17"/>
      <c r="E577" s="17"/>
      <c r="F577" s="17"/>
      <c r="G577" s="17"/>
    </row>
    <row r="578" spans="1:7" ht="13.8">
      <c r="A578" s="20"/>
      <c r="B578" s="17"/>
      <c r="C578" s="17"/>
      <c r="D578" s="17"/>
      <c r="E578" s="17"/>
      <c r="F578" s="17"/>
      <c r="G578" s="17"/>
    </row>
    <row r="579" spans="1:7" ht="13.8">
      <c r="A579" s="20"/>
      <c r="B579" s="17"/>
      <c r="C579" s="17"/>
      <c r="D579" s="17"/>
      <c r="E579" s="17"/>
      <c r="F579" s="17"/>
      <c r="G579" s="17"/>
    </row>
    <row r="580" spans="1:7" ht="13.8">
      <c r="A580" s="20"/>
      <c r="B580" s="17"/>
      <c r="C580" s="17"/>
      <c r="D580" s="17"/>
      <c r="E580" s="17"/>
      <c r="F580" s="17"/>
      <c r="G580" s="17"/>
    </row>
    <row r="581" spans="1:7" ht="13.8">
      <c r="A581" s="20"/>
      <c r="B581" s="17"/>
      <c r="C581" s="17"/>
      <c r="D581" s="17"/>
      <c r="E581" s="17"/>
      <c r="F581" s="17"/>
      <c r="G581" s="17"/>
    </row>
    <row r="582" spans="1:7" ht="13.8">
      <c r="A582" s="20"/>
      <c r="B582" s="17"/>
      <c r="C582" s="17"/>
      <c r="D582" s="17"/>
      <c r="E582" s="17"/>
      <c r="F582" s="17"/>
      <c r="G582" s="17"/>
    </row>
    <row r="583" spans="1:7" ht="13.8">
      <c r="A583" s="20"/>
      <c r="B583" s="17"/>
      <c r="C583" s="17"/>
      <c r="D583" s="17"/>
      <c r="E583" s="17"/>
      <c r="F583" s="17"/>
      <c r="G583" s="17"/>
    </row>
    <row r="584" spans="1:7" ht="13.8">
      <c r="A584" s="20"/>
      <c r="B584" s="17"/>
      <c r="C584" s="17"/>
      <c r="D584" s="17"/>
      <c r="E584" s="17"/>
      <c r="F584" s="17"/>
      <c r="G584" s="17"/>
    </row>
    <row r="585" spans="1:7" ht="13.8">
      <c r="A585" s="20"/>
      <c r="B585" s="17"/>
      <c r="C585" s="17"/>
      <c r="D585" s="17"/>
      <c r="E585" s="17"/>
      <c r="F585" s="17"/>
      <c r="G585" s="17"/>
    </row>
    <row r="586" spans="1:7" ht="13.8">
      <c r="A586" s="20"/>
      <c r="B586" s="17"/>
      <c r="C586" s="17"/>
      <c r="D586" s="17"/>
      <c r="E586" s="17"/>
      <c r="F586" s="17"/>
      <c r="G586" s="17"/>
    </row>
    <row r="587" spans="1:7" ht="13.8">
      <c r="A587" s="20"/>
      <c r="B587" s="17"/>
      <c r="C587" s="17"/>
      <c r="D587" s="17"/>
      <c r="E587" s="17"/>
      <c r="F587" s="17"/>
      <c r="G587" s="17"/>
    </row>
    <row r="588" spans="1:7" ht="13.8">
      <c r="A588" s="20"/>
      <c r="B588" s="17"/>
      <c r="C588" s="17"/>
      <c r="D588" s="17"/>
      <c r="E588" s="17"/>
      <c r="F588" s="17"/>
      <c r="G588" s="17"/>
    </row>
    <row r="589" spans="1:7" ht="13.8">
      <c r="A589" s="20"/>
      <c r="B589" s="17"/>
      <c r="C589" s="17"/>
      <c r="D589" s="17"/>
      <c r="E589" s="17"/>
      <c r="F589" s="17"/>
      <c r="G589" s="17"/>
    </row>
    <row r="590" spans="1:7" ht="13.8">
      <c r="A590" s="20"/>
      <c r="B590" s="17"/>
      <c r="C590" s="17"/>
      <c r="D590" s="17"/>
      <c r="E590" s="17"/>
      <c r="F590" s="17"/>
      <c r="G590" s="17"/>
    </row>
    <row r="591" spans="1:7" ht="13.8">
      <c r="A591" s="20"/>
      <c r="B591" s="17"/>
      <c r="C591" s="17"/>
      <c r="D591" s="17"/>
      <c r="E591" s="17"/>
      <c r="F591" s="17"/>
      <c r="G591" s="17"/>
    </row>
    <row r="592" spans="1:7" ht="13.8">
      <c r="A592" s="20"/>
      <c r="B592" s="17"/>
      <c r="C592" s="17"/>
      <c r="D592" s="17"/>
      <c r="E592" s="17"/>
      <c r="F592" s="17"/>
      <c r="G592" s="17"/>
    </row>
    <row r="593" spans="1:7" ht="13.8">
      <c r="A593" s="20"/>
      <c r="B593" s="17"/>
      <c r="C593" s="17"/>
      <c r="D593" s="17"/>
      <c r="E593" s="17"/>
      <c r="F593" s="17"/>
      <c r="G593" s="17"/>
    </row>
    <row r="594" spans="1:7" ht="13.8">
      <c r="A594" s="20"/>
      <c r="B594" s="17"/>
      <c r="C594" s="17"/>
      <c r="D594" s="17"/>
      <c r="E594" s="17"/>
      <c r="F594" s="17"/>
      <c r="G594" s="17"/>
    </row>
    <row r="595" spans="1:7" ht="13.8">
      <c r="A595" s="20"/>
      <c r="B595" s="17"/>
      <c r="C595" s="17"/>
      <c r="D595" s="17"/>
      <c r="E595" s="17"/>
      <c r="F595" s="17"/>
      <c r="G595" s="17"/>
    </row>
    <row r="596" spans="1:7" ht="13.8">
      <c r="A596" s="20"/>
      <c r="B596" s="17"/>
      <c r="C596" s="17"/>
      <c r="D596" s="17"/>
      <c r="E596" s="17"/>
      <c r="F596" s="17"/>
      <c r="G596" s="17"/>
    </row>
    <row r="597" spans="1:7" ht="13.8">
      <c r="A597" s="20"/>
      <c r="B597" s="17"/>
      <c r="C597" s="17"/>
      <c r="D597" s="17"/>
      <c r="E597" s="17"/>
      <c r="F597" s="17"/>
      <c r="G597" s="17"/>
    </row>
    <row r="598" spans="1:7" ht="13.8">
      <c r="A598" s="20"/>
      <c r="B598" s="17"/>
      <c r="C598" s="17"/>
      <c r="D598" s="17"/>
      <c r="E598" s="17"/>
      <c r="F598" s="17"/>
      <c r="G598" s="17"/>
    </row>
    <row r="599" spans="1:7" ht="13.8">
      <c r="A599" s="20"/>
      <c r="B599" s="17"/>
      <c r="C599" s="17"/>
      <c r="D599" s="17"/>
      <c r="E599" s="17"/>
      <c r="F599" s="17"/>
      <c r="G599" s="17"/>
    </row>
    <row r="600" spans="1:7" ht="13.8">
      <c r="A600" s="20"/>
      <c r="B600" s="17"/>
      <c r="C600" s="17"/>
      <c r="D600" s="17"/>
      <c r="E600" s="17"/>
      <c r="F600" s="17"/>
      <c r="G600" s="17"/>
    </row>
    <row r="601" spans="1:7" ht="13.8">
      <c r="A601" s="20"/>
      <c r="B601" s="17"/>
      <c r="C601" s="17"/>
      <c r="D601" s="17"/>
      <c r="E601" s="17"/>
      <c r="F601" s="17"/>
      <c r="G601" s="17"/>
    </row>
    <row r="602" spans="1:7" ht="13.8">
      <c r="A602" s="20"/>
      <c r="B602" s="17"/>
      <c r="C602" s="17"/>
      <c r="D602" s="17"/>
      <c r="E602" s="17"/>
      <c r="F602" s="17"/>
      <c r="G602" s="17"/>
    </row>
    <row r="603" spans="1:7" ht="13.8">
      <c r="A603" s="20"/>
      <c r="B603" s="17"/>
      <c r="C603" s="17"/>
      <c r="D603" s="17"/>
      <c r="E603" s="17"/>
      <c r="F603" s="17"/>
      <c r="G603" s="17"/>
    </row>
    <row r="604" spans="1:7" ht="13.8">
      <c r="A604" s="20"/>
      <c r="B604" s="17"/>
      <c r="C604" s="17"/>
      <c r="D604" s="17"/>
      <c r="E604" s="17"/>
      <c r="F604" s="17"/>
      <c r="G604" s="17"/>
    </row>
    <row r="605" spans="1:7" ht="13.8">
      <c r="A605" s="20"/>
      <c r="B605" s="17"/>
      <c r="C605" s="17"/>
      <c r="D605" s="17"/>
      <c r="E605" s="17"/>
      <c r="F605" s="17"/>
      <c r="G605" s="17"/>
    </row>
    <row r="606" spans="1:7" ht="13.8">
      <c r="A606" s="20"/>
      <c r="B606" s="17"/>
      <c r="C606" s="17"/>
      <c r="D606" s="17"/>
      <c r="E606" s="17"/>
      <c r="F606" s="17"/>
      <c r="G606" s="17"/>
    </row>
    <row r="607" spans="1:7" ht="13.8">
      <c r="A607" s="20"/>
      <c r="B607" s="17"/>
      <c r="C607" s="17"/>
      <c r="D607" s="17"/>
      <c r="E607" s="17"/>
      <c r="F607" s="17"/>
      <c r="G607" s="17"/>
    </row>
    <row r="608" spans="1:7" ht="13.8">
      <c r="A608" s="20"/>
      <c r="B608" s="17"/>
      <c r="C608" s="17"/>
      <c r="D608" s="17"/>
      <c r="E608" s="17"/>
      <c r="F608" s="17"/>
      <c r="G608" s="17"/>
    </row>
    <row r="609" spans="1:7" ht="13.8">
      <c r="A609" s="20"/>
      <c r="B609" s="17"/>
      <c r="C609" s="17"/>
      <c r="D609" s="17"/>
      <c r="E609" s="17"/>
      <c r="F609" s="17"/>
      <c r="G609" s="17"/>
    </row>
    <row r="610" spans="1:7" ht="13.8">
      <c r="A610" s="20"/>
      <c r="B610" s="17"/>
      <c r="C610" s="17"/>
      <c r="D610" s="17"/>
      <c r="E610" s="17"/>
      <c r="F610" s="17"/>
      <c r="G610" s="17"/>
    </row>
    <row r="611" spans="1:7" ht="13.8">
      <c r="A611" s="20"/>
      <c r="B611" s="17"/>
      <c r="C611" s="17"/>
      <c r="D611" s="17"/>
      <c r="E611" s="17"/>
      <c r="F611" s="17"/>
      <c r="G611" s="17"/>
    </row>
    <row r="612" spans="1:7" ht="13.8">
      <c r="A612" s="20"/>
      <c r="B612" s="17"/>
      <c r="C612" s="17"/>
      <c r="D612" s="17"/>
      <c r="E612" s="17"/>
      <c r="F612" s="17"/>
      <c r="G612" s="17"/>
    </row>
    <row r="613" spans="1:7" ht="13.8">
      <c r="A613" s="20"/>
      <c r="B613" s="17"/>
      <c r="C613" s="17"/>
      <c r="D613" s="17"/>
      <c r="E613" s="17"/>
      <c r="F613" s="17"/>
      <c r="G613" s="17"/>
    </row>
    <row r="614" spans="1:7" ht="13.8">
      <c r="A614" s="20"/>
      <c r="B614" s="17"/>
      <c r="C614" s="17"/>
      <c r="D614" s="17"/>
      <c r="E614" s="17"/>
      <c r="F614" s="17"/>
      <c r="G614" s="17"/>
    </row>
    <row r="615" spans="1:7" ht="13.8">
      <c r="A615" s="20"/>
      <c r="B615" s="17"/>
      <c r="C615" s="17"/>
      <c r="D615" s="17"/>
      <c r="E615" s="17"/>
      <c r="F615" s="17"/>
      <c r="G615" s="17"/>
    </row>
    <row r="616" spans="1:7" ht="13.8">
      <c r="A616" s="20"/>
      <c r="B616" s="17"/>
      <c r="C616" s="17"/>
      <c r="D616" s="17"/>
      <c r="E616" s="17"/>
      <c r="F616" s="17"/>
      <c r="G616" s="17"/>
    </row>
    <row r="617" spans="1:7" ht="13.8">
      <c r="A617" s="20"/>
      <c r="B617" s="17"/>
      <c r="C617" s="17"/>
      <c r="D617" s="17"/>
      <c r="E617" s="17"/>
      <c r="F617" s="17"/>
      <c r="G617" s="17"/>
    </row>
    <row r="618" spans="1:7" ht="13.8">
      <c r="A618" s="20"/>
      <c r="B618" s="17"/>
      <c r="C618" s="17"/>
      <c r="D618" s="17"/>
      <c r="E618" s="17"/>
      <c r="F618" s="17"/>
      <c r="G618" s="17"/>
    </row>
    <row r="619" spans="1:7" ht="13.8">
      <c r="A619" s="20"/>
      <c r="B619" s="17"/>
      <c r="C619" s="17"/>
      <c r="D619" s="17"/>
      <c r="E619" s="17"/>
      <c r="F619" s="17"/>
      <c r="G619" s="17"/>
    </row>
    <row r="620" spans="1:7" ht="13.8">
      <c r="A620" s="20"/>
      <c r="B620" s="17"/>
      <c r="C620" s="17"/>
      <c r="D620" s="17"/>
      <c r="E620" s="17"/>
      <c r="F620" s="17"/>
      <c r="G620" s="17"/>
    </row>
    <row r="621" spans="1:7" ht="13.8">
      <c r="A621" s="20"/>
      <c r="B621" s="17"/>
      <c r="C621" s="17"/>
      <c r="D621" s="17"/>
      <c r="E621" s="17"/>
      <c r="F621" s="17"/>
      <c r="G621" s="17"/>
    </row>
    <row r="622" spans="1:7" ht="13.8">
      <c r="A622" s="20"/>
      <c r="B622" s="17"/>
      <c r="C622" s="17"/>
      <c r="D622" s="17"/>
      <c r="E622" s="17"/>
      <c r="F622" s="17"/>
      <c r="G622" s="17"/>
    </row>
    <row r="623" spans="1:7" ht="13.8">
      <c r="A623" s="20"/>
      <c r="B623" s="17"/>
      <c r="C623" s="17"/>
      <c r="D623" s="17"/>
      <c r="E623" s="17"/>
      <c r="F623" s="17"/>
      <c r="G623" s="17"/>
    </row>
    <row r="624" spans="1:7" ht="13.8">
      <c r="A624" s="20"/>
      <c r="B624" s="17"/>
      <c r="C624" s="17"/>
      <c r="D624" s="17"/>
      <c r="E624" s="17"/>
      <c r="F624" s="17"/>
      <c r="G624" s="17"/>
    </row>
    <row r="625" spans="1:7" ht="13.8">
      <c r="A625" s="20"/>
      <c r="B625" s="17"/>
      <c r="C625" s="17"/>
      <c r="D625" s="17"/>
      <c r="E625" s="17"/>
      <c r="F625" s="17"/>
      <c r="G625" s="17"/>
    </row>
    <row r="626" spans="1:7" ht="13.8">
      <c r="A626" s="20"/>
      <c r="B626" s="17"/>
      <c r="C626" s="17"/>
      <c r="D626" s="17"/>
      <c r="E626" s="17"/>
      <c r="F626" s="17"/>
      <c r="G626" s="17"/>
    </row>
    <row r="627" spans="1:7" ht="13.8">
      <c r="A627" s="20"/>
      <c r="B627" s="17"/>
      <c r="C627" s="17"/>
      <c r="D627" s="17"/>
      <c r="E627" s="17"/>
      <c r="F627" s="17"/>
      <c r="G627" s="17"/>
    </row>
    <row r="628" spans="1:7" ht="13.8">
      <c r="A628" s="20"/>
      <c r="B628" s="17"/>
      <c r="C628" s="17"/>
      <c r="D628" s="17"/>
      <c r="E628" s="17"/>
      <c r="F628" s="17"/>
      <c r="G628" s="17"/>
    </row>
    <row r="629" spans="1:7" ht="13.8">
      <c r="A629" s="20"/>
      <c r="B629" s="17"/>
      <c r="C629" s="17"/>
      <c r="D629" s="17"/>
      <c r="E629" s="17"/>
      <c r="F629" s="17"/>
      <c r="G629" s="17"/>
    </row>
    <row r="630" spans="1:7" ht="13.8">
      <c r="A630" s="20"/>
      <c r="B630" s="17"/>
      <c r="C630" s="17"/>
      <c r="D630" s="17"/>
      <c r="E630" s="17"/>
      <c r="F630" s="17"/>
      <c r="G630" s="17"/>
    </row>
    <row r="631" spans="1:7" ht="13.8">
      <c r="A631" s="20"/>
      <c r="B631" s="17"/>
      <c r="C631" s="17"/>
      <c r="D631" s="17"/>
      <c r="E631" s="17"/>
      <c r="F631" s="17"/>
      <c r="G631" s="17"/>
    </row>
    <row r="632" spans="1:7" ht="13.8">
      <c r="A632" s="20"/>
      <c r="B632" s="17"/>
      <c r="C632" s="17"/>
      <c r="D632" s="17"/>
      <c r="E632" s="17"/>
      <c r="F632" s="17"/>
      <c r="G632" s="17"/>
    </row>
    <row r="633" spans="1:7" ht="13.8">
      <c r="A633" s="20"/>
      <c r="B633" s="17"/>
      <c r="C633" s="17"/>
      <c r="D633" s="17"/>
      <c r="E633" s="17"/>
      <c r="F633" s="17"/>
      <c r="G633" s="17"/>
    </row>
    <row r="634" spans="1:7" ht="13.8">
      <c r="A634" s="20"/>
      <c r="B634" s="17"/>
      <c r="C634" s="17"/>
      <c r="D634" s="17"/>
      <c r="E634" s="17"/>
      <c r="F634" s="17"/>
      <c r="G634" s="17"/>
    </row>
    <row r="635" spans="1:7" ht="13.8">
      <c r="A635" s="20"/>
      <c r="B635" s="17"/>
      <c r="C635" s="17"/>
      <c r="D635" s="17"/>
      <c r="E635" s="17"/>
      <c r="F635" s="17"/>
      <c r="G635" s="17"/>
    </row>
    <row r="636" spans="1:7" ht="13.8">
      <c r="A636" s="20"/>
      <c r="B636" s="17"/>
      <c r="C636" s="17"/>
      <c r="D636" s="17"/>
      <c r="E636" s="17"/>
      <c r="F636" s="17"/>
      <c r="G636" s="17"/>
    </row>
    <row r="637" spans="1:7" ht="13.8">
      <c r="A637" s="20"/>
      <c r="B637" s="17"/>
      <c r="C637" s="17"/>
      <c r="D637" s="17"/>
      <c r="E637" s="17"/>
      <c r="F637" s="17"/>
      <c r="G637" s="17"/>
    </row>
    <row r="638" spans="1:7" ht="13.8">
      <c r="A638" s="20"/>
      <c r="B638" s="17"/>
      <c r="C638" s="17"/>
      <c r="D638" s="17"/>
      <c r="E638" s="17"/>
      <c r="F638" s="17"/>
      <c r="G638" s="17"/>
    </row>
    <row r="639" spans="1:7" ht="13.8">
      <c r="A639" s="20"/>
      <c r="B639" s="17"/>
      <c r="C639" s="17"/>
      <c r="D639" s="17"/>
      <c r="E639" s="17"/>
      <c r="F639" s="17"/>
      <c r="G639" s="17"/>
    </row>
    <row r="640" spans="1:7" ht="13.8">
      <c r="A640" s="20"/>
      <c r="B640" s="17"/>
      <c r="C640" s="17"/>
      <c r="D640" s="17"/>
      <c r="E640" s="17"/>
      <c r="F640" s="17"/>
      <c r="G640" s="17"/>
    </row>
    <row r="641" spans="1:7" ht="13.8">
      <c r="A641" s="20"/>
      <c r="B641" s="17"/>
      <c r="C641" s="17"/>
      <c r="D641" s="17"/>
      <c r="E641" s="17"/>
      <c r="F641" s="17"/>
      <c r="G641" s="17"/>
    </row>
    <row r="642" spans="1:7" ht="13.8">
      <c r="A642" s="20"/>
      <c r="B642" s="17"/>
      <c r="C642" s="17"/>
      <c r="D642" s="17"/>
      <c r="E642" s="17"/>
      <c r="F642" s="17"/>
      <c r="G642" s="17"/>
    </row>
    <row r="643" spans="1:7" ht="13.8">
      <c r="A643" s="20"/>
      <c r="B643" s="17"/>
      <c r="C643" s="17"/>
      <c r="D643" s="17"/>
      <c r="E643" s="17"/>
      <c r="F643" s="17"/>
      <c r="G643" s="17"/>
    </row>
    <row r="644" spans="1:7" ht="13.8">
      <c r="A644" s="20"/>
      <c r="B644" s="17"/>
      <c r="C644" s="17"/>
      <c r="D644" s="17"/>
      <c r="E644" s="17"/>
      <c r="F644" s="17"/>
      <c r="G644" s="17"/>
    </row>
    <row r="645" spans="1:7" ht="13.8">
      <c r="A645" s="20"/>
      <c r="B645" s="17"/>
      <c r="C645" s="17"/>
      <c r="D645" s="17"/>
      <c r="E645" s="17"/>
      <c r="F645" s="17"/>
      <c r="G645" s="17"/>
    </row>
    <row r="646" spans="1:7" ht="13.8">
      <c r="A646" s="20"/>
      <c r="B646" s="17"/>
      <c r="C646" s="17"/>
      <c r="D646" s="17"/>
      <c r="E646" s="17"/>
      <c r="F646" s="17"/>
      <c r="G646" s="17"/>
    </row>
    <row r="647" spans="1:7" ht="13.8">
      <c r="A647" s="20"/>
      <c r="B647" s="17"/>
      <c r="C647" s="17"/>
      <c r="D647" s="17"/>
      <c r="E647" s="17"/>
      <c r="F647" s="17"/>
      <c r="G647" s="17"/>
    </row>
    <row r="648" spans="1:7" ht="13.8">
      <c r="A648" s="20"/>
      <c r="B648" s="17"/>
      <c r="C648" s="17"/>
      <c r="D648" s="17"/>
      <c r="E648" s="17"/>
      <c r="F648" s="17"/>
      <c r="G648" s="17"/>
    </row>
    <row r="649" spans="1:7" ht="13.8">
      <c r="A649" s="20"/>
      <c r="B649" s="17"/>
      <c r="C649" s="17"/>
      <c r="D649" s="17"/>
      <c r="E649" s="17"/>
      <c r="F649" s="17"/>
      <c r="G649" s="17"/>
    </row>
    <row r="650" spans="1:7" ht="13.8">
      <c r="A650" s="20"/>
      <c r="B650" s="17"/>
      <c r="C650" s="17"/>
      <c r="D650" s="17"/>
      <c r="E650" s="17"/>
      <c r="F650" s="17"/>
      <c r="G650" s="17"/>
    </row>
    <row r="651" spans="1:7" ht="13.8">
      <c r="A651" s="20"/>
      <c r="B651" s="17"/>
      <c r="C651" s="17"/>
      <c r="D651" s="17"/>
      <c r="E651" s="17"/>
      <c r="F651" s="17"/>
      <c r="G651" s="17"/>
    </row>
    <row r="652" spans="1:7" ht="13.8">
      <c r="A652" s="20"/>
      <c r="B652" s="17"/>
      <c r="C652" s="17"/>
      <c r="D652" s="17"/>
      <c r="E652" s="17"/>
      <c r="F652" s="17"/>
      <c r="G652" s="17"/>
    </row>
    <row r="653" spans="1:7" ht="13.8">
      <c r="A653" s="20"/>
      <c r="B653" s="17"/>
      <c r="C653" s="17"/>
      <c r="D653" s="17"/>
      <c r="E653" s="17"/>
      <c r="F653" s="17"/>
      <c r="G653" s="17"/>
    </row>
    <row r="654" spans="1:7" ht="13.8">
      <c r="A654" s="20"/>
      <c r="B654" s="17"/>
      <c r="C654" s="17"/>
      <c r="D654" s="17"/>
      <c r="E654" s="17"/>
      <c r="F654" s="17"/>
      <c r="G654" s="17"/>
    </row>
    <row r="655" spans="1:7" ht="13.8">
      <c r="A655" s="20"/>
      <c r="B655" s="17"/>
      <c r="C655" s="17"/>
      <c r="D655" s="17"/>
      <c r="E655" s="17"/>
      <c r="F655" s="17"/>
      <c r="G655" s="17"/>
    </row>
    <row r="656" spans="1:7" ht="13.8">
      <c r="A656" s="20"/>
      <c r="B656" s="17"/>
      <c r="C656" s="17"/>
      <c r="D656" s="17"/>
      <c r="E656" s="17"/>
      <c r="F656" s="17"/>
      <c r="G656" s="17"/>
    </row>
    <row r="657" spans="1:7" ht="13.8">
      <c r="A657" s="20"/>
      <c r="B657" s="17"/>
      <c r="C657" s="17"/>
      <c r="D657" s="17"/>
      <c r="E657" s="17"/>
      <c r="F657" s="17"/>
      <c r="G657" s="17"/>
    </row>
    <row r="658" spans="1:7" ht="13.8">
      <c r="A658" s="20"/>
      <c r="B658" s="17"/>
      <c r="C658" s="17"/>
      <c r="D658" s="17"/>
      <c r="E658" s="17"/>
      <c r="F658" s="17"/>
      <c r="G658" s="17"/>
    </row>
    <row r="659" spans="1:7" ht="13.8">
      <c r="A659" s="20"/>
      <c r="B659" s="17"/>
      <c r="C659" s="17"/>
      <c r="D659" s="17"/>
      <c r="E659" s="17"/>
      <c r="F659" s="17"/>
      <c r="G659" s="17"/>
    </row>
    <row r="660" spans="1:7" ht="13.8">
      <c r="A660" s="17"/>
      <c r="B660" s="17"/>
      <c r="C660" s="17"/>
      <c r="D660" s="17"/>
      <c r="E660" s="17"/>
      <c r="F660" s="17"/>
      <c r="G660" s="17"/>
    </row>
    <row r="661" spans="1:7" ht="13.8">
      <c r="A661" s="17"/>
      <c r="B661" s="17"/>
      <c r="C661" s="17"/>
      <c r="D661" s="17"/>
      <c r="E661" s="17"/>
      <c r="F661" s="17"/>
      <c r="G661" s="17"/>
    </row>
    <row r="662" spans="1:7" ht="13.8">
      <c r="A662" s="17"/>
      <c r="B662" s="17"/>
      <c r="C662" s="17"/>
      <c r="D662" s="17"/>
      <c r="E662" s="17"/>
      <c r="F662" s="17"/>
      <c r="G662" s="17"/>
    </row>
    <row r="663" spans="1:7" ht="13.8">
      <c r="A663" s="17"/>
      <c r="B663" s="17"/>
      <c r="C663" s="17"/>
      <c r="D663" s="17"/>
      <c r="E663" s="17"/>
      <c r="F663" s="17"/>
      <c r="G663" s="17"/>
    </row>
    <row r="664" spans="1:7" ht="13.8">
      <c r="A664" s="17"/>
      <c r="B664" s="17"/>
      <c r="C664" s="17"/>
      <c r="D664" s="17"/>
      <c r="E664" s="17"/>
      <c r="F664" s="17"/>
      <c r="G664" s="17"/>
    </row>
    <row r="665" spans="1:7" ht="13.8">
      <c r="A665" s="17"/>
      <c r="B665" s="17"/>
      <c r="C665" s="17"/>
      <c r="D665" s="17"/>
      <c r="E665" s="17"/>
      <c r="F665" s="17"/>
      <c r="G665" s="17"/>
    </row>
    <row r="666" spans="1:7" ht="13.8">
      <c r="A666" s="17"/>
      <c r="B666" s="17"/>
      <c r="C666" s="17"/>
      <c r="D666" s="17"/>
      <c r="E666" s="17"/>
      <c r="F666" s="17"/>
      <c r="G666" s="17"/>
    </row>
    <row r="667" spans="1:7" ht="13.8">
      <c r="A667" s="17"/>
      <c r="B667" s="17"/>
      <c r="C667" s="17"/>
      <c r="D667" s="17"/>
      <c r="E667" s="17"/>
      <c r="F667" s="17"/>
      <c r="G667" s="17"/>
    </row>
    <row r="668" spans="1:7" ht="13.8">
      <c r="A668" s="17"/>
      <c r="B668" s="17"/>
      <c r="C668" s="17"/>
      <c r="D668" s="17"/>
      <c r="E668" s="17"/>
      <c r="F668" s="17"/>
      <c r="G668" s="17"/>
    </row>
    <row r="669" spans="1:7" ht="13.8">
      <c r="A669" s="17"/>
      <c r="B669" s="17"/>
      <c r="C669" s="17"/>
      <c r="D669" s="17"/>
      <c r="E669" s="17"/>
      <c r="F669" s="17"/>
      <c r="G669" s="17"/>
    </row>
    <row r="670" spans="1:7" ht="13.8">
      <c r="A670" s="17"/>
      <c r="B670" s="17"/>
      <c r="C670" s="17"/>
      <c r="D670" s="17"/>
      <c r="E670" s="17"/>
      <c r="F670" s="17"/>
      <c r="G670" s="17"/>
    </row>
    <row r="671" spans="1:7" ht="13.8">
      <c r="A671" s="17"/>
      <c r="B671" s="17"/>
      <c r="C671" s="17"/>
      <c r="D671" s="17"/>
      <c r="E671" s="17"/>
      <c r="F671" s="17"/>
      <c r="G671" s="17"/>
    </row>
    <row r="672" spans="1:7" ht="13.8">
      <c r="A672" s="17"/>
      <c r="B672" s="17"/>
      <c r="C672" s="17"/>
      <c r="D672" s="17"/>
      <c r="E672" s="17"/>
      <c r="F672" s="17"/>
      <c r="G672" s="17"/>
    </row>
    <row r="673" spans="1:7" ht="13.8">
      <c r="A673" s="17"/>
      <c r="B673" s="17"/>
      <c r="C673" s="17"/>
      <c r="D673" s="17"/>
      <c r="E673" s="17"/>
      <c r="F673" s="17"/>
      <c r="G673" s="17"/>
    </row>
    <row r="674" spans="1:7" ht="13.8">
      <c r="A674" s="17"/>
      <c r="B674" s="17"/>
      <c r="C674" s="17"/>
      <c r="D674" s="17"/>
      <c r="E674" s="17"/>
      <c r="F674" s="17"/>
      <c r="G674" s="17"/>
    </row>
    <row r="675" spans="1:7" ht="13.8">
      <c r="A675" s="17"/>
      <c r="B675" s="17"/>
      <c r="C675" s="17"/>
      <c r="D675" s="17"/>
      <c r="E675" s="17"/>
      <c r="F675" s="17"/>
      <c r="G675" s="17"/>
    </row>
    <row r="676" spans="1:7" ht="13.8">
      <c r="A676" s="17"/>
      <c r="B676" s="17"/>
      <c r="C676" s="17"/>
      <c r="D676" s="17"/>
      <c r="E676" s="17"/>
      <c r="F676" s="17"/>
      <c r="G676" s="17"/>
    </row>
    <row r="677" spans="1:7" ht="13.8">
      <c r="A677" s="17"/>
      <c r="B677" s="17"/>
      <c r="C677" s="17"/>
      <c r="D677" s="17"/>
      <c r="E677" s="17"/>
      <c r="F677" s="17"/>
      <c r="G677" s="17"/>
    </row>
    <row r="678" spans="1:7" ht="13.8">
      <c r="A678" s="17"/>
      <c r="B678" s="17"/>
      <c r="C678" s="17"/>
      <c r="D678" s="17"/>
      <c r="E678" s="17"/>
      <c r="F678" s="17"/>
      <c r="G678" s="17"/>
    </row>
    <row r="679" spans="1:7" ht="13.8">
      <c r="A679" s="17"/>
      <c r="B679" s="17"/>
      <c r="C679" s="17"/>
      <c r="D679" s="17"/>
      <c r="E679" s="17"/>
      <c r="F679" s="17"/>
      <c r="G679" s="17"/>
    </row>
    <row r="680" spans="1:7" ht="13.8">
      <c r="A680" s="17"/>
      <c r="B680" s="17"/>
      <c r="C680" s="17"/>
      <c r="D680" s="17"/>
      <c r="E680" s="17"/>
      <c r="F680" s="17"/>
      <c r="G680" s="17"/>
    </row>
    <row r="681" spans="1:7" ht="13.8">
      <c r="A681" s="17"/>
      <c r="B681" s="17"/>
      <c r="C681" s="17"/>
      <c r="D681" s="17"/>
      <c r="E681" s="17"/>
      <c r="F681" s="17"/>
      <c r="G681" s="17"/>
    </row>
    <row r="682" spans="1:7" ht="13.8">
      <c r="A682" s="17"/>
      <c r="B682" s="17"/>
      <c r="C682" s="17"/>
      <c r="D682" s="17"/>
      <c r="E682" s="17"/>
      <c r="F682" s="17"/>
      <c r="G682" s="17"/>
    </row>
    <row r="683" spans="1:7" ht="13.8">
      <c r="A683" s="17"/>
      <c r="B683" s="17"/>
      <c r="C683" s="17"/>
      <c r="D683" s="17"/>
      <c r="E683" s="17"/>
      <c r="F683" s="17"/>
      <c r="G683" s="17"/>
    </row>
    <row r="684" spans="1:7" ht="13.8">
      <c r="A684" s="17"/>
      <c r="B684" s="17"/>
      <c r="C684" s="17"/>
      <c r="D684" s="17"/>
      <c r="E684" s="17"/>
      <c r="F684" s="17"/>
      <c r="G684" s="17"/>
    </row>
    <row r="685" spans="1:7" ht="13.8">
      <c r="A685" s="17"/>
      <c r="B685" s="17"/>
      <c r="C685" s="17"/>
      <c r="D685" s="17"/>
      <c r="E685" s="17"/>
      <c r="F685" s="17"/>
      <c r="G685" s="17"/>
    </row>
    <row r="686" spans="1:7" ht="13.8">
      <c r="A686" s="17"/>
      <c r="B686" s="17"/>
      <c r="C686" s="17"/>
      <c r="D686" s="17"/>
      <c r="E686" s="17"/>
      <c r="F686" s="17"/>
      <c r="G686" s="17"/>
    </row>
    <row r="687" spans="1:7" ht="13.8">
      <c r="A687" s="17"/>
      <c r="B687" s="17"/>
      <c r="C687" s="17"/>
      <c r="D687" s="17"/>
      <c r="E687" s="17"/>
      <c r="F687" s="17"/>
      <c r="G687" s="17"/>
    </row>
    <row r="688" spans="1:7" ht="13.8">
      <c r="A688" s="17"/>
      <c r="B688" s="17"/>
      <c r="C688" s="17"/>
      <c r="D688" s="17"/>
      <c r="E688" s="17"/>
      <c r="F688" s="17"/>
      <c r="G688" s="17"/>
    </row>
    <row r="689" spans="1:7" ht="13.8">
      <c r="A689" s="17"/>
      <c r="B689" s="17"/>
      <c r="C689" s="17"/>
      <c r="D689" s="17"/>
      <c r="E689" s="17"/>
      <c r="F689" s="17"/>
      <c r="G689" s="17"/>
    </row>
    <row r="690" spans="1:7" ht="13.8">
      <c r="A690" s="17"/>
      <c r="B690" s="17"/>
      <c r="C690" s="17"/>
      <c r="D690" s="17"/>
      <c r="E690" s="17"/>
      <c r="F690" s="17"/>
      <c r="G690" s="17"/>
    </row>
    <row r="691" spans="1:7" ht="13.8">
      <c r="A691" s="17"/>
      <c r="B691" s="17"/>
      <c r="C691" s="17"/>
      <c r="D691" s="17"/>
      <c r="E691" s="17"/>
      <c r="F691" s="17"/>
      <c r="G691" s="17"/>
    </row>
    <row r="692" spans="1:7" ht="13.8">
      <c r="A692" s="17"/>
      <c r="B692" s="17"/>
      <c r="C692" s="17"/>
      <c r="D692" s="17"/>
      <c r="E692" s="17"/>
      <c r="F692" s="17"/>
      <c r="G692" s="17"/>
    </row>
    <row r="693" spans="1:7" ht="13.8">
      <c r="A693" s="17"/>
      <c r="B693" s="17"/>
      <c r="C693" s="17"/>
      <c r="D693" s="17"/>
      <c r="E693" s="17"/>
      <c r="F693" s="17"/>
      <c r="G693" s="17"/>
    </row>
    <row r="694" spans="1:7" ht="13.8">
      <c r="A694" s="17"/>
      <c r="B694" s="17"/>
      <c r="C694" s="17"/>
      <c r="D694" s="17"/>
      <c r="E694" s="17"/>
      <c r="F694" s="17"/>
      <c r="G694" s="17"/>
    </row>
    <row r="695" spans="1:7" ht="13.8">
      <c r="A695" s="17"/>
      <c r="B695" s="17"/>
      <c r="C695" s="17"/>
      <c r="D695" s="17"/>
      <c r="E695" s="17"/>
      <c r="F695" s="17"/>
      <c r="G695" s="17"/>
    </row>
    <row r="696" spans="1:7" ht="13.8">
      <c r="A696" s="17"/>
      <c r="B696" s="17"/>
      <c r="C696" s="17"/>
      <c r="D696" s="17"/>
      <c r="E696" s="17"/>
      <c r="F696" s="17"/>
      <c r="G696" s="17"/>
    </row>
    <row r="697" spans="1:7" ht="13.8">
      <c r="A697" s="17"/>
      <c r="B697" s="17"/>
      <c r="C697" s="17"/>
      <c r="D697" s="17"/>
      <c r="E697" s="17"/>
      <c r="F697" s="17"/>
      <c r="G697" s="17"/>
    </row>
    <row r="698" spans="1:7" ht="13.8">
      <c r="A698" s="17"/>
      <c r="B698" s="17"/>
      <c r="C698" s="17"/>
      <c r="D698" s="17"/>
      <c r="E698" s="17"/>
      <c r="F698" s="17"/>
      <c r="G698" s="17"/>
    </row>
    <row r="699" spans="1:7" ht="13.8">
      <c r="A699" s="17"/>
      <c r="B699" s="17"/>
      <c r="C699" s="17"/>
      <c r="D699" s="17"/>
      <c r="E699" s="17"/>
      <c r="F699" s="17"/>
      <c r="G699" s="17"/>
    </row>
    <row r="700" spans="1:7" ht="13.8">
      <c r="A700" s="17"/>
      <c r="B700" s="17"/>
      <c r="C700" s="17"/>
      <c r="D700" s="17"/>
      <c r="E700" s="17"/>
      <c r="F700" s="17"/>
      <c r="G700" s="17"/>
    </row>
    <row r="701" spans="1:7" ht="13.8">
      <c r="A701" s="17"/>
      <c r="B701" s="17"/>
      <c r="C701" s="17"/>
      <c r="D701" s="17"/>
      <c r="E701" s="17"/>
      <c r="F701" s="17"/>
      <c r="G701" s="17"/>
    </row>
    <row r="702" spans="1:7" ht="13.8">
      <c r="A702" s="17"/>
      <c r="B702" s="17"/>
      <c r="C702" s="17"/>
      <c r="D702" s="17"/>
      <c r="E702" s="17"/>
      <c r="F702" s="17"/>
      <c r="G702" s="17"/>
    </row>
    <row r="703" spans="1:7" ht="13.8">
      <c r="A703" s="17"/>
      <c r="B703" s="17"/>
      <c r="C703" s="17"/>
      <c r="D703" s="17"/>
      <c r="E703" s="17"/>
      <c r="F703" s="17"/>
      <c r="G703" s="17"/>
    </row>
    <row r="704" spans="1:7" ht="13.8">
      <c r="A704" s="17"/>
      <c r="B704" s="17"/>
      <c r="C704" s="17"/>
      <c r="D704" s="17"/>
      <c r="E704" s="17"/>
      <c r="F704" s="17"/>
      <c r="G704" s="17"/>
    </row>
    <row r="705" spans="1:7" ht="13.8">
      <c r="A705" s="17"/>
      <c r="B705" s="17"/>
      <c r="C705" s="17"/>
      <c r="D705" s="17"/>
      <c r="E705" s="17"/>
      <c r="F705" s="17"/>
      <c r="G705" s="17"/>
    </row>
    <row r="706" spans="1:7" ht="13.8">
      <c r="A706" s="17"/>
      <c r="B706" s="17"/>
      <c r="C706" s="17"/>
      <c r="D706" s="17"/>
      <c r="E706" s="17"/>
      <c r="F706" s="17"/>
      <c r="G706" s="17"/>
    </row>
    <row r="707" spans="1:7" ht="13.8">
      <c r="A707" s="17"/>
      <c r="B707" s="17"/>
      <c r="C707" s="17"/>
      <c r="D707" s="17"/>
      <c r="E707" s="17"/>
      <c r="F707" s="17"/>
      <c r="G707" s="17"/>
    </row>
    <row r="708" spans="1:7" ht="13.8">
      <c r="A708" s="17"/>
      <c r="B708" s="17"/>
      <c r="C708" s="17"/>
      <c r="D708" s="17"/>
      <c r="E708" s="17"/>
      <c r="F708" s="17"/>
      <c r="G708" s="17"/>
    </row>
    <row r="709" spans="1:7" ht="13.8">
      <c r="A709" s="17"/>
      <c r="B709" s="17"/>
      <c r="C709" s="17"/>
      <c r="D709" s="17"/>
      <c r="E709" s="17"/>
      <c r="F709" s="17"/>
      <c r="G709" s="17"/>
    </row>
    <row r="710" spans="1:7" ht="13.8">
      <c r="A710" s="17"/>
      <c r="B710" s="17"/>
      <c r="C710" s="17"/>
      <c r="D710" s="17"/>
      <c r="E710" s="17"/>
      <c r="F710" s="17"/>
      <c r="G710" s="17"/>
    </row>
    <row r="711" spans="1:7" ht="13.8">
      <c r="A711" s="17"/>
      <c r="B711" s="17"/>
      <c r="C711" s="17"/>
      <c r="D711" s="17"/>
      <c r="E711" s="17"/>
      <c r="F711" s="17"/>
      <c r="G711" s="17"/>
    </row>
    <row r="712" spans="1:7" ht="13.8">
      <c r="A712" s="17"/>
      <c r="B712" s="17"/>
      <c r="C712" s="17"/>
      <c r="D712" s="17"/>
      <c r="E712" s="17"/>
      <c r="F712" s="17"/>
      <c r="G712" s="17"/>
    </row>
    <row r="713" spans="1:7" ht="13.8">
      <c r="A713" s="17"/>
      <c r="B713" s="17"/>
      <c r="C713" s="17"/>
      <c r="D713" s="17"/>
      <c r="E713" s="17"/>
      <c r="F713" s="17"/>
      <c r="G713" s="17"/>
    </row>
    <row r="714" spans="1:7" ht="13.8">
      <c r="A714" s="17"/>
      <c r="B714" s="17"/>
      <c r="C714" s="17"/>
      <c r="D714" s="17"/>
      <c r="E714" s="17"/>
      <c r="F714" s="17"/>
      <c r="G714" s="17"/>
    </row>
    <row r="715" spans="1:7" ht="13.8">
      <c r="A715" s="17"/>
      <c r="B715" s="17"/>
      <c r="C715" s="17"/>
      <c r="D715" s="17"/>
      <c r="E715" s="17"/>
      <c r="F715" s="17"/>
      <c r="G715" s="17"/>
    </row>
    <row r="716" spans="1:7" ht="13.8">
      <c r="A716" s="17"/>
      <c r="B716" s="17"/>
      <c r="C716" s="17"/>
      <c r="D716" s="17"/>
      <c r="E716" s="17"/>
      <c r="F716" s="17"/>
      <c r="G716" s="17"/>
    </row>
    <row r="717" spans="1:7" ht="13.8">
      <c r="A717" s="17"/>
      <c r="B717" s="17"/>
      <c r="C717" s="17"/>
      <c r="D717" s="17"/>
      <c r="E717" s="17"/>
      <c r="F717" s="17"/>
      <c r="G717" s="17"/>
    </row>
    <row r="718" spans="1:7" ht="13.8">
      <c r="A718" s="17"/>
      <c r="B718" s="17"/>
      <c r="C718" s="17"/>
      <c r="D718" s="17"/>
      <c r="E718" s="17"/>
      <c r="F718" s="17"/>
      <c r="G718" s="17"/>
    </row>
    <row r="719" spans="1:7" ht="13.8">
      <c r="A719" s="17"/>
      <c r="B719" s="17"/>
      <c r="C719" s="17"/>
      <c r="D719" s="17"/>
      <c r="E719" s="17"/>
      <c r="F719" s="17"/>
      <c r="G719" s="17"/>
    </row>
    <row r="720" spans="1:7" ht="13.8">
      <c r="A720" s="17"/>
      <c r="B720" s="17"/>
      <c r="C720" s="17"/>
      <c r="D720" s="17"/>
      <c r="E720" s="17"/>
      <c r="F720" s="17"/>
      <c r="G720" s="17"/>
    </row>
    <row r="721" spans="1:7" ht="13.8">
      <c r="A721" s="17"/>
      <c r="B721" s="17"/>
      <c r="C721" s="17"/>
      <c r="D721" s="17"/>
      <c r="E721" s="17"/>
      <c r="F721" s="17"/>
      <c r="G721" s="17"/>
    </row>
    <row r="722" spans="1:7" ht="13.8">
      <c r="A722" s="17"/>
      <c r="B722" s="17"/>
      <c r="C722" s="17"/>
      <c r="D722" s="17"/>
      <c r="E722" s="17"/>
      <c r="F722" s="17"/>
      <c r="G722" s="17"/>
    </row>
    <row r="723" spans="1:7" ht="13.8">
      <c r="A723" s="17"/>
      <c r="B723" s="17"/>
      <c r="C723" s="17"/>
      <c r="D723" s="17"/>
      <c r="E723" s="17"/>
      <c r="F723" s="17"/>
      <c r="G723" s="17"/>
    </row>
    <row r="724" spans="1:7" ht="13.8">
      <c r="A724" s="17"/>
      <c r="B724" s="17"/>
      <c r="C724" s="17"/>
      <c r="D724" s="17"/>
      <c r="E724" s="17"/>
      <c r="F724" s="17"/>
      <c r="G724" s="17"/>
    </row>
    <row r="725" spans="1:7" ht="13.8">
      <c r="A725" s="17"/>
      <c r="B725" s="17"/>
      <c r="C725" s="17"/>
      <c r="D725" s="17"/>
      <c r="E725" s="17"/>
      <c r="F725" s="17"/>
      <c r="G725" s="17"/>
    </row>
    <row r="726" spans="1:7" ht="13.8">
      <c r="A726" s="17"/>
      <c r="B726" s="17"/>
      <c r="C726" s="17"/>
      <c r="D726" s="17"/>
      <c r="E726" s="17"/>
      <c r="F726" s="17"/>
      <c r="G726" s="17"/>
    </row>
    <row r="727" spans="1:7" ht="13.8">
      <c r="A727" s="17"/>
      <c r="B727" s="17"/>
      <c r="C727" s="17"/>
      <c r="D727" s="17"/>
      <c r="E727" s="17"/>
      <c r="F727" s="17"/>
      <c r="G727" s="17"/>
    </row>
    <row r="728" spans="1:7" ht="13.8">
      <c r="A728" s="17"/>
      <c r="B728" s="17"/>
      <c r="C728" s="17"/>
      <c r="D728" s="17"/>
      <c r="E728" s="17"/>
      <c r="F728" s="17"/>
      <c r="G728" s="17"/>
    </row>
    <row r="729" spans="1:7" ht="13.8">
      <c r="A729" s="17"/>
      <c r="B729" s="17"/>
      <c r="C729" s="17"/>
      <c r="D729" s="17"/>
      <c r="E729" s="17"/>
      <c r="F729" s="17"/>
      <c r="G729" s="17"/>
    </row>
    <row r="730" spans="1:7" ht="13.8">
      <c r="A730" s="17"/>
      <c r="B730" s="17"/>
      <c r="C730" s="17"/>
      <c r="D730" s="17"/>
      <c r="E730" s="17"/>
      <c r="F730" s="17"/>
      <c r="G730" s="17"/>
    </row>
    <row r="731" spans="1:7" ht="13.8">
      <c r="A731" s="17"/>
      <c r="B731" s="17"/>
      <c r="C731" s="17"/>
      <c r="D731" s="17"/>
      <c r="E731" s="17"/>
      <c r="F731" s="17"/>
      <c r="G731" s="17"/>
    </row>
    <row r="732" spans="1:7" ht="13.8">
      <c r="A732" s="17"/>
      <c r="B732" s="17"/>
      <c r="C732" s="17"/>
      <c r="D732" s="17"/>
      <c r="E732" s="17"/>
      <c r="F732" s="17"/>
      <c r="G732" s="17"/>
    </row>
    <row r="733" spans="1:7" ht="13.8">
      <c r="A733" s="17"/>
      <c r="B733" s="17"/>
      <c r="C733" s="17"/>
      <c r="D733" s="17"/>
      <c r="E733" s="17"/>
      <c r="F733" s="17"/>
      <c r="G733" s="17"/>
    </row>
    <row r="734" spans="1:7" ht="13.8">
      <c r="A734" s="17"/>
      <c r="B734" s="17"/>
      <c r="C734" s="17"/>
      <c r="D734" s="17"/>
      <c r="E734" s="17"/>
      <c r="F734" s="17"/>
      <c r="G734" s="17"/>
    </row>
    <row r="735" spans="1:7" ht="13.8">
      <c r="A735" s="17"/>
      <c r="B735" s="17"/>
      <c r="C735" s="17"/>
      <c r="D735" s="17"/>
      <c r="E735" s="17"/>
      <c r="F735" s="17"/>
      <c r="G735" s="17"/>
    </row>
    <row r="736" spans="1:7" ht="13.8">
      <c r="A736" s="17"/>
      <c r="B736" s="17"/>
      <c r="C736" s="17"/>
      <c r="D736" s="17"/>
      <c r="E736" s="17"/>
      <c r="F736" s="17"/>
      <c r="G736" s="17"/>
    </row>
    <row r="737" spans="1:7" ht="13.8">
      <c r="A737" s="17"/>
      <c r="B737" s="17"/>
      <c r="C737" s="17"/>
      <c r="D737" s="17"/>
      <c r="E737" s="17"/>
      <c r="F737" s="17"/>
      <c r="G737" s="17"/>
    </row>
    <row r="738" spans="1:7" ht="13.8">
      <c r="A738" s="17"/>
      <c r="B738" s="17"/>
      <c r="C738" s="17"/>
      <c r="D738" s="17"/>
      <c r="E738" s="17"/>
      <c r="F738" s="17"/>
      <c r="G738" s="17"/>
    </row>
    <row r="739" spans="1:7" ht="13.8">
      <c r="A739" s="17"/>
      <c r="B739" s="17"/>
      <c r="C739" s="17"/>
      <c r="D739" s="17"/>
      <c r="E739" s="17"/>
      <c r="F739" s="17"/>
      <c r="G739" s="17"/>
    </row>
    <row r="740" spans="1:7" ht="13.8">
      <c r="A740" s="17"/>
      <c r="B740" s="17"/>
      <c r="C740" s="17"/>
      <c r="D740" s="17"/>
      <c r="E740" s="17"/>
      <c r="F740" s="17"/>
      <c r="G740" s="17"/>
    </row>
    <row r="741" spans="1:7" ht="13.8">
      <c r="A741" s="17"/>
      <c r="B741" s="17"/>
      <c r="C741" s="17"/>
      <c r="D741" s="17"/>
      <c r="E741" s="17"/>
      <c r="F741" s="17"/>
      <c r="G741" s="17"/>
    </row>
    <row r="742" spans="1:7" ht="13.8">
      <c r="A742" s="17"/>
      <c r="B742" s="17"/>
      <c r="C742" s="17"/>
      <c r="D742" s="17"/>
      <c r="E742" s="17"/>
      <c r="F742" s="17"/>
      <c r="G742" s="17"/>
    </row>
    <row r="743" spans="1:7" ht="13.8">
      <c r="A743" s="17"/>
      <c r="B743" s="17"/>
      <c r="C743" s="17"/>
      <c r="D743" s="17"/>
      <c r="E743" s="17"/>
      <c r="F743" s="17"/>
      <c r="G743" s="17"/>
    </row>
    <row r="744" spans="1:7" ht="13.8">
      <c r="A744" s="17"/>
      <c r="B744" s="17"/>
      <c r="C744" s="17"/>
      <c r="D744" s="17"/>
      <c r="E744" s="17"/>
      <c r="F744" s="17"/>
      <c r="G744" s="17"/>
    </row>
    <row r="745" spans="1:7" ht="13.8">
      <c r="A745" s="17"/>
      <c r="B745" s="17"/>
      <c r="C745" s="17"/>
      <c r="D745" s="17"/>
      <c r="E745" s="17"/>
      <c r="F745" s="17"/>
      <c r="G745" s="17"/>
    </row>
    <row r="746" spans="1:7" ht="13.8">
      <c r="A746" s="17"/>
      <c r="B746" s="17"/>
      <c r="C746" s="17"/>
      <c r="D746" s="17"/>
      <c r="E746" s="17"/>
      <c r="F746" s="17"/>
      <c r="G746" s="17"/>
    </row>
    <row r="747" spans="1:7" ht="13.8">
      <c r="A747" s="17"/>
      <c r="B747" s="17"/>
      <c r="C747" s="17"/>
      <c r="D747" s="17"/>
      <c r="E747" s="17"/>
      <c r="F747" s="17"/>
      <c r="G747" s="17"/>
    </row>
    <row r="748" spans="1:7" ht="13.8">
      <c r="A748" s="17"/>
      <c r="B748" s="17"/>
      <c r="C748" s="17"/>
      <c r="D748" s="17"/>
      <c r="E748" s="17"/>
      <c r="F748" s="17"/>
      <c r="G748" s="17"/>
    </row>
    <row r="749" spans="1:7" ht="13.8">
      <c r="A749" s="17"/>
      <c r="B749" s="17"/>
      <c r="C749" s="17"/>
      <c r="D749" s="17"/>
      <c r="E749" s="17"/>
      <c r="F749" s="17"/>
      <c r="G749" s="17"/>
    </row>
    <row r="750" spans="1:7" ht="13.8">
      <c r="A750" s="17"/>
      <c r="B750" s="17"/>
      <c r="C750" s="17"/>
      <c r="D750" s="17"/>
      <c r="E750" s="17"/>
      <c r="F750" s="17"/>
      <c r="G750" s="17"/>
    </row>
    <row r="751" spans="1:7" ht="13.8">
      <c r="A751" s="17"/>
      <c r="B751" s="17"/>
      <c r="C751" s="17"/>
      <c r="D751" s="17"/>
      <c r="E751" s="17"/>
      <c r="F751" s="17"/>
      <c r="G751" s="17"/>
    </row>
    <row r="752" spans="1:7" ht="13.8">
      <c r="A752" s="17"/>
      <c r="B752" s="17"/>
      <c r="C752" s="17"/>
      <c r="D752" s="17"/>
      <c r="E752" s="17"/>
      <c r="F752" s="17"/>
      <c r="G752" s="17"/>
    </row>
    <row r="753" spans="1:7" ht="13.8">
      <c r="A753" s="17"/>
      <c r="B753" s="17"/>
      <c r="C753" s="17"/>
      <c r="D753" s="17"/>
      <c r="E753" s="17"/>
      <c r="F753" s="17"/>
      <c r="G753" s="17"/>
    </row>
    <row r="754" spans="1:7" ht="13.8">
      <c r="A754" s="17"/>
      <c r="B754" s="17"/>
      <c r="C754" s="17"/>
      <c r="D754" s="17"/>
      <c r="E754" s="17"/>
      <c r="F754" s="17"/>
      <c r="G754" s="17"/>
    </row>
    <row r="755" spans="1:7" ht="13.8">
      <c r="A755" s="17"/>
      <c r="B755" s="17"/>
      <c r="C755" s="17"/>
      <c r="D755" s="17"/>
      <c r="E755" s="17"/>
      <c r="F755" s="17"/>
      <c r="G755" s="17"/>
    </row>
    <row r="756" spans="1:7" ht="13.8">
      <c r="A756" s="17"/>
      <c r="B756" s="17"/>
      <c r="C756" s="17"/>
      <c r="D756" s="17"/>
      <c r="E756" s="17"/>
      <c r="F756" s="17"/>
      <c r="G756" s="17"/>
    </row>
    <row r="757" spans="1:7" ht="13.8">
      <c r="A757" s="17"/>
      <c r="B757" s="17"/>
      <c r="C757" s="17"/>
      <c r="D757" s="17"/>
      <c r="E757" s="17"/>
      <c r="F757" s="17"/>
      <c r="G757" s="17"/>
    </row>
    <row r="758" spans="1:7" ht="13.8">
      <c r="A758" s="17"/>
      <c r="B758" s="17"/>
      <c r="C758" s="17"/>
      <c r="D758" s="17"/>
      <c r="E758" s="17"/>
      <c r="F758" s="17"/>
      <c r="G758" s="17"/>
    </row>
    <row r="759" spans="1:7" ht="13.8">
      <c r="A759" s="17"/>
      <c r="B759" s="17"/>
      <c r="C759" s="17"/>
      <c r="D759" s="17"/>
      <c r="E759" s="17"/>
      <c r="F759" s="17"/>
      <c r="G759" s="17"/>
    </row>
    <row r="760" spans="1:7" ht="13.8">
      <c r="A760" s="17"/>
      <c r="B760" s="17"/>
      <c r="C760" s="17"/>
      <c r="D760" s="17"/>
      <c r="E760" s="17"/>
      <c r="F760" s="17"/>
      <c r="G760" s="17"/>
    </row>
    <row r="761" spans="1:7" ht="13.8">
      <c r="A761" s="17"/>
      <c r="B761" s="17"/>
      <c r="C761" s="17"/>
      <c r="D761" s="17"/>
      <c r="E761" s="17"/>
      <c r="F761" s="17"/>
      <c r="G761" s="17"/>
    </row>
    <row r="762" spans="1:7" ht="13.8">
      <c r="A762" s="17"/>
      <c r="B762" s="17"/>
      <c r="C762" s="17"/>
      <c r="D762" s="17"/>
      <c r="E762" s="17"/>
      <c r="F762" s="17"/>
      <c r="G762" s="17"/>
    </row>
    <row r="763" spans="1:7" ht="13.8">
      <c r="A763" s="17"/>
      <c r="B763" s="17"/>
      <c r="C763" s="17"/>
      <c r="D763" s="17"/>
      <c r="E763" s="17"/>
      <c r="F763" s="17"/>
      <c r="G763" s="17"/>
    </row>
    <row r="764" spans="1:7" ht="13.8">
      <c r="A764" s="17"/>
      <c r="B764" s="17"/>
      <c r="C764" s="17"/>
      <c r="D764" s="17"/>
      <c r="E764" s="17"/>
      <c r="F764" s="17"/>
      <c r="G764" s="17"/>
    </row>
    <row r="765" spans="1:7" ht="13.8">
      <c r="A765" s="17"/>
      <c r="B765" s="17"/>
      <c r="C765" s="17"/>
      <c r="D765" s="17"/>
      <c r="E765" s="17"/>
      <c r="F765" s="17"/>
      <c r="G765" s="17"/>
    </row>
    <row r="766" spans="1:7" ht="13.8">
      <c r="A766" s="17"/>
      <c r="B766" s="17"/>
      <c r="C766" s="17"/>
      <c r="D766" s="17"/>
      <c r="E766" s="17"/>
      <c r="F766" s="17"/>
      <c r="G766" s="17"/>
    </row>
    <row r="767" spans="1:7" ht="13.8">
      <c r="A767" s="17"/>
      <c r="B767" s="17"/>
      <c r="C767" s="17"/>
      <c r="D767" s="17"/>
      <c r="E767" s="17"/>
      <c r="F767" s="17"/>
      <c r="G767" s="17"/>
    </row>
    <row r="768" spans="1:7" ht="13.8">
      <c r="A768" s="17"/>
      <c r="B768" s="17"/>
      <c r="C768" s="17"/>
      <c r="D768" s="17"/>
      <c r="E768" s="17"/>
      <c r="F768" s="17"/>
      <c r="G768" s="17"/>
    </row>
    <row r="769" spans="1:7" ht="13.8">
      <c r="A769" s="17"/>
      <c r="B769" s="17"/>
      <c r="C769" s="17"/>
      <c r="D769" s="17"/>
      <c r="E769" s="17"/>
      <c r="F769" s="17"/>
      <c r="G769" s="17"/>
    </row>
    <row r="770" spans="1:7" ht="13.8">
      <c r="A770" s="17"/>
      <c r="B770" s="17"/>
      <c r="C770" s="17"/>
      <c r="D770" s="17"/>
      <c r="E770" s="17"/>
      <c r="F770" s="17"/>
      <c r="G770" s="17"/>
    </row>
    <row r="771" spans="1:7" ht="13.8">
      <c r="A771" s="17"/>
      <c r="B771" s="17"/>
      <c r="C771" s="17"/>
      <c r="D771" s="17"/>
      <c r="E771" s="17"/>
      <c r="F771" s="17"/>
      <c r="G771" s="17"/>
    </row>
    <row r="772" spans="1:7" ht="13.8">
      <c r="A772" s="17"/>
      <c r="B772" s="17"/>
      <c r="C772" s="17"/>
      <c r="D772" s="17"/>
      <c r="E772" s="17"/>
      <c r="F772" s="17"/>
      <c r="G772" s="17"/>
    </row>
    <row r="773" spans="1:7" ht="13.8">
      <c r="A773" s="17"/>
      <c r="B773" s="17"/>
      <c r="C773" s="17"/>
      <c r="D773" s="17"/>
      <c r="E773" s="17"/>
      <c r="F773" s="17"/>
      <c r="G773" s="17"/>
    </row>
    <row r="774" spans="1:7" ht="13.8">
      <c r="A774" s="17"/>
      <c r="B774" s="17"/>
      <c r="C774" s="17"/>
      <c r="D774" s="17"/>
      <c r="E774" s="17"/>
      <c r="F774" s="17"/>
      <c r="G774" s="17"/>
    </row>
    <row r="775" spans="1:7" ht="13.8">
      <c r="A775" s="17"/>
      <c r="B775" s="17"/>
      <c r="C775" s="17"/>
      <c r="D775" s="17"/>
      <c r="E775" s="17"/>
      <c r="F775" s="17"/>
      <c r="G775" s="17"/>
    </row>
    <row r="776" spans="1:7" ht="13.8">
      <c r="A776" s="17"/>
      <c r="B776" s="17"/>
      <c r="C776" s="17"/>
      <c r="D776" s="17"/>
      <c r="E776" s="17"/>
      <c r="F776" s="17"/>
      <c r="G776" s="17"/>
    </row>
    <row r="777" spans="1:7" ht="13.8">
      <c r="A777" s="17"/>
      <c r="B777" s="17"/>
      <c r="C777" s="17"/>
      <c r="D777" s="17"/>
      <c r="E777" s="17"/>
      <c r="F777" s="17"/>
      <c r="G777" s="17"/>
    </row>
    <row r="778" spans="1:7" ht="13.8">
      <c r="A778" s="17"/>
      <c r="B778" s="17"/>
      <c r="C778" s="17"/>
      <c r="D778" s="17"/>
      <c r="E778" s="17"/>
      <c r="F778" s="17"/>
      <c r="G778" s="17"/>
    </row>
    <row r="779" spans="1:7" ht="13.8">
      <c r="A779" s="17"/>
      <c r="B779" s="56"/>
      <c r="C779" s="56"/>
      <c r="D779" s="17"/>
      <c r="E779" s="17"/>
      <c r="F779" s="17"/>
      <c r="G779" s="17"/>
    </row>
    <row r="780" spans="1:7" ht="13.8">
      <c r="A780" s="17"/>
      <c r="B780" s="56"/>
      <c r="C780" s="56"/>
      <c r="D780" s="17"/>
      <c r="E780" s="17"/>
      <c r="F780" s="17"/>
      <c r="G780" s="17"/>
    </row>
    <row r="781" spans="1:7" ht="13.8">
      <c r="A781" s="17"/>
      <c r="B781" s="56"/>
      <c r="C781" s="56"/>
      <c r="D781" s="17"/>
      <c r="E781" s="17"/>
      <c r="F781" s="17"/>
      <c r="G781" s="17"/>
    </row>
    <row r="782" spans="1:7" ht="13.8">
      <c r="A782" s="17"/>
      <c r="B782" s="56"/>
      <c r="C782" s="56"/>
      <c r="D782" s="17"/>
      <c r="E782" s="17"/>
      <c r="F782" s="17"/>
      <c r="G782" s="17"/>
    </row>
    <row r="783" spans="1:7" ht="13.8">
      <c r="A783" s="17"/>
      <c r="B783" s="56"/>
      <c r="C783" s="56"/>
      <c r="D783" s="17"/>
      <c r="E783" s="17"/>
      <c r="F783" s="17"/>
      <c r="G783" s="17"/>
    </row>
    <row r="784" spans="1:7" ht="13.8">
      <c r="A784" s="17"/>
      <c r="B784" s="56"/>
      <c r="C784" s="56"/>
      <c r="D784" s="17"/>
      <c r="E784" s="17"/>
      <c r="F784" s="17"/>
      <c r="G784" s="17"/>
    </row>
    <row r="785" spans="1:7" ht="13.8">
      <c r="A785" s="17"/>
      <c r="B785" s="56"/>
      <c r="C785" s="56"/>
      <c r="D785" s="17"/>
      <c r="E785" s="17"/>
      <c r="F785" s="17"/>
      <c r="G785" s="17"/>
    </row>
    <row r="786" spans="1:7" ht="13.8">
      <c r="A786" s="17"/>
      <c r="B786" s="56"/>
      <c r="C786" s="56"/>
      <c r="D786" s="17"/>
      <c r="E786" s="17"/>
      <c r="F786" s="17"/>
      <c r="G786" s="17"/>
    </row>
    <row r="787" spans="1:7" ht="13.8">
      <c r="A787" s="17"/>
      <c r="B787" s="56"/>
      <c r="C787" s="56"/>
      <c r="D787" s="17"/>
      <c r="E787" s="17"/>
      <c r="F787" s="17"/>
      <c r="G787" s="17"/>
    </row>
    <row r="788" spans="1:7" ht="13.8">
      <c r="A788" s="17"/>
      <c r="B788" s="56"/>
      <c r="C788" s="56"/>
      <c r="D788" s="17"/>
      <c r="E788" s="17"/>
      <c r="F788" s="17"/>
      <c r="G788" s="17"/>
    </row>
    <row r="789" spans="1:7" ht="13.8">
      <c r="A789" s="17"/>
      <c r="B789" s="56"/>
      <c r="C789" s="56"/>
      <c r="D789" s="17"/>
      <c r="E789" s="17"/>
      <c r="F789" s="17"/>
      <c r="G789" s="17"/>
    </row>
    <row r="790" spans="1:7" ht="13.8">
      <c r="A790" s="17"/>
      <c r="B790" s="56"/>
      <c r="C790" s="56"/>
      <c r="D790" s="17"/>
      <c r="E790" s="17"/>
      <c r="F790" s="17"/>
      <c r="G790" s="17"/>
    </row>
    <row r="791" spans="1:7" ht="13.8">
      <c r="A791" s="17"/>
      <c r="B791" s="56"/>
      <c r="C791" s="56"/>
      <c r="D791" s="17"/>
      <c r="E791" s="17"/>
      <c r="F791" s="17"/>
      <c r="G791" s="17"/>
    </row>
    <row r="792" spans="1:7" ht="13.8">
      <c r="A792" s="17"/>
      <c r="B792" s="56"/>
      <c r="C792" s="56"/>
      <c r="D792" s="17"/>
      <c r="E792" s="17"/>
      <c r="F792" s="17"/>
      <c r="G792" s="17"/>
    </row>
    <row r="793" spans="1:7" ht="13.8">
      <c r="A793" s="17"/>
      <c r="B793" s="56"/>
      <c r="C793" s="56"/>
      <c r="D793" s="17"/>
      <c r="E793" s="17"/>
      <c r="F793" s="17"/>
      <c r="G793" s="17"/>
    </row>
    <row r="794" spans="1:7" ht="13.8">
      <c r="A794" s="17"/>
      <c r="B794" s="56"/>
      <c r="C794" s="56"/>
      <c r="D794" s="17"/>
      <c r="E794" s="17"/>
      <c r="F794" s="17"/>
      <c r="G794" s="17"/>
    </row>
    <row r="795" spans="1:7" ht="13.8">
      <c r="A795" s="17"/>
      <c r="B795" s="56"/>
      <c r="C795" s="56"/>
      <c r="D795" s="17"/>
      <c r="E795" s="17"/>
      <c r="F795" s="17"/>
      <c r="G795" s="17"/>
    </row>
    <row r="796" spans="1:7" ht="13.8">
      <c r="A796" s="17"/>
      <c r="B796" s="56"/>
      <c r="C796" s="56"/>
      <c r="D796" s="17"/>
      <c r="E796" s="17"/>
      <c r="F796" s="17"/>
      <c r="G796" s="17"/>
    </row>
    <row r="797" spans="1:7" ht="13.8">
      <c r="A797" s="17"/>
      <c r="B797" s="56"/>
      <c r="C797" s="56"/>
      <c r="D797" s="17"/>
      <c r="E797" s="17"/>
      <c r="F797" s="17"/>
      <c r="G797" s="17"/>
    </row>
    <row r="798" spans="1:7" ht="13.8">
      <c r="A798" s="17"/>
      <c r="B798" s="56"/>
      <c r="C798" s="56"/>
      <c r="D798" s="17"/>
      <c r="E798" s="17"/>
      <c r="F798" s="17"/>
      <c r="G798" s="17"/>
    </row>
    <row r="799" spans="1:7" ht="13.8">
      <c r="A799" s="17"/>
      <c r="B799" s="56"/>
      <c r="C799" s="56"/>
      <c r="D799" s="17"/>
      <c r="E799" s="17"/>
      <c r="F799" s="17"/>
      <c r="G799" s="17"/>
    </row>
    <row r="800" spans="1:7" ht="13.8">
      <c r="A800" s="17"/>
      <c r="B800" s="56"/>
      <c r="C800" s="56"/>
      <c r="D800" s="17"/>
      <c r="E800" s="17"/>
      <c r="F800" s="17"/>
      <c r="G800" s="17"/>
    </row>
    <row r="801" spans="1:7" ht="13.8">
      <c r="A801" s="17"/>
      <c r="B801" s="56"/>
      <c r="C801" s="56"/>
      <c r="D801" s="17"/>
      <c r="E801" s="17"/>
      <c r="F801" s="17"/>
      <c r="G801" s="17"/>
    </row>
    <row r="802" spans="1:7" ht="13.8">
      <c r="A802" s="17"/>
      <c r="B802" s="56"/>
      <c r="C802" s="56"/>
      <c r="D802" s="17"/>
      <c r="E802" s="17"/>
      <c r="F802" s="17"/>
      <c r="G802" s="17"/>
    </row>
    <row r="803" spans="1:7" ht="13.8">
      <c r="A803" s="17"/>
      <c r="B803" s="56"/>
      <c r="C803" s="56"/>
      <c r="D803" s="17"/>
      <c r="E803" s="17"/>
      <c r="F803" s="17"/>
      <c r="G803" s="17"/>
    </row>
    <row r="804" spans="1:7" ht="13.8">
      <c r="A804" s="17"/>
      <c r="B804" s="56"/>
      <c r="C804" s="56"/>
      <c r="D804" s="17"/>
      <c r="E804" s="17"/>
      <c r="F804" s="17"/>
      <c r="G804" s="17"/>
    </row>
    <row r="805" spans="1:7" ht="13.8">
      <c r="A805" s="17"/>
      <c r="B805" s="56"/>
      <c r="C805" s="56"/>
      <c r="D805" s="17"/>
      <c r="E805" s="17"/>
      <c r="F805" s="17"/>
      <c r="G805" s="17"/>
    </row>
    <row r="806" spans="1:7" ht="13.8">
      <c r="A806" s="17"/>
      <c r="B806" s="56"/>
      <c r="C806" s="56"/>
      <c r="D806" s="17"/>
      <c r="E806" s="17"/>
      <c r="F806" s="17"/>
      <c r="G806" s="17"/>
    </row>
    <row r="807" spans="1:7" ht="13.8">
      <c r="A807" s="17"/>
      <c r="B807" s="56"/>
      <c r="C807" s="56"/>
      <c r="D807" s="17"/>
      <c r="E807" s="17"/>
      <c r="F807" s="17"/>
      <c r="G807" s="17"/>
    </row>
    <row r="808" spans="1:7" ht="13.8">
      <c r="A808" s="17"/>
      <c r="B808" s="56"/>
      <c r="C808" s="56"/>
      <c r="D808" s="17"/>
      <c r="E808" s="17"/>
      <c r="F808" s="17"/>
      <c r="G808" s="17"/>
    </row>
    <row r="809" spans="1:7" ht="13.8">
      <c r="A809" s="17"/>
      <c r="B809" s="56"/>
      <c r="C809" s="56"/>
      <c r="D809" s="17"/>
      <c r="E809" s="17"/>
      <c r="F809" s="17"/>
      <c r="G809" s="17"/>
    </row>
    <row r="810" spans="1:7" ht="13.8">
      <c r="A810" s="17"/>
      <c r="B810" s="56"/>
      <c r="C810" s="56"/>
      <c r="D810" s="17"/>
      <c r="E810" s="17"/>
      <c r="F810" s="17"/>
      <c r="G810" s="17"/>
    </row>
    <row r="811" spans="1:7" ht="13.8">
      <c r="A811" s="17"/>
      <c r="B811" s="56"/>
      <c r="C811" s="56"/>
      <c r="D811" s="17"/>
      <c r="E811" s="17"/>
      <c r="F811" s="17"/>
      <c r="G811" s="17"/>
    </row>
    <row r="812" spans="1:7" ht="13.8">
      <c r="A812" s="17"/>
      <c r="B812" s="56"/>
      <c r="C812" s="56"/>
      <c r="D812" s="17"/>
      <c r="E812" s="17"/>
      <c r="F812" s="17"/>
      <c r="G812" s="17"/>
    </row>
    <row r="813" spans="1:7" ht="13.8">
      <c r="A813" s="17"/>
      <c r="B813" s="56"/>
      <c r="C813" s="56"/>
      <c r="D813" s="17"/>
      <c r="E813" s="17"/>
      <c r="F813" s="17"/>
      <c r="G813" s="17"/>
    </row>
    <row r="814" spans="1:7" ht="13.8">
      <c r="A814" s="17"/>
      <c r="B814" s="56"/>
      <c r="C814" s="56"/>
      <c r="D814" s="17"/>
      <c r="E814" s="17"/>
      <c r="F814" s="17"/>
      <c r="G814" s="17"/>
    </row>
    <row r="815" spans="1:7" ht="13.8">
      <c r="A815" s="17"/>
      <c r="B815" s="56"/>
      <c r="C815" s="56"/>
      <c r="D815" s="17"/>
      <c r="E815" s="17"/>
      <c r="F815" s="17"/>
      <c r="G815" s="17"/>
    </row>
    <row r="816" spans="1:7" ht="13.8">
      <c r="A816" s="17"/>
      <c r="B816" s="56"/>
      <c r="C816" s="56"/>
      <c r="D816" s="17"/>
      <c r="E816" s="17"/>
      <c r="F816" s="17"/>
      <c r="G816" s="17"/>
    </row>
    <row r="817" spans="1:7" ht="13.8">
      <c r="A817" s="17"/>
      <c r="B817" s="56"/>
      <c r="C817" s="56"/>
      <c r="D817" s="17"/>
      <c r="E817" s="17"/>
      <c r="F817" s="17"/>
      <c r="G817" s="17"/>
    </row>
    <row r="818" spans="1:7" ht="13.8">
      <c r="A818" s="17"/>
      <c r="B818" s="56"/>
      <c r="C818" s="56"/>
      <c r="D818" s="17"/>
      <c r="E818" s="17"/>
      <c r="F818" s="17"/>
      <c r="G818" s="17"/>
    </row>
    <row r="819" spans="1:7" ht="13.8">
      <c r="A819" s="17"/>
      <c r="B819" s="56"/>
      <c r="C819" s="56"/>
      <c r="D819" s="17"/>
      <c r="E819" s="17"/>
      <c r="F819" s="17"/>
      <c r="G819" s="17"/>
    </row>
    <row r="820" spans="1:7" ht="13.8">
      <c r="A820" s="17"/>
      <c r="B820" s="56"/>
      <c r="C820" s="56"/>
      <c r="D820" s="17"/>
      <c r="E820" s="17"/>
      <c r="F820" s="17"/>
      <c r="G820" s="17"/>
    </row>
    <row r="821" spans="1:7" ht="13.8">
      <c r="A821" s="17"/>
      <c r="B821" s="56"/>
      <c r="C821" s="56"/>
      <c r="D821" s="17"/>
      <c r="E821" s="17"/>
      <c r="F821" s="17"/>
      <c r="G821" s="17"/>
    </row>
    <row r="822" spans="1:7" ht="13.8">
      <c r="A822" s="17"/>
      <c r="B822" s="56"/>
      <c r="C822" s="56"/>
      <c r="D822" s="17"/>
      <c r="E822" s="17"/>
      <c r="F822" s="17"/>
      <c r="G822" s="17"/>
    </row>
    <row r="823" spans="1:7" ht="13.8">
      <c r="A823" s="17"/>
      <c r="B823" s="56"/>
      <c r="C823" s="56"/>
      <c r="D823" s="17"/>
      <c r="E823" s="17"/>
      <c r="F823" s="17"/>
      <c r="G823" s="17"/>
    </row>
    <row r="824" spans="1:7" ht="13.8">
      <c r="A824" s="17"/>
      <c r="B824" s="56"/>
      <c r="C824" s="56"/>
      <c r="D824" s="17"/>
      <c r="E824" s="17"/>
      <c r="F824" s="17"/>
      <c r="G824" s="17"/>
    </row>
    <row r="825" spans="1:7" ht="13.8">
      <c r="A825" s="17"/>
      <c r="B825" s="56"/>
      <c r="C825" s="56"/>
      <c r="D825" s="17"/>
      <c r="E825" s="17"/>
      <c r="F825" s="17"/>
      <c r="G825" s="17"/>
    </row>
    <row r="826" spans="1:7" ht="13.8">
      <c r="A826" s="17"/>
      <c r="B826" s="56"/>
      <c r="C826" s="56"/>
      <c r="D826" s="17"/>
      <c r="E826" s="17"/>
      <c r="F826" s="17"/>
      <c r="G826" s="17"/>
    </row>
    <row r="827" spans="1:7" ht="13.8">
      <c r="A827" s="17"/>
      <c r="B827" s="56"/>
      <c r="C827" s="56"/>
      <c r="D827" s="17"/>
      <c r="E827" s="17"/>
      <c r="F827" s="17"/>
      <c r="G827" s="17"/>
    </row>
    <row r="828" spans="1:7" ht="13.8">
      <c r="A828" s="17"/>
      <c r="B828" s="56"/>
      <c r="C828" s="56"/>
      <c r="D828" s="17"/>
      <c r="E828" s="17"/>
      <c r="F828" s="17"/>
      <c r="G828" s="17"/>
    </row>
    <row r="829" spans="1:7" ht="13.8">
      <c r="A829" s="17"/>
      <c r="B829" s="56"/>
      <c r="C829" s="56"/>
      <c r="D829" s="17"/>
      <c r="E829" s="17"/>
      <c r="F829" s="17"/>
      <c r="G829" s="17"/>
    </row>
    <row r="830" spans="1:7" ht="13.8">
      <c r="A830" s="17"/>
      <c r="B830" s="56"/>
      <c r="C830" s="56"/>
      <c r="D830" s="17"/>
      <c r="E830" s="17"/>
      <c r="F830" s="17"/>
      <c r="G830" s="17"/>
    </row>
    <row r="831" spans="1:7" ht="13.8">
      <c r="A831" s="17"/>
      <c r="B831" s="56"/>
      <c r="C831" s="56"/>
      <c r="D831" s="17"/>
      <c r="E831" s="17"/>
      <c r="F831" s="17"/>
      <c r="G831" s="17"/>
    </row>
    <row r="832" spans="1:7" ht="13.8">
      <c r="A832" s="17"/>
      <c r="B832" s="56"/>
      <c r="C832" s="56"/>
      <c r="D832" s="17"/>
      <c r="E832" s="17"/>
      <c r="F832" s="17"/>
      <c r="G832" s="17"/>
    </row>
    <row r="833" spans="1:7" ht="13.8">
      <c r="A833" s="17"/>
      <c r="B833" s="56"/>
      <c r="C833" s="56"/>
      <c r="D833" s="17"/>
      <c r="E833" s="17"/>
      <c r="F833" s="17"/>
      <c r="G833" s="17"/>
    </row>
    <row r="834" spans="1:7" ht="13.8">
      <c r="A834" s="17"/>
      <c r="B834" s="56"/>
      <c r="C834" s="56"/>
      <c r="D834" s="17"/>
      <c r="E834" s="17"/>
      <c r="F834" s="17"/>
      <c r="G834" s="17"/>
    </row>
    <row r="835" spans="1:7" ht="13.8">
      <c r="A835" s="17"/>
      <c r="B835" s="56"/>
      <c r="C835" s="56"/>
      <c r="D835" s="17"/>
      <c r="E835" s="17"/>
      <c r="F835" s="17"/>
      <c r="G835" s="17"/>
    </row>
    <row r="836" spans="1:7" ht="13.8">
      <c r="A836" s="17"/>
      <c r="B836" s="56"/>
      <c r="C836" s="56"/>
      <c r="D836" s="17"/>
      <c r="E836" s="17"/>
      <c r="F836" s="17"/>
      <c r="G836" s="17"/>
    </row>
    <row r="837" spans="1:7" ht="13.8">
      <c r="A837" s="17"/>
      <c r="B837" s="56"/>
      <c r="C837" s="56"/>
      <c r="D837" s="17"/>
      <c r="E837" s="17"/>
      <c r="F837" s="17"/>
      <c r="G837" s="17"/>
    </row>
    <row r="838" spans="1:7" ht="13.8">
      <c r="A838" s="17"/>
      <c r="B838" s="56"/>
      <c r="C838" s="56"/>
      <c r="D838" s="17"/>
      <c r="E838" s="17"/>
      <c r="F838" s="17"/>
      <c r="G838" s="17"/>
    </row>
    <row r="839" spans="1:7" ht="13.8">
      <c r="A839" s="17"/>
      <c r="B839" s="56"/>
      <c r="C839" s="56"/>
      <c r="D839" s="17"/>
      <c r="E839" s="17"/>
      <c r="F839" s="17"/>
      <c r="G839" s="17"/>
    </row>
    <row r="840" spans="1:7" ht="13.8">
      <c r="A840" s="17"/>
      <c r="B840" s="56"/>
      <c r="C840" s="56"/>
      <c r="D840" s="17"/>
      <c r="E840" s="17"/>
      <c r="F840" s="17"/>
      <c r="G840" s="17"/>
    </row>
    <row r="841" spans="1:7" ht="13.8">
      <c r="A841" s="17"/>
      <c r="B841" s="56"/>
      <c r="C841" s="56"/>
      <c r="D841" s="17"/>
      <c r="E841" s="17"/>
      <c r="F841" s="17"/>
      <c r="G841" s="17"/>
    </row>
    <row r="842" spans="1:7" ht="13.8">
      <c r="A842" s="17"/>
      <c r="B842" s="56"/>
      <c r="C842" s="56"/>
      <c r="D842" s="17"/>
      <c r="E842" s="17"/>
      <c r="F842" s="17"/>
      <c r="G842" s="17"/>
    </row>
    <row r="843" spans="1:7" ht="13.8">
      <c r="A843" s="17"/>
      <c r="B843" s="56"/>
      <c r="C843" s="56"/>
      <c r="D843" s="17"/>
      <c r="E843" s="17"/>
      <c r="F843" s="17"/>
      <c r="G843" s="17"/>
    </row>
    <row r="844" spans="1:7" ht="13.8">
      <c r="A844" s="17"/>
      <c r="B844" s="56"/>
      <c r="C844" s="56"/>
      <c r="D844" s="17"/>
      <c r="E844" s="17"/>
      <c r="F844" s="17"/>
      <c r="G844" s="17"/>
    </row>
    <row r="845" spans="1:7" ht="13.8">
      <c r="A845" s="17"/>
      <c r="B845" s="56"/>
      <c r="C845" s="56"/>
      <c r="D845" s="17"/>
      <c r="E845" s="17"/>
      <c r="F845" s="17"/>
      <c r="G845" s="17"/>
    </row>
    <row r="846" spans="1:7" ht="13.8">
      <c r="A846" s="17"/>
      <c r="B846" s="56"/>
      <c r="C846" s="56"/>
      <c r="D846" s="17"/>
      <c r="E846" s="17"/>
      <c r="F846" s="17"/>
      <c r="G846" s="17"/>
    </row>
    <row r="847" spans="1:7" ht="13.8">
      <c r="A847" s="17"/>
      <c r="B847" s="56"/>
      <c r="C847" s="56"/>
      <c r="D847" s="17"/>
      <c r="E847" s="17"/>
      <c r="F847" s="17"/>
      <c r="G847" s="17"/>
    </row>
    <row r="848" spans="1:7" ht="13.8">
      <c r="A848" s="17"/>
      <c r="B848" s="56"/>
      <c r="C848" s="56"/>
      <c r="D848" s="17"/>
      <c r="E848" s="17"/>
      <c r="F848" s="17"/>
      <c r="G848" s="17"/>
    </row>
    <row r="849" spans="1:7" ht="13.8">
      <c r="A849" s="17"/>
      <c r="B849" s="56"/>
      <c r="C849" s="56"/>
      <c r="D849" s="17"/>
      <c r="E849" s="17"/>
      <c r="F849" s="17"/>
      <c r="G849" s="17"/>
    </row>
    <row r="850" spans="1:7" ht="13.8">
      <c r="A850" s="17"/>
      <c r="B850" s="56"/>
      <c r="C850" s="56"/>
      <c r="D850" s="17"/>
      <c r="E850" s="17"/>
      <c r="F850" s="17"/>
      <c r="G850" s="17"/>
    </row>
    <row r="851" spans="1:7" ht="13.8">
      <c r="A851" s="17"/>
      <c r="B851" s="56"/>
      <c r="C851" s="56"/>
      <c r="D851" s="17"/>
      <c r="E851" s="17"/>
      <c r="F851" s="17"/>
      <c r="G851" s="17"/>
    </row>
    <row r="852" spans="1:7" ht="13.8">
      <c r="A852" s="17"/>
      <c r="B852" s="56"/>
      <c r="C852" s="56"/>
      <c r="D852" s="17"/>
      <c r="E852" s="17"/>
      <c r="F852" s="17"/>
      <c r="G852" s="17"/>
    </row>
    <row r="853" spans="1:7" ht="13.8">
      <c r="A853" s="17"/>
      <c r="B853" s="56"/>
      <c r="C853" s="56"/>
      <c r="D853" s="17"/>
      <c r="E853" s="17"/>
      <c r="F853" s="17"/>
      <c r="G853" s="17"/>
    </row>
    <row r="854" spans="1:7" ht="13.8">
      <c r="A854" s="17"/>
      <c r="B854" s="56"/>
      <c r="C854" s="56"/>
      <c r="D854" s="17"/>
      <c r="E854" s="17"/>
      <c r="F854" s="17"/>
      <c r="G854" s="17"/>
    </row>
    <row r="855" spans="1:7" ht="13.8">
      <c r="A855" s="17"/>
      <c r="B855" s="56"/>
      <c r="C855" s="56"/>
      <c r="D855" s="17"/>
      <c r="E855" s="17"/>
      <c r="F855" s="17"/>
      <c r="G855" s="17"/>
    </row>
    <row r="856" spans="1:7" ht="13.8">
      <c r="A856" s="17"/>
      <c r="B856" s="56"/>
      <c r="C856" s="56"/>
      <c r="D856" s="17"/>
      <c r="E856" s="17"/>
      <c r="F856" s="17"/>
      <c r="G856" s="17"/>
    </row>
    <row r="857" spans="1:7" ht="13.8">
      <c r="A857" s="17"/>
      <c r="B857" s="56"/>
      <c r="C857" s="56"/>
      <c r="D857" s="17"/>
      <c r="E857" s="17"/>
      <c r="F857" s="17"/>
      <c r="G857" s="17"/>
    </row>
    <row r="858" spans="1:7" ht="13.8">
      <c r="A858" s="17"/>
      <c r="B858" s="56"/>
      <c r="C858" s="56"/>
      <c r="D858" s="17"/>
      <c r="E858" s="17"/>
      <c r="F858" s="17"/>
      <c r="G858" s="17"/>
    </row>
    <row r="859" spans="1:7" ht="13.8">
      <c r="A859" s="17"/>
      <c r="B859" s="56"/>
      <c r="C859" s="56"/>
      <c r="D859" s="17"/>
      <c r="E859" s="17"/>
      <c r="F859" s="17"/>
      <c r="G859" s="17"/>
    </row>
    <row r="860" spans="1:7" ht="13.8">
      <c r="A860" s="17"/>
      <c r="B860" s="56"/>
      <c r="C860" s="56"/>
      <c r="D860" s="17"/>
      <c r="E860" s="17"/>
      <c r="F860" s="17"/>
      <c r="G860" s="17"/>
    </row>
    <row r="861" spans="1:7" ht="13.8">
      <c r="A861" s="17"/>
      <c r="B861" s="56"/>
      <c r="C861" s="56"/>
      <c r="D861" s="17"/>
      <c r="E861" s="17"/>
      <c r="F861" s="17"/>
      <c r="G861" s="17"/>
    </row>
    <row r="862" spans="1:7" ht="13.8">
      <c r="A862" s="17"/>
      <c r="B862" s="56"/>
      <c r="C862" s="56"/>
      <c r="D862" s="17"/>
      <c r="E862" s="17"/>
      <c r="F862" s="17"/>
      <c r="G862" s="17"/>
    </row>
    <row r="863" spans="1:7" ht="13.8">
      <c r="A863" s="17"/>
      <c r="B863" s="56"/>
      <c r="C863" s="56"/>
      <c r="D863" s="17"/>
      <c r="E863" s="17"/>
      <c r="F863" s="17"/>
      <c r="G863" s="17"/>
    </row>
    <row r="864" spans="1:7" ht="13.8">
      <c r="A864" s="17"/>
      <c r="B864" s="56"/>
      <c r="C864" s="56"/>
      <c r="D864" s="17"/>
      <c r="E864" s="17"/>
      <c r="F864" s="17"/>
      <c r="G864" s="17"/>
    </row>
    <row r="865" spans="1:7" ht="13.8">
      <c r="A865" s="17"/>
      <c r="B865" s="56"/>
      <c r="C865" s="56"/>
      <c r="D865" s="17"/>
      <c r="E865" s="17"/>
      <c r="F865" s="17"/>
      <c r="G865" s="17"/>
    </row>
    <row r="866" spans="1:7" ht="13.8">
      <c r="A866" s="17"/>
      <c r="B866" s="56"/>
      <c r="C866" s="56"/>
      <c r="D866" s="17"/>
      <c r="E866" s="17"/>
      <c r="F866" s="17"/>
      <c r="G866" s="17"/>
    </row>
    <row r="867" spans="1:7" ht="13.8">
      <c r="A867" s="17"/>
      <c r="B867" s="56"/>
      <c r="C867" s="56"/>
      <c r="D867" s="17"/>
      <c r="E867" s="17"/>
      <c r="F867" s="17"/>
      <c r="G867" s="17"/>
    </row>
    <row r="868" spans="1:7" ht="13.8">
      <c r="A868" s="17"/>
      <c r="B868" s="56"/>
      <c r="C868" s="56"/>
      <c r="D868" s="17"/>
      <c r="E868" s="17"/>
      <c r="F868" s="17"/>
      <c r="G868" s="17"/>
    </row>
    <row r="869" spans="1:7" ht="13.8">
      <c r="A869" s="17"/>
      <c r="B869" s="56"/>
      <c r="C869" s="56"/>
      <c r="D869" s="17"/>
      <c r="E869" s="17"/>
      <c r="F869" s="17"/>
      <c r="G869" s="17"/>
    </row>
    <row r="870" spans="1:7" ht="13.8">
      <c r="A870" s="17"/>
      <c r="B870" s="56"/>
      <c r="C870" s="56"/>
      <c r="D870" s="17"/>
      <c r="E870" s="17"/>
      <c r="F870" s="17"/>
      <c r="G870" s="17"/>
    </row>
    <row r="871" spans="1:7" ht="13.8">
      <c r="A871" s="17"/>
      <c r="B871" s="56"/>
      <c r="C871" s="56"/>
      <c r="D871" s="17"/>
      <c r="E871" s="17"/>
      <c r="F871" s="17"/>
      <c r="G871" s="17"/>
    </row>
    <row r="872" spans="1:7" ht="13.8">
      <c r="A872" s="17"/>
      <c r="B872" s="56"/>
      <c r="C872" s="56"/>
      <c r="D872" s="17"/>
      <c r="E872" s="17"/>
      <c r="F872" s="17"/>
      <c r="G872" s="17"/>
    </row>
    <row r="873" spans="1:7" ht="13.8">
      <c r="A873" s="17"/>
      <c r="B873" s="56"/>
      <c r="C873" s="56"/>
      <c r="D873" s="17"/>
      <c r="E873" s="17"/>
      <c r="F873" s="17"/>
      <c r="G873" s="17"/>
    </row>
    <row r="874" spans="1:7" ht="13.8">
      <c r="A874" s="17"/>
      <c r="B874" s="56"/>
      <c r="C874" s="56"/>
      <c r="D874" s="17"/>
      <c r="E874" s="17"/>
      <c r="F874" s="17"/>
      <c r="G874" s="17"/>
    </row>
    <row r="875" spans="1:7" ht="13.8">
      <c r="A875" s="17"/>
      <c r="B875" s="56"/>
      <c r="C875" s="56"/>
      <c r="D875" s="17"/>
      <c r="E875" s="17"/>
      <c r="F875" s="17"/>
      <c r="G875" s="17"/>
    </row>
    <row r="876" spans="1:7" ht="13.8">
      <c r="A876" s="17"/>
      <c r="B876" s="56"/>
      <c r="C876" s="56"/>
      <c r="D876" s="17"/>
      <c r="E876" s="17"/>
      <c r="F876" s="17"/>
      <c r="G876" s="17"/>
    </row>
    <row r="877" spans="1:7" ht="13.8">
      <c r="A877" s="17"/>
      <c r="B877" s="56"/>
      <c r="C877" s="56"/>
      <c r="D877" s="17"/>
      <c r="E877" s="17"/>
      <c r="F877" s="17"/>
      <c r="G877" s="17"/>
    </row>
    <row r="878" spans="1:7" ht="13.8">
      <c r="A878" s="17"/>
      <c r="B878" s="56"/>
      <c r="C878" s="56"/>
      <c r="D878" s="17"/>
      <c r="E878" s="17"/>
      <c r="F878" s="17"/>
      <c r="G878" s="17"/>
    </row>
    <row r="879" spans="1:7" ht="13.8">
      <c r="A879" s="17"/>
      <c r="B879" s="56"/>
      <c r="C879" s="56"/>
      <c r="D879" s="17"/>
      <c r="E879" s="17"/>
      <c r="F879" s="17"/>
      <c r="G879" s="17"/>
    </row>
    <row r="880" spans="1:7" ht="13.8">
      <c r="A880" s="17"/>
      <c r="B880" s="56"/>
      <c r="C880" s="56"/>
      <c r="D880" s="17"/>
      <c r="E880" s="17"/>
      <c r="F880" s="17"/>
      <c r="G880" s="17"/>
    </row>
    <row r="881" spans="1:7" ht="13.8">
      <c r="A881" s="17"/>
      <c r="B881" s="56"/>
      <c r="C881" s="56"/>
      <c r="D881" s="17"/>
      <c r="E881" s="17"/>
      <c r="F881" s="17"/>
      <c r="G881" s="17"/>
    </row>
    <row r="882" spans="1:7" ht="13.8">
      <c r="A882" s="17"/>
      <c r="B882" s="56"/>
      <c r="C882" s="56"/>
      <c r="D882" s="17"/>
      <c r="E882" s="17"/>
      <c r="F882" s="17"/>
      <c r="G882" s="17"/>
    </row>
    <row r="883" spans="1:7" ht="13.8">
      <c r="A883" s="17"/>
      <c r="B883" s="56"/>
      <c r="C883" s="56"/>
      <c r="D883" s="17"/>
      <c r="E883" s="17"/>
      <c r="F883" s="17"/>
      <c r="G883" s="17"/>
    </row>
    <row r="884" spans="1:7" ht="13.8">
      <c r="A884" s="17"/>
      <c r="B884" s="56"/>
      <c r="C884" s="56"/>
      <c r="D884" s="17"/>
      <c r="E884" s="17"/>
      <c r="F884" s="17"/>
      <c r="G884" s="17"/>
    </row>
    <row r="885" spans="1:7" ht="13.8">
      <c r="A885" s="17"/>
      <c r="B885" s="56"/>
      <c r="C885" s="56"/>
      <c r="D885" s="17"/>
      <c r="E885" s="17"/>
      <c r="F885" s="17"/>
      <c r="G885" s="17"/>
    </row>
    <row r="886" spans="1:7" ht="13.8">
      <c r="A886" s="17"/>
      <c r="B886" s="56"/>
      <c r="C886" s="56"/>
      <c r="D886" s="17"/>
      <c r="E886" s="17"/>
      <c r="F886" s="17"/>
      <c r="G886" s="17"/>
    </row>
    <row r="887" spans="1:7" ht="13.8">
      <c r="A887" s="17"/>
      <c r="B887" s="56"/>
      <c r="C887" s="56"/>
      <c r="D887" s="17"/>
      <c r="E887" s="17"/>
      <c r="F887" s="17"/>
      <c r="G887" s="17"/>
    </row>
    <row r="888" spans="1:7" ht="13.8">
      <c r="A888" s="17"/>
      <c r="B888" s="56"/>
      <c r="C888" s="56"/>
      <c r="D888" s="17"/>
      <c r="E888" s="17"/>
      <c r="F888" s="17"/>
      <c r="G888" s="17"/>
    </row>
    <row r="889" spans="1:7" ht="13.8">
      <c r="A889" s="17"/>
      <c r="B889" s="56"/>
      <c r="C889" s="56"/>
      <c r="D889" s="17"/>
      <c r="E889" s="17"/>
      <c r="F889" s="17"/>
      <c r="G889" s="17"/>
    </row>
    <row r="890" spans="1:7" ht="13.8">
      <c r="A890" s="17"/>
      <c r="B890" s="56"/>
      <c r="C890" s="56"/>
      <c r="D890" s="17"/>
      <c r="E890" s="17"/>
      <c r="F890" s="17"/>
      <c r="G890" s="17"/>
    </row>
    <row r="891" spans="1:7" ht="13.8">
      <c r="A891" s="17"/>
      <c r="B891" s="56"/>
      <c r="C891" s="56"/>
      <c r="D891" s="17"/>
      <c r="E891" s="17"/>
      <c r="F891" s="17"/>
      <c r="G891" s="17"/>
    </row>
    <row r="892" spans="1:7" ht="13.8">
      <c r="A892" s="17"/>
      <c r="B892" s="56"/>
      <c r="C892" s="56"/>
      <c r="D892" s="17"/>
      <c r="E892" s="17"/>
      <c r="F892" s="17"/>
      <c r="G892" s="17"/>
    </row>
    <row r="893" spans="1:7" ht="13.8">
      <c r="A893" s="17"/>
      <c r="B893" s="56"/>
      <c r="C893" s="56"/>
      <c r="D893" s="17"/>
      <c r="E893" s="17"/>
      <c r="F893" s="17"/>
      <c r="G893" s="17"/>
    </row>
    <row r="894" spans="1:7" ht="13.8">
      <c r="A894" s="17"/>
      <c r="B894" s="56"/>
      <c r="C894" s="56"/>
      <c r="D894" s="17"/>
      <c r="E894" s="17"/>
      <c r="F894" s="17"/>
      <c r="G894" s="17"/>
    </row>
    <row r="895" spans="1:7" ht="13.8">
      <c r="A895" s="17"/>
      <c r="B895" s="56"/>
      <c r="C895" s="56"/>
      <c r="D895" s="17"/>
      <c r="E895" s="17"/>
      <c r="F895" s="17"/>
      <c r="G895" s="17"/>
    </row>
    <row r="896" spans="1:7" ht="13.8">
      <c r="A896" s="17"/>
      <c r="B896" s="56"/>
      <c r="C896" s="56"/>
      <c r="D896" s="17"/>
      <c r="E896" s="17"/>
      <c r="F896" s="17"/>
      <c r="G896" s="17"/>
    </row>
    <row r="897" spans="1:7" ht="13.8">
      <c r="A897" s="17"/>
      <c r="B897" s="56"/>
      <c r="C897" s="56"/>
      <c r="D897" s="17"/>
      <c r="E897" s="17"/>
      <c r="F897" s="17"/>
      <c r="G897" s="17"/>
    </row>
    <row r="898" spans="1:7" ht="13.8">
      <c r="A898" s="17"/>
      <c r="B898" s="56"/>
      <c r="C898" s="56"/>
      <c r="D898" s="17"/>
      <c r="E898" s="17"/>
      <c r="F898" s="17"/>
      <c r="G898" s="17"/>
    </row>
    <row r="899" spans="1:7" ht="13.8">
      <c r="A899" s="17"/>
      <c r="B899" s="56"/>
      <c r="C899" s="56"/>
      <c r="D899" s="17"/>
      <c r="E899" s="17"/>
      <c r="F899" s="17"/>
      <c r="G899" s="17"/>
    </row>
    <row r="900" spans="1:7" ht="13.8">
      <c r="A900" s="17"/>
      <c r="B900" s="56"/>
      <c r="C900" s="56"/>
      <c r="D900" s="17"/>
      <c r="E900" s="17"/>
      <c r="F900" s="17"/>
      <c r="G900" s="17"/>
    </row>
    <row r="901" spans="1:7" ht="13.8">
      <c r="A901" s="17"/>
      <c r="B901" s="56"/>
      <c r="C901" s="56"/>
      <c r="D901" s="17"/>
      <c r="E901" s="17"/>
      <c r="F901" s="17"/>
      <c r="G901" s="17"/>
    </row>
    <row r="902" spans="1:7" ht="13.8">
      <c r="A902" s="17"/>
      <c r="B902" s="56"/>
      <c r="C902" s="56"/>
      <c r="D902" s="17"/>
      <c r="E902" s="17"/>
      <c r="F902" s="17"/>
      <c r="G902" s="17"/>
    </row>
    <row r="903" spans="1:7" ht="13.8">
      <c r="A903" s="17"/>
      <c r="B903" s="56"/>
      <c r="C903" s="56"/>
      <c r="D903" s="17"/>
      <c r="E903" s="17"/>
      <c r="F903" s="17"/>
      <c r="G903" s="17"/>
    </row>
    <row r="904" spans="1:7" ht="13.8">
      <c r="A904" s="17"/>
      <c r="B904" s="56"/>
      <c r="C904" s="56"/>
      <c r="D904" s="17"/>
      <c r="E904" s="17"/>
      <c r="F904" s="17"/>
      <c r="G904" s="17"/>
    </row>
    <row r="905" spans="1:7" ht="13.8">
      <c r="A905" s="17"/>
      <c r="B905" s="56"/>
      <c r="C905" s="56"/>
      <c r="D905" s="17"/>
      <c r="E905" s="17"/>
      <c r="F905" s="17"/>
      <c r="G905" s="17"/>
    </row>
    <row r="906" spans="1:7" ht="13.8">
      <c r="A906" s="17"/>
      <c r="B906" s="56"/>
      <c r="C906" s="56"/>
      <c r="D906" s="17"/>
      <c r="E906" s="17"/>
      <c r="F906" s="17"/>
      <c r="G906" s="17"/>
    </row>
    <row r="907" spans="1:7" ht="13.8">
      <c r="A907" s="17"/>
      <c r="B907" s="56"/>
      <c r="C907" s="56"/>
      <c r="D907" s="17"/>
      <c r="E907" s="17"/>
      <c r="F907" s="17"/>
      <c r="G907" s="17"/>
    </row>
    <row r="908" spans="1:7" ht="13.8">
      <c r="A908" s="17"/>
      <c r="B908" s="56"/>
      <c r="C908" s="56"/>
      <c r="D908" s="17"/>
      <c r="E908" s="17"/>
      <c r="F908" s="17"/>
      <c r="G908" s="17"/>
    </row>
    <row r="909" spans="1:7" ht="13.8">
      <c r="A909" s="17"/>
      <c r="B909" s="56"/>
      <c r="C909" s="56"/>
      <c r="D909" s="17"/>
      <c r="E909" s="17"/>
      <c r="F909" s="17"/>
      <c r="G909" s="17"/>
    </row>
    <row r="910" spans="1:7" ht="13.8">
      <c r="A910" s="17"/>
      <c r="B910" s="56"/>
      <c r="C910" s="56"/>
      <c r="D910" s="17"/>
      <c r="E910" s="17"/>
      <c r="F910" s="17"/>
      <c r="G910" s="17"/>
    </row>
    <row r="911" spans="1:7" ht="13.8">
      <c r="A911" s="17"/>
      <c r="B911" s="56"/>
      <c r="C911" s="56"/>
      <c r="D911" s="17"/>
      <c r="E911" s="17"/>
      <c r="F911" s="17"/>
      <c r="G911" s="17"/>
    </row>
    <row r="912" spans="1:7" ht="13.8">
      <c r="A912" s="17"/>
      <c r="B912" s="56"/>
      <c r="C912" s="56"/>
      <c r="D912" s="17"/>
      <c r="E912" s="17"/>
      <c r="F912" s="17"/>
      <c r="G912" s="17"/>
    </row>
    <row r="913" spans="1:7" ht="13.8">
      <c r="A913" s="17"/>
      <c r="B913" s="56"/>
      <c r="C913" s="56"/>
      <c r="D913" s="17"/>
      <c r="E913" s="17"/>
      <c r="F913" s="17"/>
      <c r="G913" s="17"/>
    </row>
    <row r="914" spans="1:7" ht="13.8">
      <c r="A914" s="17"/>
      <c r="B914" s="56"/>
      <c r="C914" s="56"/>
      <c r="D914" s="17"/>
      <c r="E914" s="17"/>
      <c r="F914" s="17"/>
      <c r="G914" s="17"/>
    </row>
    <row r="915" spans="1:7" ht="13.8">
      <c r="A915" s="17"/>
      <c r="B915" s="56"/>
      <c r="C915" s="56"/>
      <c r="D915" s="17"/>
      <c r="E915" s="17"/>
      <c r="F915" s="17"/>
      <c r="G915" s="17"/>
    </row>
    <row r="916" spans="1:7" ht="13.8">
      <c r="A916" s="17"/>
      <c r="B916" s="56"/>
      <c r="C916" s="56"/>
      <c r="D916" s="17"/>
      <c r="E916" s="17"/>
      <c r="F916" s="17"/>
      <c r="G916" s="17"/>
    </row>
    <row r="917" spans="1:7" ht="13.8">
      <c r="A917" s="17"/>
      <c r="B917" s="56"/>
      <c r="C917" s="56"/>
      <c r="D917" s="17"/>
      <c r="E917" s="17"/>
      <c r="F917" s="17"/>
      <c r="G917" s="17"/>
    </row>
    <row r="918" spans="1:7" ht="13.8">
      <c r="A918" s="17"/>
      <c r="B918" s="56"/>
      <c r="C918" s="56"/>
      <c r="D918" s="17"/>
      <c r="E918" s="17"/>
      <c r="F918" s="17"/>
      <c r="G918" s="17"/>
    </row>
    <row r="919" spans="1:7" ht="13.8">
      <c r="A919" s="17"/>
      <c r="B919" s="56"/>
      <c r="C919" s="56"/>
      <c r="D919" s="17"/>
      <c r="E919" s="17"/>
      <c r="F919" s="17"/>
      <c r="G919" s="17"/>
    </row>
    <row r="920" spans="1:7" ht="13.8">
      <c r="A920" s="17"/>
      <c r="B920" s="56"/>
      <c r="C920" s="56"/>
      <c r="D920" s="17"/>
      <c r="E920" s="17"/>
      <c r="F920" s="17"/>
      <c r="G920" s="17"/>
    </row>
    <row r="921" spans="1:7" ht="13.8">
      <c r="A921" s="17"/>
      <c r="B921" s="56"/>
      <c r="C921" s="56"/>
      <c r="D921" s="17"/>
      <c r="E921" s="17"/>
      <c r="F921" s="17"/>
      <c r="G921" s="17"/>
    </row>
    <row r="922" spans="1:7" ht="13.8">
      <c r="A922" s="17"/>
      <c r="B922" s="56"/>
      <c r="C922" s="56"/>
      <c r="D922" s="17"/>
      <c r="E922" s="17"/>
      <c r="F922" s="17"/>
      <c r="G922" s="17"/>
    </row>
    <row r="923" spans="1:7" ht="13.8">
      <c r="A923" s="17"/>
      <c r="B923" s="56"/>
      <c r="C923" s="56"/>
      <c r="D923" s="17"/>
      <c r="E923" s="17"/>
      <c r="F923" s="17"/>
      <c r="G923" s="17"/>
    </row>
    <row r="924" spans="1:7" ht="13.8">
      <c r="A924" s="17"/>
      <c r="B924" s="56"/>
      <c r="C924" s="56"/>
      <c r="D924" s="17"/>
      <c r="E924" s="17"/>
      <c r="F924" s="17"/>
      <c r="G924" s="17"/>
    </row>
    <row r="925" spans="1:7" ht="13.8">
      <c r="A925" s="17"/>
      <c r="B925" s="56"/>
      <c r="C925" s="56"/>
      <c r="D925" s="17"/>
      <c r="E925" s="17"/>
      <c r="F925" s="17"/>
      <c r="G925" s="17"/>
    </row>
    <row r="926" spans="1:7" ht="13.8">
      <c r="A926" s="17"/>
      <c r="B926" s="56"/>
      <c r="C926" s="56"/>
      <c r="D926" s="17"/>
      <c r="E926" s="17"/>
      <c r="F926" s="17"/>
      <c r="G926" s="17"/>
    </row>
    <row r="927" spans="1:7" ht="13.8">
      <c r="A927" s="17"/>
      <c r="B927" s="56"/>
      <c r="C927" s="56"/>
      <c r="D927" s="17"/>
      <c r="E927" s="17"/>
      <c r="F927" s="17"/>
      <c r="G927" s="17"/>
    </row>
    <row r="928" spans="1:7" ht="13.8">
      <c r="A928" s="17"/>
      <c r="B928" s="56"/>
      <c r="C928" s="56"/>
      <c r="D928" s="17"/>
      <c r="E928" s="17"/>
      <c r="F928" s="17"/>
      <c r="G928" s="17"/>
    </row>
    <row r="929" spans="1:7" ht="13.8">
      <c r="A929" s="17"/>
      <c r="B929" s="56"/>
      <c r="C929" s="56"/>
      <c r="D929" s="17"/>
      <c r="E929" s="17"/>
      <c r="F929" s="17"/>
      <c r="G929" s="17"/>
    </row>
    <row r="930" spans="1:7" ht="13.8">
      <c r="A930" s="17"/>
      <c r="B930" s="56"/>
      <c r="C930" s="56"/>
      <c r="D930" s="17"/>
      <c r="E930" s="17"/>
      <c r="F930" s="17"/>
      <c r="G930" s="17"/>
    </row>
    <row r="931" spans="1:7" ht="13.8">
      <c r="A931" s="17"/>
      <c r="B931" s="56"/>
      <c r="C931" s="56"/>
      <c r="D931" s="17"/>
      <c r="E931" s="17"/>
      <c r="F931" s="17"/>
      <c r="G931" s="17"/>
    </row>
    <row r="932" spans="1:7" ht="13.8">
      <c r="A932" s="17"/>
      <c r="B932" s="56"/>
      <c r="C932" s="56"/>
      <c r="D932" s="17"/>
      <c r="E932" s="17"/>
      <c r="F932" s="17"/>
      <c r="G932" s="17"/>
    </row>
    <row r="933" spans="1:7" ht="13.8">
      <c r="A933" s="17"/>
      <c r="B933" s="56"/>
      <c r="C933" s="56"/>
      <c r="D933" s="17"/>
      <c r="E933" s="17"/>
      <c r="F933" s="17"/>
      <c r="G933" s="17"/>
    </row>
    <row r="934" spans="1:7" ht="13.8">
      <c r="A934" s="17"/>
      <c r="B934" s="56"/>
      <c r="C934" s="56"/>
      <c r="D934" s="17"/>
      <c r="E934" s="17"/>
      <c r="F934" s="17"/>
      <c r="G934" s="17"/>
    </row>
    <row r="935" spans="1:7" ht="13.8">
      <c r="A935" s="17"/>
      <c r="B935" s="56"/>
      <c r="C935" s="56"/>
      <c r="D935" s="17"/>
      <c r="E935" s="17"/>
      <c r="F935" s="17"/>
      <c r="G935" s="17"/>
    </row>
    <row r="936" spans="1:7" ht="13.8">
      <c r="A936" s="17"/>
      <c r="B936" s="56"/>
      <c r="C936" s="56"/>
      <c r="D936" s="17"/>
      <c r="E936" s="17"/>
      <c r="F936" s="17"/>
      <c r="G936" s="17"/>
    </row>
    <row r="937" spans="1:7" ht="13.8">
      <c r="A937" s="17"/>
      <c r="B937" s="56"/>
      <c r="C937" s="56"/>
      <c r="D937" s="17"/>
      <c r="E937" s="17"/>
      <c r="F937" s="17"/>
      <c r="G937" s="17"/>
    </row>
    <row r="938" spans="1:7" ht="13.8">
      <c r="A938" s="17"/>
      <c r="B938" s="56"/>
      <c r="C938" s="56"/>
      <c r="D938" s="17"/>
      <c r="E938" s="17"/>
      <c r="F938" s="17"/>
      <c r="G938" s="17"/>
    </row>
    <row r="939" spans="1:7" ht="13.8">
      <c r="A939" s="17"/>
      <c r="B939" s="56"/>
      <c r="C939" s="56"/>
      <c r="D939" s="17"/>
      <c r="E939" s="17"/>
      <c r="F939" s="17"/>
      <c r="G939" s="17"/>
    </row>
    <row r="940" spans="1:7" ht="13.8">
      <c r="A940" s="17"/>
      <c r="B940" s="56"/>
      <c r="C940" s="56"/>
      <c r="D940" s="17"/>
      <c r="E940" s="17"/>
      <c r="F940" s="17"/>
      <c r="G940" s="17"/>
    </row>
    <row r="941" spans="1:7" ht="13.8">
      <c r="A941" s="17"/>
      <c r="B941" s="56"/>
      <c r="C941" s="56"/>
      <c r="D941" s="17"/>
      <c r="E941" s="17"/>
      <c r="F941" s="17"/>
      <c r="G941" s="17"/>
    </row>
    <row r="942" spans="1:7" ht="13.8">
      <c r="A942" s="17"/>
      <c r="B942" s="56"/>
      <c r="C942" s="56"/>
      <c r="D942" s="17"/>
      <c r="E942" s="17"/>
      <c r="F942" s="17"/>
      <c r="G942" s="17"/>
    </row>
    <row r="943" spans="1:7" ht="13.8">
      <c r="A943" s="17"/>
      <c r="B943" s="56"/>
      <c r="C943" s="56"/>
      <c r="D943" s="17"/>
      <c r="E943" s="17"/>
      <c r="F943" s="17"/>
      <c r="G943" s="17"/>
    </row>
    <row r="944" spans="1:7" ht="13.8">
      <c r="A944" s="17"/>
      <c r="B944" s="56"/>
      <c r="C944" s="56"/>
      <c r="D944" s="17"/>
      <c r="E944" s="17"/>
      <c r="F944" s="17"/>
      <c r="G944" s="17"/>
    </row>
    <row r="945" spans="1:7" ht="13.8">
      <c r="A945" s="17"/>
      <c r="B945" s="56"/>
      <c r="C945" s="56"/>
      <c r="D945" s="17"/>
      <c r="E945" s="17"/>
      <c r="F945" s="17"/>
      <c r="G945" s="17"/>
    </row>
    <row r="946" spans="1:7" ht="13.8">
      <c r="A946" s="17"/>
      <c r="B946" s="56"/>
      <c r="C946" s="56"/>
      <c r="D946" s="17"/>
      <c r="E946" s="17"/>
      <c r="F946" s="17"/>
      <c r="G946" s="17"/>
    </row>
    <row r="947" spans="1:7" ht="13.8">
      <c r="A947" s="17"/>
      <c r="B947" s="56"/>
      <c r="C947" s="56"/>
      <c r="D947" s="17"/>
      <c r="E947" s="17"/>
      <c r="F947" s="17"/>
      <c r="G947" s="17"/>
    </row>
    <row r="948" spans="1:7" ht="13.8">
      <c r="A948" s="17"/>
      <c r="B948" s="56"/>
      <c r="C948" s="56"/>
      <c r="D948" s="17"/>
      <c r="E948" s="17"/>
      <c r="F948" s="17"/>
      <c r="G948" s="17"/>
    </row>
    <row r="949" spans="1:7" ht="13.8">
      <c r="A949" s="17"/>
      <c r="B949" s="56"/>
      <c r="C949" s="56"/>
      <c r="D949" s="17"/>
      <c r="E949" s="17"/>
      <c r="F949" s="17"/>
      <c r="G949" s="17"/>
    </row>
    <row r="950" spans="1:7" ht="13.8">
      <c r="A950" s="17"/>
      <c r="B950" s="56"/>
      <c r="C950" s="56"/>
      <c r="D950" s="17"/>
      <c r="E950" s="17"/>
      <c r="F950" s="17"/>
      <c r="G950" s="17"/>
    </row>
    <row r="951" spans="1:7" ht="13.8">
      <c r="A951" s="17"/>
      <c r="B951" s="56"/>
      <c r="C951" s="56"/>
      <c r="D951" s="17"/>
      <c r="E951" s="17"/>
      <c r="F951" s="17"/>
      <c r="G951" s="17"/>
    </row>
    <row r="952" spans="1:7" ht="13.8">
      <c r="A952" s="17"/>
      <c r="B952" s="56"/>
      <c r="C952" s="56"/>
      <c r="D952" s="17"/>
      <c r="E952" s="17"/>
      <c r="F952" s="17"/>
      <c r="G952" s="17"/>
    </row>
    <row r="953" spans="1:7" ht="13.8">
      <c r="A953" s="17"/>
      <c r="B953" s="56"/>
      <c r="C953" s="56"/>
      <c r="D953" s="17"/>
      <c r="E953" s="17"/>
      <c r="F953" s="17"/>
      <c r="G953" s="17"/>
    </row>
    <row r="954" spans="1:7" ht="13.8">
      <c r="A954" s="17"/>
      <c r="B954" s="56"/>
      <c r="C954" s="56"/>
      <c r="D954" s="17"/>
      <c r="E954" s="17"/>
      <c r="F954" s="17"/>
      <c r="G954" s="17"/>
    </row>
    <row r="955" spans="1:7" ht="13.8">
      <c r="A955" s="17"/>
      <c r="B955" s="56"/>
      <c r="C955" s="56"/>
      <c r="D955" s="17"/>
      <c r="E955" s="17"/>
      <c r="F955" s="17"/>
      <c r="G955" s="17"/>
    </row>
    <row r="956" spans="1:7" ht="13.8">
      <c r="A956" s="17"/>
      <c r="B956" s="56"/>
      <c r="C956" s="56"/>
      <c r="D956" s="17"/>
      <c r="E956" s="17"/>
      <c r="F956" s="17"/>
      <c r="G956" s="17"/>
    </row>
    <row r="957" spans="1:7" ht="13.8">
      <c r="A957" s="17"/>
      <c r="B957" s="56"/>
      <c r="C957" s="56"/>
      <c r="D957" s="17"/>
      <c r="E957" s="17"/>
      <c r="F957" s="17"/>
      <c r="G957" s="17"/>
    </row>
    <row r="958" spans="1:7" ht="13.8">
      <c r="A958" s="17"/>
      <c r="B958" s="56"/>
      <c r="C958" s="56"/>
      <c r="D958" s="17"/>
      <c r="E958" s="17"/>
      <c r="F958" s="17"/>
      <c r="G958" s="17"/>
    </row>
    <row r="959" spans="1:7" ht="13.8">
      <c r="A959" s="17"/>
      <c r="B959" s="56"/>
      <c r="C959" s="56"/>
      <c r="D959" s="17"/>
      <c r="E959" s="17"/>
      <c r="F959" s="17"/>
      <c r="G959" s="17"/>
    </row>
    <row r="960" spans="1:7" ht="13.8">
      <c r="A960" s="17"/>
      <c r="B960" s="56"/>
      <c r="C960" s="56"/>
      <c r="D960" s="17"/>
      <c r="E960" s="17"/>
      <c r="F960" s="17"/>
      <c r="G960" s="17"/>
    </row>
    <row r="961" spans="1:7" ht="13.8">
      <c r="A961" s="17"/>
      <c r="B961" s="56"/>
      <c r="C961" s="56"/>
      <c r="D961" s="17"/>
      <c r="E961" s="17"/>
      <c r="F961" s="17"/>
      <c r="G961" s="17"/>
    </row>
    <row r="962" spans="1:7" ht="13.8">
      <c r="A962" s="17"/>
      <c r="B962" s="56"/>
      <c r="C962" s="56"/>
      <c r="D962" s="17"/>
      <c r="E962" s="17"/>
      <c r="F962" s="17"/>
      <c r="G962" s="17"/>
    </row>
    <row r="963" spans="1:7" ht="13.8">
      <c r="A963" s="17"/>
      <c r="B963" s="56"/>
      <c r="C963" s="56"/>
      <c r="D963" s="17"/>
      <c r="E963" s="17"/>
      <c r="F963" s="17"/>
      <c r="G963" s="17"/>
    </row>
    <row r="964" spans="1:7" ht="13.8">
      <c r="A964" s="17"/>
      <c r="B964" s="56"/>
      <c r="C964" s="56"/>
      <c r="D964" s="17"/>
      <c r="E964" s="17"/>
      <c r="F964" s="17"/>
      <c r="G964" s="17"/>
    </row>
    <row r="965" spans="1:7" ht="13.8">
      <c r="A965" s="17"/>
      <c r="B965" s="56"/>
      <c r="C965" s="56"/>
      <c r="D965" s="17"/>
      <c r="E965" s="17"/>
      <c r="F965" s="17"/>
      <c r="G965" s="17"/>
    </row>
    <row r="966" spans="1:7" ht="13.8">
      <c r="A966" s="17"/>
      <c r="B966" s="56"/>
      <c r="C966" s="56"/>
      <c r="D966" s="17"/>
      <c r="E966" s="17"/>
      <c r="F966" s="17"/>
      <c r="G966" s="17"/>
    </row>
    <row r="967" spans="1:7" ht="13.8">
      <c r="A967" s="17"/>
      <c r="B967" s="56"/>
      <c r="C967" s="56"/>
      <c r="D967" s="17"/>
      <c r="E967" s="17"/>
      <c r="F967" s="17"/>
      <c r="G967" s="17"/>
    </row>
    <row r="968" spans="1:7" ht="13.8">
      <c r="A968" s="17"/>
      <c r="B968" s="56"/>
      <c r="C968" s="56"/>
      <c r="D968" s="17"/>
      <c r="E968" s="17"/>
      <c r="F968" s="17"/>
      <c r="G968" s="17"/>
    </row>
    <row r="969" spans="1:7" ht="13.8">
      <c r="A969" s="17"/>
      <c r="B969" s="56"/>
      <c r="C969" s="56"/>
      <c r="D969" s="17"/>
      <c r="E969" s="17"/>
      <c r="F969" s="17"/>
      <c r="G969" s="17"/>
    </row>
    <row r="970" spans="1:7" ht="13.8">
      <c r="A970" s="17"/>
      <c r="B970" s="56"/>
      <c r="C970" s="56"/>
      <c r="D970" s="17"/>
      <c r="E970" s="17"/>
      <c r="F970" s="17"/>
      <c r="G970" s="17"/>
    </row>
    <row r="971" spans="1:7" ht="13.8">
      <c r="A971" s="17"/>
      <c r="B971" s="56"/>
      <c r="C971" s="56"/>
      <c r="D971" s="17"/>
      <c r="E971" s="17"/>
      <c r="F971" s="17"/>
      <c r="G971" s="17"/>
    </row>
    <row r="972" spans="1:7" ht="13.8">
      <c r="A972" s="17"/>
      <c r="B972" s="56"/>
      <c r="C972" s="56"/>
      <c r="D972" s="17"/>
      <c r="E972" s="17"/>
      <c r="F972" s="17"/>
      <c r="G972" s="17"/>
    </row>
    <row r="973" spans="1:7" ht="13.8">
      <c r="A973" s="17"/>
      <c r="B973" s="56"/>
      <c r="C973" s="56"/>
      <c r="D973" s="17"/>
      <c r="E973" s="17"/>
      <c r="F973" s="17"/>
      <c r="G973" s="17"/>
    </row>
    <row r="974" spans="1:7" ht="13.8">
      <c r="A974" s="17"/>
      <c r="B974" s="56"/>
      <c r="C974" s="56"/>
      <c r="D974" s="17"/>
      <c r="E974" s="17"/>
      <c r="F974" s="17"/>
      <c r="G974" s="17"/>
    </row>
    <row r="975" spans="1:7" ht="13.8">
      <c r="A975" s="17"/>
      <c r="B975" s="56"/>
      <c r="C975" s="56"/>
      <c r="D975" s="17"/>
      <c r="E975" s="17"/>
      <c r="F975" s="17"/>
      <c r="G975" s="17"/>
    </row>
    <row r="976" spans="1:7" ht="13.8">
      <c r="A976" s="17"/>
      <c r="B976" s="56"/>
      <c r="C976" s="56"/>
      <c r="D976" s="17"/>
      <c r="E976" s="17"/>
      <c r="F976" s="17"/>
      <c r="G976" s="17"/>
    </row>
    <row r="977" spans="1:7" ht="13.8">
      <c r="A977" s="17"/>
      <c r="B977" s="56"/>
      <c r="C977" s="56"/>
      <c r="D977" s="17"/>
      <c r="E977" s="17"/>
      <c r="F977" s="17"/>
      <c r="G977" s="17"/>
    </row>
    <row r="978" spans="1:7" ht="13.8">
      <c r="A978" s="17"/>
      <c r="B978" s="56"/>
      <c r="C978" s="56"/>
      <c r="D978" s="17"/>
      <c r="E978" s="17"/>
      <c r="F978" s="17"/>
      <c r="G978" s="17"/>
    </row>
    <row r="979" spans="1:7" ht="13.8">
      <c r="A979" s="17"/>
      <c r="B979" s="56"/>
      <c r="C979" s="56"/>
      <c r="D979" s="17"/>
      <c r="E979" s="17"/>
      <c r="F979" s="17"/>
      <c r="G979" s="17"/>
    </row>
    <row r="980" spans="1:7" ht="13.8">
      <c r="A980" s="17"/>
      <c r="B980" s="56"/>
      <c r="C980" s="56"/>
      <c r="D980" s="17"/>
      <c r="E980" s="17"/>
      <c r="F980" s="17"/>
      <c r="G980" s="17"/>
    </row>
    <row r="981" spans="1:7" ht="13.8">
      <c r="A981" s="17"/>
      <c r="B981" s="56"/>
      <c r="C981" s="56"/>
      <c r="D981" s="17"/>
      <c r="E981" s="17"/>
      <c r="F981" s="17"/>
      <c r="G981" s="17"/>
    </row>
    <row r="982" spans="1:7" ht="13.8">
      <c r="A982" s="17"/>
      <c r="B982" s="56"/>
      <c r="C982" s="56"/>
      <c r="D982" s="17"/>
      <c r="E982" s="17"/>
      <c r="F982" s="17"/>
      <c r="G982" s="17"/>
    </row>
    <row r="983" spans="1:7" ht="13.8">
      <c r="A983" s="17"/>
      <c r="B983" s="56"/>
      <c r="C983" s="56"/>
      <c r="D983" s="17"/>
      <c r="E983" s="17"/>
      <c r="F983" s="17"/>
      <c r="G983" s="17"/>
    </row>
    <row r="984" spans="1:7" ht="13.8">
      <c r="A984" s="17"/>
      <c r="B984" s="56"/>
      <c r="C984" s="56"/>
      <c r="D984" s="17"/>
      <c r="E984" s="17"/>
      <c r="F984" s="17"/>
      <c r="G984" s="17"/>
    </row>
    <row r="985" spans="1:7" ht="13.8">
      <c r="A985" s="17"/>
      <c r="B985" s="56"/>
      <c r="C985" s="56"/>
      <c r="D985" s="17"/>
      <c r="E985" s="17"/>
      <c r="F985" s="17"/>
      <c r="G985" s="17"/>
    </row>
    <row r="986" spans="1:7" ht="13.8">
      <c r="A986" s="17"/>
      <c r="B986" s="56"/>
      <c r="C986" s="56"/>
      <c r="D986" s="17"/>
      <c r="E986" s="17"/>
      <c r="F986" s="17"/>
      <c r="G986" s="17"/>
    </row>
    <row r="987" spans="1:7" ht="13.8">
      <c r="A987" s="17"/>
      <c r="B987" s="56"/>
      <c r="C987" s="56"/>
      <c r="D987" s="17"/>
      <c r="E987" s="17"/>
      <c r="F987" s="17"/>
      <c r="G987" s="17"/>
    </row>
    <row r="988" spans="1:7" ht="13.8">
      <c r="A988" s="17"/>
      <c r="B988" s="56"/>
      <c r="C988" s="56"/>
      <c r="D988" s="17"/>
      <c r="E988" s="17"/>
      <c r="F988" s="17"/>
      <c r="G988" s="17"/>
    </row>
    <row r="989" spans="1:7" ht="13.8">
      <c r="A989" s="17"/>
      <c r="B989" s="56"/>
      <c r="C989" s="56"/>
      <c r="D989" s="17"/>
      <c r="E989" s="17"/>
      <c r="F989" s="17"/>
      <c r="G989" s="17"/>
    </row>
    <row r="990" spans="1:7" ht="13.8">
      <c r="A990" s="17"/>
      <c r="B990" s="56"/>
      <c r="C990" s="56"/>
      <c r="D990" s="17"/>
      <c r="E990" s="17"/>
      <c r="F990" s="17"/>
      <c r="G990" s="17"/>
    </row>
    <row r="991" spans="1:7" ht="13.8">
      <c r="A991" s="17"/>
      <c r="B991" s="56"/>
      <c r="C991" s="56"/>
      <c r="D991" s="17"/>
      <c r="E991" s="17"/>
      <c r="F991" s="17"/>
      <c r="G991" s="17"/>
    </row>
    <row r="992" spans="1:7" ht="13.8">
      <c r="A992" s="17"/>
      <c r="B992" s="56"/>
      <c r="C992" s="56"/>
      <c r="D992" s="17"/>
      <c r="E992" s="17"/>
      <c r="F992" s="17"/>
      <c r="G992" s="17"/>
    </row>
    <row r="993" spans="1:7" ht="13.8">
      <c r="A993" s="17"/>
      <c r="B993" s="56"/>
      <c r="C993" s="56"/>
      <c r="D993" s="17"/>
      <c r="E993" s="17"/>
      <c r="F993" s="17"/>
      <c r="G993" s="17"/>
    </row>
    <row r="994" spans="1:7" ht="13.8">
      <c r="A994" s="17"/>
      <c r="B994" s="56"/>
      <c r="C994" s="56"/>
      <c r="D994" s="17"/>
      <c r="E994" s="17"/>
      <c r="F994" s="17"/>
      <c r="G994" s="17"/>
    </row>
    <row r="995" spans="1:7" ht="13.8">
      <c r="A995" s="17"/>
      <c r="B995" s="56"/>
      <c r="C995" s="56"/>
      <c r="D995" s="17"/>
      <c r="E995" s="17"/>
      <c r="F995" s="17"/>
      <c r="G995" s="17"/>
    </row>
    <row r="996" spans="1:7" ht="13.8">
      <c r="A996" s="17"/>
      <c r="B996" s="56"/>
      <c r="C996" s="56"/>
      <c r="D996" s="17"/>
      <c r="E996" s="17"/>
      <c r="F996" s="17"/>
      <c r="G996" s="17"/>
    </row>
    <row r="997" spans="1:7" ht="13.8">
      <c r="A997" s="17"/>
      <c r="B997" s="56"/>
      <c r="C997" s="56"/>
      <c r="D997" s="17"/>
      <c r="E997" s="17"/>
      <c r="F997" s="17"/>
      <c r="G997" s="17"/>
    </row>
    <row r="998" spans="1:7" ht="13.8">
      <c r="A998" s="17"/>
      <c r="B998" s="56"/>
      <c r="C998" s="56"/>
      <c r="D998" s="17"/>
      <c r="E998" s="17"/>
      <c r="F998" s="17"/>
      <c r="G998" s="17"/>
    </row>
    <row r="999" spans="1:7" ht="13.8">
      <c r="A999" s="17"/>
      <c r="B999" s="56"/>
      <c r="C999" s="56"/>
      <c r="D999" s="17"/>
      <c r="E999" s="17"/>
      <c r="F999" s="17"/>
      <c r="G999" s="17"/>
    </row>
    <row r="1000" spans="1:7" ht="13.8">
      <c r="A1000" s="17"/>
      <c r="B1000" s="56"/>
      <c r="C1000" s="56"/>
      <c r="D1000" s="17"/>
      <c r="E1000" s="17"/>
      <c r="F1000" s="17"/>
      <c r="G1000" s="17"/>
    </row>
  </sheetData>
  <hyperlinks>
    <hyperlink ref="B1" r:id="rId1" xr:uid="{00000000-0004-0000-0400-000000000000}"/>
    <hyperlink ref="C1" r:id="rId2" xr:uid="{00000000-0004-0000-0400-000001000000}"/>
    <hyperlink ref="B390" r:id="rId3" xr:uid="{00000000-0004-0000-0400-000002000000}"/>
    <hyperlink ref="C390" r:id="rId4" xr:uid="{00000000-0004-0000-0400-00000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defaultColWidth="12.6640625" defaultRowHeight="15.75" customHeight="1"/>
  <cols>
    <col min="4" max="4" width="5.77734375" customWidth="1"/>
    <col min="5" max="5" width="26.77734375" customWidth="1"/>
  </cols>
  <sheetData>
    <row r="1" spans="1:7" ht="15.75" customHeight="1">
      <c r="A1" s="12" t="s">
        <v>0</v>
      </c>
      <c r="B1" s="22" t="s">
        <v>63</v>
      </c>
      <c r="C1" s="22" t="s">
        <v>64</v>
      </c>
      <c r="D1" s="17"/>
      <c r="E1" s="17"/>
      <c r="F1" s="22" t="s">
        <v>63</v>
      </c>
      <c r="G1" s="22" t="s">
        <v>64</v>
      </c>
    </row>
    <row r="2" spans="1:7" ht="15.75" customHeight="1">
      <c r="A2" s="15" t="s">
        <v>7</v>
      </c>
      <c r="B2" s="47">
        <v>-3.6548223350253761E-2</v>
      </c>
      <c r="C2" s="47">
        <v>-0.17454875882863163</v>
      </c>
      <c r="D2" s="17"/>
      <c r="E2" s="57" t="s">
        <v>73</v>
      </c>
      <c r="F2" s="57">
        <f t="shared" ref="F2:G2" si="0">AVERAGE(B2:B54)</f>
        <v>2.0711436474008055E-2</v>
      </c>
      <c r="G2" s="57">
        <f t="shared" si="0"/>
        <v>1.5253606787782974E-2</v>
      </c>
    </row>
    <row r="3" spans="1:7" ht="15.75" customHeight="1">
      <c r="A3" s="15" t="s">
        <v>9</v>
      </c>
      <c r="B3" s="47">
        <v>5.9823542070152724E-2</v>
      </c>
      <c r="C3" s="47">
        <v>2.2726312676889293E-2</v>
      </c>
      <c r="D3" s="17"/>
      <c r="E3" s="57" t="s">
        <v>74</v>
      </c>
      <c r="F3" s="57">
        <f t="shared" ref="F3:G3" si="1">AVEDEV(B2:B54)*53/52</f>
        <v>6.3348635535762296E-2</v>
      </c>
      <c r="G3" s="57">
        <f t="shared" si="1"/>
        <v>6.2976155299960396E-2</v>
      </c>
    </row>
    <row r="4" spans="1:7" ht="15.75" customHeight="1">
      <c r="A4" s="15" t="s">
        <v>10</v>
      </c>
      <c r="B4" s="47">
        <v>3.1062791213667618E-2</v>
      </c>
      <c r="C4" s="47">
        <v>-8.8378003696857776E-2</v>
      </c>
      <c r="D4" s="17"/>
      <c r="E4" s="57" t="s">
        <v>75</v>
      </c>
      <c r="F4" s="57">
        <f t="shared" ref="F4:G4" si="2">_xlfn.VAR.S(B2:B54)</f>
        <v>7.3574943357378759E-3</v>
      </c>
      <c r="G4" s="57">
        <f t="shared" si="2"/>
        <v>7.2214563393478929E-3</v>
      </c>
    </row>
    <row r="5" spans="1:7" ht="15.75" customHeight="1">
      <c r="A5" s="15" t="s">
        <v>11</v>
      </c>
      <c r="B5" s="47">
        <v>-4.0247018739352658E-2</v>
      </c>
      <c r="C5" s="47">
        <v>0.12013113056981406</v>
      </c>
      <c r="D5" s="17"/>
      <c r="E5" s="57" t="s">
        <v>76</v>
      </c>
      <c r="F5" s="57">
        <f t="shared" ref="F5:G5" si="3">_xlfn.STDEV.S(B2:B54)</f>
        <v>8.5775837715162395E-2</v>
      </c>
      <c r="G5" s="57">
        <f t="shared" si="3"/>
        <v>8.4979152380733322E-2</v>
      </c>
    </row>
    <row r="6" spans="1:7" ht="15.75" customHeight="1">
      <c r="A6" s="15" t="s">
        <v>12</v>
      </c>
      <c r="B6" s="47">
        <v>3.0954994511525946E-2</v>
      </c>
      <c r="C6" s="47">
        <v>0.14106413348427438</v>
      </c>
      <c r="D6" s="17"/>
      <c r="E6" s="57" t="s">
        <v>79</v>
      </c>
      <c r="F6" s="57">
        <f t="shared" ref="F6:G6" si="4">F5/F2</f>
        <v>4.1414721679400319</v>
      </c>
      <c r="G6" s="57">
        <f t="shared" si="4"/>
        <v>5.5710858135398782</v>
      </c>
    </row>
    <row r="7" spans="1:7" ht="15.75" customHeight="1">
      <c r="A7" s="15" t="s">
        <v>13</v>
      </c>
      <c r="B7" s="47">
        <v>0.15667851701371238</v>
      </c>
      <c r="C7" s="47">
        <v>-9.0839933771871051E-2</v>
      </c>
      <c r="D7" s="17"/>
      <c r="E7" s="57" t="s">
        <v>68</v>
      </c>
      <c r="F7" s="57">
        <f t="shared" ref="F7:G7" si="5">MIN(B1:B54)</f>
        <v>-0.13021491782553729</v>
      </c>
      <c r="G7" s="57">
        <f t="shared" si="5"/>
        <v>-0.17454875882863163</v>
      </c>
    </row>
    <row r="8" spans="1:7" ht="15.75" customHeight="1">
      <c r="A8" s="15" t="s">
        <v>14</v>
      </c>
      <c r="B8" s="47">
        <v>8.7845303867403191E-2</v>
      </c>
      <c r="C8" s="47">
        <v>3.9443695055583872E-2</v>
      </c>
      <c r="D8" s="17"/>
      <c r="E8" s="57" t="s">
        <v>67</v>
      </c>
      <c r="F8" s="57">
        <f t="shared" ref="F8:G8" si="6">MAX(B1:B54)</f>
        <v>0.23560209424083767</v>
      </c>
      <c r="G8" s="57">
        <f t="shared" si="6"/>
        <v>0.30503431104633516</v>
      </c>
    </row>
    <row r="9" spans="1:7" ht="15.75" customHeight="1">
      <c r="A9" s="15" t="s">
        <v>15</v>
      </c>
      <c r="B9" s="47">
        <v>-1.6838674633351425E-2</v>
      </c>
      <c r="C9" s="47">
        <v>7.3091880241764606E-3</v>
      </c>
      <c r="D9" s="17"/>
      <c r="E9" s="57" t="s">
        <v>80</v>
      </c>
      <c r="F9" s="51">
        <f t="shared" ref="F9:G9" si="7">(F7-F2)/F5</f>
        <v>-1.7595439265860582</v>
      </c>
      <c r="G9" s="51">
        <f t="shared" si="7"/>
        <v>-2.2335168132301479</v>
      </c>
    </row>
    <row r="10" spans="1:7" ht="15.75" customHeight="1">
      <c r="A10" s="15" t="s">
        <v>16</v>
      </c>
      <c r="B10" s="47">
        <v>-2.6183549325575317E-2</v>
      </c>
      <c r="C10" s="47">
        <v>1.2572350317866965E-2</v>
      </c>
      <c r="D10" s="17"/>
      <c r="E10" s="57" t="s">
        <v>81</v>
      </c>
      <c r="F10" s="51">
        <f t="shared" ref="F10:G10" si="8">(F8-F2)/F5</f>
        <v>2.5052586309960794</v>
      </c>
      <c r="G10" s="51">
        <f t="shared" si="8"/>
        <v>3.4100211185943996</v>
      </c>
    </row>
    <row r="11" spans="1:7" ht="15.75" customHeight="1">
      <c r="A11" s="15" t="s">
        <v>17</v>
      </c>
      <c r="B11" s="47">
        <v>-8.6935522820574596E-2</v>
      </c>
      <c r="C11" s="47">
        <v>-3.2986190760196377E-2</v>
      </c>
      <c r="D11" s="17"/>
      <c r="E11" s="17"/>
      <c r="F11" s="17"/>
      <c r="G11" s="17"/>
    </row>
    <row r="12" spans="1:7" ht="15.75" customHeight="1">
      <c r="A12" s="15" t="s">
        <v>18</v>
      </c>
      <c r="B12" s="47">
        <v>2.0956607495068891E-2</v>
      </c>
      <c r="C12" s="47">
        <v>2.0227095113316551E-3</v>
      </c>
      <c r="D12" s="17"/>
      <c r="E12" s="17"/>
      <c r="F12" s="17"/>
      <c r="G12" s="17"/>
    </row>
    <row r="13" spans="1:7" ht="15.75" customHeight="1">
      <c r="A13" s="15" t="s">
        <v>19</v>
      </c>
      <c r="B13" s="47">
        <v>0.17565217391304344</v>
      </c>
      <c r="C13" s="47">
        <v>6.7474727647462984E-2</v>
      </c>
      <c r="D13" s="17"/>
      <c r="E13" s="17"/>
      <c r="F13" s="17"/>
      <c r="G13" s="17"/>
    </row>
    <row r="14" spans="1:7" ht="15.75" customHeight="1">
      <c r="A14" s="15" t="s">
        <v>20</v>
      </c>
      <c r="B14" s="47">
        <v>-2.8716216216216339E-2</v>
      </c>
      <c r="C14" s="47">
        <v>-0.17434463757546292</v>
      </c>
      <c r="D14" s="17"/>
      <c r="E14" s="17"/>
      <c r="F14" s="17"/>
      <c r="G14" s="17"/>
    </row>
    <row r="15" spans="1:7" ht="15.75" customHeight="1">
      <c r="A15" s="15" t="s">
        <v>21</v>
      </c>
      <c r="B15" s="47">
        <v>-6.8450039339103097E-2</v>
      </c>
      <c r="C15" s="47">
        <v>5.6821101310268185E-2</v>
      </c>
      <c r="D15" s="17"/>
      <c r="E15" s="17"/>
      <c r="F15" s="17"/>
      <c r="G15" s="17"/>
    </row>
    <row r="16" spans="1:7" ht="15.75" customHeight="1">
      <c r="A16" s="15" t="s">
        <v>22</v>
      </c>
      <c r="B16" s="47">
        <v>-4.6511627906976716E-2</v>
      </c>
      <c r="C16" s="47">
        <v>-8.8161799156645348E-2</v>
      </c>
      <c r="D16" s="17"/>
      <c r="E16" s="17"/>
      <c r="F16" s="17"/>
      <c r="G16" s="17"/>
    </row>
    <row r="17" spans="1:7" ht="15.75" customHeight="1">
      <c r="A17" s="15" t="s">
        <v>23</v>
      </c>
      <c r="B17" s="47">
        <v>4.4670846394984309E-2</v>
      </c>
      <c r="C17" s="47">
        <v>1.2652222046497075E-2</v>
      </c>
      <c r="D17" s="17"/>
      <c r="E17" s="17"/>
      <c r="F17" s="17"/>
      <c r="G17" s="17"/>
    </row>
    <row r="18" spans="1:7" ht="15.75" customHeight="1">
      <c r="A18" s="15" t="s">
        <v>24</v>
      </c>
      <c r="B18" s="47">
        <v>3.4315049986490154E-2</v>
      </c>
      <c r="C18" s="47">
        <v>8.5120988501801831E-2</v>
      </c>
      <c r="D18" s="17"/>
      <c r="E18" s="17"/>
      <c r="F18" s="17"/>
      <c r="G18" s="17"/>
    </row>
    <row r="19" spans="1:7" ht="15.75" customHeight="1">
      <c r="A19" s="15" t="s">
        <v>25</v>
      </c>
      <c r="B19" s="47">
        <v>1.7596920538905714E-2</v>
      </c>
      <c r="C19" s="47">
        <v>8.4597487203350363E-2</v>
      </c>
      <c r="D19" s="17"/>
      <c r="E19" s="17"/>
      <c r="F19" s="17"/>
      <c r="G19" s="17"/>
    </row>
    <row r="20" spans="1:7" ht="15.75" customHeight="1">
      <c r="A20" s="15" t="s">
        <v>26</v>
      </c>
      <c r="B20" s="47">
        <v>-1.248981808308447E-2</v>
      </c>
      <c r="C20" s="47">
        <v>0.30503431104633516</v>
      </c>
      <c r="D20" s="17"/>
      <c r="E20" s="17"/>
      <c r="F20" s="17"/>
      <c r="G20" s="17"/>
    </row>
    <row r="21" spans="1:7" ht="15.75" customHeight="1">
      <c r="A21" s="15" t="s">
        <v>27</v>
      </c>
      <c r="B21" s="47">
        <v>3.7464788732394227E-2</v>
      </c>
      <c r="C21" s="47">
        <v>3.2672770600777445E-2</v>
      </c>
      <c r="D21" s="17"/>
      <c r="E21" s="17"/>
      <c r="F21" s="17"/>
      <c r="G21" s="17"/>
    </row>
    <row r="22" spans="1:7" ht="15.75" customHeight="1">
      <c r="A22" s="15" t="s">
        <v>28</v>
      </c>
      <c r="B22" s="47">
        <v>0.20013522650439497</v>
      </c>
      <c r="C22" s="47">
        <v>1.3152042696486621E-2</v>
      </c>
      <c r="D22" s="17"/>
      <c r="E22" s="17"/>
      <c r="F22" s="17"/>
      <c r="G22" s="17"/>
    </row>
    <row r="23" spans="1:7" ht="15.75" customHeight="1">
      <c r="A23" s="15" t="s">
        <v>29</v>
      </c>
      <c r="B23" s="47">
        <v>0.22840531561461797</v>
      </c>
      <c r="C23" s="47">
        <v>-7.4415084820584898E-3</v>
      </c>
      <c r="D23" s="17"/>
      <c r="E23" s="17"/>
      <c r="F23" s="17"/>
      <c r="G23" s="17"/>
    </row>
    <row r="24" spans="1:7" ht="15.75" customHeight="1">
      <c r="A24" s="15" t="s">
        <v>30</v>
      </c>
      <c r="B24" s="47">
        <v>-1.6741527153940394E-2</v>
      </c>
      <c r="C24" s="47">
        <v>4.9159719465396323E-2</v>
      </c>
      <c r="D24" s="17"/>
      <c r="E24" s="17"/>
      <c r="F24" s="17"/>
      <c r="G24" s="17"/>
    </row>
    <row r="25" spans="1:7" ht="15.75" customHeight="1">
      <c r="A25" s="15" t="s">
        <v>31</v>
      </c>
      <c r="B25" s="47">
        <v>5.7494866529772537E-3</v>
      </c>
      <c r="C25" s="47">
        <v>-7.0651171370595844E-2</v>
      </c>
      <c r="D25" s="17"/>
      <c r="E25" s="17"/>
      <c r="F25" s="17"/>
      <c r="G25" s="17"/>
    </row>
    <row r="26" spans="1:7" ht="15.75" customHeight="1">
      <c r="A26" s="15" t="s">
        <v>32</v>
      </c>
      <c r="B26" s="47">
        <v>-1.8145161290322509E-2</v>
      </c>
      <c r="C26" s="47">
        <v>-3.0579399141630881E-2</v>
      </c>
      <c r="D26" s="17"/>
      <c r="E26" s="17"/>
      <c r="F26" s="17"/>
      <c r="G26" s="17"/>
    </row>
    <row r="27" spans="1:7" ht="14.4">
      <c r="A27" s="15" t="s">
        <v>33</v>
      </c>
      <c r="B27" s="47">
        <v>9.7719869706840434E-3</v>
      </c>
      <c r="C27" s="47">
        <v>-5.4926483015041438E-2</v>
      </c>
      <c r="D27" s="17"/>
      <c r="E27" s="17"/>
      <c r="F27" s="17"/>
      <c r="G27" s="17"/>
    </row>
    <row r="28" spans="1:7" ht="14.4">
      <c r="A28" s="15" t="s">
        <v>34</v>
      </c>
      <c r="B28" s="47">
        <v>0.23107769423558899</v>
      </c>
      <c r="C28" s="47">
        <v>2.7494790460754759E-2</v>
      </c>
      <c r="D28" s="17"/>
      <c r="E28" s="17"/>
      <c r="F28" s="17"/>
      <c r="G28" s="17"/>
    </row>
    <row r="29" spans="1:7" ht="14.4">
      <c r="A29" s="15" t="s">
        <v>35</v>
      </c>
      <c r="B29" s="47">
        <v>3.3143448990160529E-2</v>
      </c>
      <c r="C29" s="47">
        <v>6.1735585323239306E-3</v>
      </c>
      <c r="D29" s="17"/>
      <c r="E29" s="17"/>
      <c r="F29" s="17"/>
      <c r="G29" s="17"/>
    </row>
    <row r="30" spans="1:7" ht="14.4">
      <c r="A30" s="15" t="s">
        <v>36</v>
      </c>
      <c r="B30" s="47">
        <v>-6.7149758454106312E-2</v>
      </c>
      <c r="C30" s="47">
        <v>3.1417072145131231E-2</v>
      </c>
      <c r="D30" s="17"/>
      <c r="E30" s="17"/>
      <c r="F30" s="17"/>
      <c r="G30" s="17"/>
    </row>
    <row r="31" spans="1:7" ht="14.4">
      <c r="A31" s="15" t="s">
        <v>37</v>
      </c>
      <c r="B31" s="47">
        <v>-0.10389610389610393</v>
      </c>
      <c r="C31" s="47">
        <v>6.0386011847888277E-2</v>
      </c>
      <c r="D31" s="17"/>
      <c r="E31" s="17"/>
      <c r="F31" s="17"/>
      <c r="G31" s="17"/>
    </row>
    <row r="32" spans="1:7" ht="14.4">
      <c r="A32" s="15" t="s">
        <v>38</v>
      </c>
      <c r="B32" s="47">
        <v>-1.4084507042253502E-2</v>
      </c>
      <c r="C32" s="47">
        <v>7.2189591585849033E-2</v>
      </c>
      <c r="D32" s="17"/>
      <c r="E32" s="17"/>
      <c r="F32" s="17"/>
      <c r="G32" s="17"/>
    </row>
    <row r="33" spans="1:7" ht="14.4">
      <c r="A33" s="15" t="s">
        <v>39</v>
      </c>
      <c r="B33" s="47">
        <v>4.1796353935082298E-2</v>
      </c>
      <c r="C33" s="47">
        <v>6.170691030382125E-2</v>
      </c>
      <c r="D33" s="17"/>
      <c r="E33" s="17"/>
      <c r="F33" s="17"/>
      <c r="G33" s="17"/>
    </row>
    <row r="34" spans="1:7" ht="14.4">
      <c r="A34" s="15" t="s">
        <v>40</v>
      </c>
      <c r="B34" s="47">
        <v>-8.8144557073601693E-3</v>
      </c>
      <c r="C34" s="47">
        <v>-4.102635421737022E-2</v>
      </c>
      <c r="D34" s="17"/>
      <c r="E34" s="17"/>
      <c r="F34" s="17"/>
      <c r="G34" s="17"/>
    </row>
    <row r="35" spans="1:7" ht="14.4">
      <c r="A35" s="15" t="s">
        <v>41</v>
      </c>
      <c r="B35" s="47">
        <v>7.637571157495282E-2</v>
      </c>
      <c r="C35" s="47">
        <v>0.12141297567061748</v>
      </c>
      <c r="D35" s="17"/>
      <c r="E35" s="17"/>
      <c r="F35" s="17"/>
      <c r="G35" s="17"/>
    </row>
    <row r="36" spans="1:7" ht="14.4">
      <c r="A36" s="15" t="s">
        <v>42</v>
      </c>
      <c r="B36" s="47">
        <v>4.6673286991062435E-2</v>
      </c>
      <c r="C36" s="47">
        <v>0.10399449035812691</v>
      </c>
      <c r="D36" s="17"/>
      <c r="E36" s="17"/>
      <c r="F36" s="17"/>
      <c r="G36" s="17"/>
    </row>
    <row r="37" spans="1:7" ht="14.4">
      <c r="A37" s="15" t="s">
        <v>43</v>
      </c>
      <c r="B37" s="47">
        <v>3.9880358923232162E-3</v>
      </c>
      <c r="C37" s="47">
        <v>-2.5819777949909195E-4</v>
      </c>
      <c r="D37" s="17"/>
      <c r="E37" s="17"/>
      <c r="F37" s="17"/>
      <c r="G37" s="17"/>
    </row>
    <row r="38" spans="1:7" ht="14.4">
      <c r="A38" s="15" t="s">
        <v>44</v>
      </c>
      <c r="B38" s="47">
        <v>2.608695652173898E-2</v>
      </c>
      <c r="C38" s="47">
        <v>4.9309130316987249E-2</v>
      </c>
      <c r="D38" s="17"/>
      <c r="E38" s="17"/>
      <c r="F38" s="17"/>
      <c r="G38" s="17"/>
    </row>
    <row r="39" spans="1:7" ht="14.4">
      <c r="A39" s="15" t="s">
        <v>45</v>
      </c>
      <c r="B39" s="47">
        <v>-2.4937655860349128E-2</v>
      </c>
      <c r="C39" s="47">
        <v>3.8074517269512942E-3</v>
      </c>
      <c r="D39" s="17"/>
      <c r="E39" s="17"/>
      <c r="F39" s="17"/>
      <c r="G39" s="17"/>
    </row>
    <row r="40" spans="1:7" ht="14.4">
      <c r="A40" s="15" t="s">
        <v>46</v>
      </c>
      <c r="B40" s="47">
        <v>-7.4330563250230797E-2</v>
      </c>
      <c r="C40" s="47">
        <v>-5.8547409746522172E-2</v>
      </c>
      <c r="D40" s="17"/>
      <c r="E40" s="17"/>
      <c r="F40" s="17"/>
      <c r="G40" s="17"/>
    </row>
    <row r="41" spans="1:7" ht="14.4">
      <c r="A41" s="15" t="s">
        <v>47</v>
      </c>
      <c r="B41" s="47">
        <v>1.1204481792717047E-2</v>
      </c>
      <c r="C41" s="47">
        <v>0.13934266822248143</v>
      </c>
      <c r="D41" s="17"/>
      <c r="E41" s="17"/>
      <c r="F41" s="17"/>
      <c r="G41" s="17"/>
    </row>
    <row r="42" spans="1:7" ht="14.4">
      <c r="A42" s="15" t="s">
        <v>48</v>
      </c>
      <c r="B42" s="47">
        <v>3.8797284190106751E-2</v>
      </c>
      <c r="C42" s="47">
        <v>4.0890688259109353E-2</v>
      </c>
      <c r="D42" s="17"/>
      <c r="E42" s="17"/>
      <c r="F42" s="17"/>
      <c r="G42" s="17"/>
    </row>
    <row r="43" spans="1:7" ht="14.4">
      <c r="A43" s="15" t="s">
        <v>49</v>
      </c>
      <c r="B43" s="47">
        <v>2.8428927680798077E-2</v>
      </c>
      <c r="C43" s="47">
        <v>2.224521469218832E-2</v>
      </c>
      <c r="D43" s="17"/>
      <c r="E43" s="17"/>
      <c r="F43" s="17"/>
      <c r="G43" s="17"/>
    </row>
    <row r="44" spans="1:7" ht="14.4">
      <c r="A44" s="15" t="s">
        <v>50</v>
      </c>
      <c r="B44" s="47">
        <v>5.9165346011621711E-2</v>
      </c>
      <c r="C44" s="47">
        <v>0.10457142857142854</v>
      </c>
      <c r="D44" s="17"/>
      <c r="E44" s="17"/>
      <c r="F44" s="17"/>
      <c r="G44" s="17"/>
    </row>
    <row r="45" spans="1:7" ht="14.4">
      <c r="A45" s="15" t="s">
        <v>51</v>
      </c>
      <c r="B45" s="47">
        <v>-4.1033434650455836E-2</v>
      </c>
      <c r="C45" s="47">
        <v>-6.3169164882227014E-2</v>
      </c>
      <c r="D45" s="17"/>
      <c r="E45" s="17"/>
      <c r="F45" s="17"/>
      <c r="G45" s="17"/>
    </row>
    <row r="46" spans="1:7" ht="14.4">
      <c r="A46" s="15" t="s">
        <v>52</v>
      </c>
      <c r="B46" s="47">
        <v>-5.5415617128464767E-3</v>
      </c>
      <c r="C46" s="47">
        <v>8.9085820895522305E-2</v>
      </c>
      <c r="D46" s="17"/>
      <c r="E46" s="17"/>
      <c r="F46" s="17"/>
      <c r="G46" s="17"/>
    </row>
    <row r="47" spans="1:7" ht="14.4">
      <c r="A47" s="15" t="s">
        <v>53</v>
      </c>
      <c r="B47" s="47">
        <v>-0.12593571114046676</v>
      </c>
      <c r="C47" s="47">
        <v>-0.1691532648711489</v>
      </c>
      <c r="D47" s="17"/>
      <c r="E47" s="17"/>
      <c r="F47" s="17"/>
      <c r="G47" s="17"/>
    </row>
    <row r="48" spans="1:7" ht="14.4">
      <c r="A48" s="15" t="s">
        <v>54</v>
      </c>
      <c r="B48" s="47">
        <v>-6.3891178895300937E-2</v>
      </c>
      <c r="C48" s="47">
        <v>-3.0251785043216795E-2</v>
      </c>
      <c r="D48" s="17"/>
      <c r="E48" s="17"/>
      <c r="F48" s="17"/>
      <c r="G48" s="17"/>
    </row>
    <row r="49" spans="1:7" ht="14.4">
      <c r="A49" s="15" t="s">
        <v>55</v>
      </c>
      <c r="B49" s="47">
        <v>8.7318087318086768E-3</v>
      </c>
      <c r="C49" s="47">
        <v>5.4174507279389994E-2</v>
      </c>
      <c r="D49" s="17"/>
      <c r="E49" s="17"/>
      <c r="F49" s="17"/>
      <c r="G49" s="17"/>
    </row>
    <row r="50" spans="1:7" ht="14.4">
      <c r="A50" s="15" t="s">
        <v>56</v>
      </c>
      <c r="B50" s="47">
        <v>0.1652131782945736</v>
      </c>
      <c r="C50" s="47">
        <v>6.5796032299869633E-3</v>
      </c>
      <c r="D50" s="17"/>
      <c r="E50" s="17"/>
      <c r="F50" s="17"/>
      <c r="G50" s="17"/>
    </row>
    <row r="51" spans="1:7" ht="14.4">
      <c r="A51" s="15" t="s">
        <v>57</v>
      </c>
      <c r="B51" s="47">
        <v>-0.13021491782553729</v>
      </c>
      <c r="C51" s="47">
        <v>4.5063088323653577E-3</v>
      </c>
      <c r="D51" s="17"/>
      <c r="E51" s="17"/>
      <c r="F51" s="17"/>
      <c r="G51" s="17"/>
    </row>
    <row r="52" spans="1:7" ht="14.4">
      <c r="A52" s="15" t="s">
        <v>58</v>
      </c>
      <c r="B52" s="47">
        <v>-4.5838359469240086E-2</v>
      </c>
      <c r="C52" s="47">
        <v>-9.9061710573800088E-2</v>
      </c>
      <c r="D52" s="17"/>
      <c r="E52" s="17"/>
      <c r="F52" s="17"/>
      <c r="G52" s="17"/>
    </row>
    <row r="53" spans="1:7" ht="14.4">
      <c r="A53" s="15" t="s">
        <v>59</v>
      </c>
      <c r="B53" s="47">
        <v>5.381355932203391E-2</v>
      </c>
      <c r="C53" s="47">
        <v>-1.9982316534040589E-2</v>
      </c>
      <c r="D53" s="17"/>
      <c r="E53" s="17"/>
      <c r="F53" s="17"/>
      <c r="G53" s="17"/>
    </row>
    <row r="54" spans="1:7" ht="14.4">
      <c r="A54" s="15" t="s">
        <v>60</v>
      </c>
      <c r="B54" s="47">
        <v>0.23560209424083767</v>
      </c>
      <c r="C54" s="47">
        <v>5.1506136110077927E-2</v>
      </c>
      <c r="D54" s="17"/>
      <c r="E54" s="17"/>
      <c r="F54" s="17"/>
      <c r="G54" s="17"/>
    </row>
    <row r="55" spans="1:7" ht="14.4">
      <c r="A55" s="15" t="s">
        <v>61</v>
      </c>
      <c r="B55" s="55"/>
      <c r="C55" s="55"/>
      <c r="D55" s="17"/>
      <c r="E55" s="17"/>
      <c r="F55" s="17"/>
      <c r="G55" s="17"/>
    </row>
    <row r="56" spans="1:7" ht="13.8">
      <c r="A56" s="20"/>
      <c r="B56" s="17"/>
      <c r="C56" s="17"/>
      <c r="D56" s="17"/>
      <c r="E56" s="17"/>
      <c r="F56" s="17"/>
      <c r="G56" s="17"/>
    </row>
    <row r="57" spans="1:7" ht="13.8">
      <c r="A57" s="20"/>
      <c r="B57" s="17"/>
      <c r="C57" s="17"/>
      <c r="D57" s="17"/>
      <c r="E57" s="17"/>
      <c r="F57" s="17"/>
      <c r="G57" s="17"/>
    </row>
    <row r="58" spans="1:7" ht="13.8">
      <c r="A58" s="20"/>
      <c r="B58" s="17"/>
      <c r="C58" s="17"/>
      <c r="D58" s="17"/>
      <c r="E58" s="17"/>
      <c r="F58" s="17"/>
      <c r="G58" s="17"/>
    </row>
    <row r="59" spans="1:7" ht="13.8">
      <c r="A59" s="20"/>
      <c r="B59" s="17"/>
      <c r="C59" s="17"/>
      <c r="D59" s="17"/>
      <c r="E59" s="17"/>
      <c r="F59" s="17"/>
      <c r="G59" s="17"/>
    </row>
    <row r="60" spans="1:7" ht="13.8">
      <c r="A60" s="20"/>
      <c r="B60" s="17"/>
      <c r="C60" s="17"/>
      <c r="D60" s="17"/>
      <c r="E60" s="17"/>
      <c r="F60" s="17"/>
      <c r="G60" s="17"/>
    </row>
    <row r="61" spans="1:7" ht="13.8">
      <c r="A61" s="20"/>
      <c r="B61" s="17"/>
      <c r="C61" s="17"/>
      <c r="D61" s="17"/>
      <c r="E61" s="17"/>
      <c r="F61" s="17"/>
      <c r="G61" s="17"/>
    </row>
    <row r="62" spans="1:7" ht="13.8">
      <c r="A62" s="20"/>
      <c r="B62" s="17"/>
      <c r="C62" s="17"/>
      <c r="D62" s="17"/>
      <c r="E62" s="17"/>
      <c r="F62" s="17"/>
      <c r="G62" s="17"/>
    </row>
    <row r="63" spans="1:7" ht="13.8">
      <c r="A63" s="20"/>
      <c r="B63" s="17"/>
      <c r="C63" s="17"/>
      <c r="D63" s="17"/>
      <c r="E63" s="17"/>
      <c r="F63" s="17"/>
      <c r="G63" s="17"/>
    </row>
    <row r="64" spans="1:7" ht="13.8">
      <c r="A64" s="20"/>
      <c r="B64" s="17"/>
      <c r="C64" s="17"/>
      <c r="D64" s="17"/>
      <c r="E64" s="17"/>
      <c r="F64" s="17"/>
      <c r="G64" s="17"/>
    </row>
    <row r="65" spans="1:7" ht="13.8">
      <c r="A65" s="20"/>
      <c r="B65" s="17"/>
      <c r="C65" s="17"/>
      <c r="D65" s="17"/>
      <c r="E65" s="17"/>
      <c r="F65" s="17"/>
      <c r="G65" s="17"/>
    </row>
    <row r="66" spans="1:7" ht="13.8">
      <c r="A66" s="20"/>
      <c r="B66" s="17"/>
      <c r="C66" s="17"/>
      <c r="D66" s="17"/>
      <c r="E66" s="17"/>
      <c r="F66" s="17"/>
      <c r="G66" s="17"/>
    </row>
    <row r="67" spans="1:7" ht="13.8">
      <c r="A67" s="20"/>
      <c r="B67" s="17"/>
      <c r="C67" s="17"/>
      <c r="D67" s="17"/>
      <c r="E67" s="17"/>
      <c r="F67" s="17"/>
      <c r="G67" s="17"/>
    </row>
    <row r="68" spans="1:7" ht="13.8">
      <c r="A68" s="20"/>
      <c r="B68" s="17"/>
      <c r="C68" s="17"/>
      <c r="D68" s="17"/>
      <c r="E68" s="17"/>
      <c r="F68" s="17"/>
      <c r="G68" s="17"/>
    </row>
    <row r="69" spans="1:7" ht="13.8">
      <c r="A69" s="20"/>
      <c r="B69" s="17"/>
      <c r="C69" s="17"/>
      <c r="D69" s="17"/>
      <c r="E69" s="17"/>
      <c r="F69" s="17"/>
      <c r="G69" s="17"/>
    </row>
    <row r="70" spans="1:7" ht="13.8">
      <c r="A70" s="20"/>
      <c r="B70" s="17"/>
      <c r="C70" s="17"/>
      <c r="D70" s="17"/>
      <c r="E70" s="17"/>
      <c r="F70" s="17"/>
      <c r="G70" s="17"/>
    </row>
    <row r="71" spans="1:7" ht="13.8">
      <c r="A71" s="20"/>
      <c r="B71" s="17"/>
      <c r="C71" s="17"/>
      <c r="D71" s="17"/>
      <c r="E71" s="17"/>
      <c r="F71" s="17"/>
      <c r="G71" s="17"/>
    </row>
    <row r="72" spans="1:7" ht="13.8">
      <c r="A72" s="20"/>
      <c r="B72" s="17"/>
      <c r="C72" s="17"/>
      <c r="D72" s="17"/>
      <c r="E72" s="17"/>
      <c r="F72" s="17"/>
      <c r="G72" s="17"/>
    </row>
    <row r="73" spans="1:7" ht="13.8">
      <c r="A73" s="20"/>
      <c r="B73" s="17"/>
      <c r="C73" s="17"/>
      <c r="D73" s="17"/>
      <c r="E73" s="17"/>
      <c r="F73" s="17"/>
      <c r="G73" s="17"/>
    </row>
    <row r="74" spans="1:7" ht="13.8">
      <c r="A74" s="20"/>
      <c r="B74" s="17"/>
      <c r="C74" s="17"/>
      <c r="D74" s="17"/>
      <c r="E74" s="17"/>
      <c r="F74" s="17"/>
      <c r="G74" s="17"/>
    </row>
    <row r="75" spans="1:7" ht="13.8">
      <c r="A75" s="20"/>
      <c r="B75" s="17"/>
      <c r="C75" s="17"/>
      <c r="D75" s="17"/>
      <c r="E75" s="17"/>
      <c r="F75" s="17"/>
      <c r="G75" s="17"/>
    </row>
    <row r="76" spans="1:7" ht="13.8">
      <c r="A76" s="20"/>
      <c r="B76" s="17"/>
      <c r="C76" s="17"/>
      <c r="D76" s="17"/>
      <c r="E76" s="17"/>
      <c r="F76" s="17"/>
      <c r="G76" s="17"/>
    </row>
    <row r="77" spans="1:7" ht="13.8">
      <c r="A77" s="20"/>
      <c r="B77" s="17"/>
      <c r="C77" s="17"/>
      <c r="D77" s="17"/>
      <c r="E77" s="17"/>
      <c r="F77" s="17"/>
      <c r="G77" s="17"/>
    </row>
    <row r="78" spans="1:7" ht="13.8">
      <c r="A78" s="20"/>
      <c r="B78" s="17"/>
      <c r="C78" s="17"/>
      <c r="D78" s="17"/>
      <c r="E78" s="17"/>
      <c r="F78" s="17"/>
      <c r="G78" s="17"/>
    </row>
    <row r="79" spans="1:7" ht="13.8">
      <c r="A79" s="20"/>
      <c r="B79" s="17"/>
      <c r="C79" s="17"/>
      <c r="D79" s="17"/>
      <c r="E79" s="17"/>
      <c r="F79" s="17"/>
      <c r="G79" s="17"/>
    </row>
    <row r="80" spans="1:7" ht="13.8">
      <c r="A80" s="20"/>
      <c r="B80" s="17"/>
      <c r="C80" s="17"/>
      <c r="D80" s="17"/>
      <c r="E80" s="17"/>
      <c r="F80" s="17"/>
      <c r="G80" s="17"/>
    </row>
    <row r="81" spans="1:7" ht="13.8">
      <c r="A81" s="20"/>
      <c r="B81" s="17"/>
      <c r="C81" s="17"/>
      <c r="D81" s="17"/>
      <c r="E81" s="17"/>
      <c r="F81" s="17"/>
      <c r="G81" s="17"/>
    </row>
    <row r="82" spans="1:7" ht="13.8">
      <c r="A82" s="20"/>
      <c r="B82" s="17"/>
      <c r="C82" s="17"/>
      <c r="D82" s="17"/>
      <c r="E82" s="17"/>
      <c r="F82" s="17"/>
      <c r="G82" s="17"/>
    </row>
    <row r="83" spans="1:7" ht="13.8">
      <c r="A83" s="20"/>
      <c r="B83" s="17"/>
      <c r="C83" s="17"/>
      <c r="D83" s="17"/>
      <c r="E83" s="17"/>
      <c r="F83" s="17"/>
      <c r="G83" s="17"/>
    </row>
    <row r="84" spans="1:7" ht="13.8">
      <c r="A84" s="20"/>
      <c r="B84" s="17"/>
      <c r="C84" s="17"/>
      <c r="D84" s="17"/>
      <c r="E84" s="17"/>
      <c r="F84" s="17"/>
      <c r="G84" s="17"/>
    </row>
    <row r="85" spans="1:7" ht="13.8">
      <c r="A85" s="20"/>
      <c r="B85" s="17"/>
      <c r="C85" s="17"/>
      <c r="D85" s="17"/>
      <c r="E85" s="17"/>
      <c r="F85" s="17"/>
      <c r="G85" s="17"/>
    </row>
    <row r="86" spans="1:7" ht="13.8">
      <c r="A86" s="20"/>
      <c r="B86" s="17"/>
      <c r="C86" s="17"/>
      <c r="D86" s="17"/>
      <c r="E86" s="17"/>
      <c r="F86" s="17"/>
      <c r="G86" s="17"/>
    </row>
    <row r="87" spans="1:7" ht="13.8">
      <c r="A87" s="20"/>
      <c r="B87" s="17"/>
      <c r="C87" s="17"/>
      <c r="D87" s="17"/>
      <c r="E87" s="17"/>
      <c r="F87" s="17"/>
      <c r="G87" s="17"/>
    </row>
    <row r="88" spans="1:7" ht="13.8">
      <c r="A88" s="20"/>
      <c r="B88" s="17"/>
      <c r="C88" s="17"/>
      <c r="D88" s="17"/>
      <c r="E88" s="17"/>
      <c r="F88" s="17"/>
      <c r="G88" s="17"/>
    </row>
    <row r="89" spans="1:7" ht="13.8">
      <c r="A89" s="20"/>
      <c r="B89" s="17"/>
      <c r="C89" s="17"/>
      <c r="D89" s="17"/>
      <c r="E89" s="17"/>
      <c r="F89" s="17"/>
      <c r="G89" s="17"/>
    </row>
    <row r="90" spans="1:7" ht="13.8">
      <c r="A90" s="20"/>
      <c r="B90" s="17"/>
      <c r="C90" s="17"/>
      <c r="D90" s="17"/>
      <c r="E90" s="17"/>
      <c r="F90" s="17"/>
      <c r="G90" s="17"/>
    </row>
    <row r="91" spans="1:7" ht="13.8">
      <c r="A91" s="20"/>
      <c r="B91" s="17"/>
      <c r="C91" s="17"/>
      <c r="D91" s="17"/>
      <c r="E91" s="17"/>
      <c r="F91" s="17"/>
      <c r="G91" s="17"/>
    </row>
    <row r="92" spans="1:7" ht="13.8">
      <c r="A92" s="20"/>
      <c r="B92" s="17"/>
      <c r="C92" s="17"/>
      <c r="D92" s="17"/>
      <c r="E92" s="17"/>
      <c r="F92" s="17"/>
      <c r="G92" s="17"/>
    </row>
    <row r="93" spans="1:7" ht="13.8">
      <c r="A93" s="20"/>
      <c r="B93" s="17"/>
      <c r="C93" s="17"/>
      <c r="D93" s="17"/>
      <c r="E93" s="17"/>
      <c r="F93" s="17"/>
      <c r="G93" s="17"/>
    </row>
    <row r="94" spans="1:7" ht="13.8">
      <c r="A94" s="20"/>
      <c r="B94" s="17"/>
      <c r="C94" s="17"/>
      <c r="D94" s="17"/>
      <c r="E94" s="17"/>
      <c r="F94" s="17"/>
      <c r="G94" s="17"/>
    </row>
    <row r="95" spans="1:7" ht="13.8">
      <c r="A95" s="20"/>
      <c r="B95" s="17"/>
      <c r="C95" s="17"/>
      <c r="D95" s="17"/>
      <c r="E95" s="17"/>
      <c r="F95" s="17"/>
      <c r="G95" s="17"/>
    </row>
    <row r="96" spans="1:7" ht="13.8">
      <c r="A96" s="20"/>
      <c r="B96" s="17"/>
      <c r="C96" s="17"/>
      <c r="D96" s="17"/>
      <c r="E96" s="17"/>
      <c r="F96" s="17"/>
      <c r="G96" s="17"/>
    </row>
    <row r="97" spans="1:7" ht="13.8">
      <c r="A97" s="20"/>
      <c r="B97" s="17"/>
      <c r="C97" s="17"/>
      <c r="D97" s="17"/>
      <c r="E97" s="17"/>
      <c r="F97" s="17"/>
      <c r="G97" s="17"/>
    </row>
    <row r="98" spans="1:7" ht="13.8">
      <c r="A98" s="20"/>
      <c r="B98" s="17"/>
      <c r="C98" s="17"/>
      <c r="D98" s="17"/>
      <c r="E98" s="17"/>
      <c r="F98" s="17"/>
      <c r="G98" s="17"/>
    </row>
    <row r="99" spans="1:7" ht="13.8">
      <c r="A99" s="20"/>
      <c r="B99" s="17"/>
      <c r="C99" s="17"/>
      <c r="D99" s="17"/>
      <c r="E99" s="17"/>
      <c r="F99" s="17"/>
      <c r="G99" s="17"/>
    </row>
    <row r="100" spans="1:7" ht="13.8">
      <c r="A100" s="20"/>
      <c r="B100" s="17"/>
      <c r="C100" s="17"/>
      <c r="D100" s="17"/>
      <c r="E100" s="17"/>
      <c r="F100" s="17"/>
      <c r="G100" s="17"/>
    </row>
    <row r="101" spans="1:7" ht="13.8">
      <c r="A101" s="20"/>
      <c r="B101" s="17"/>
      <c r="C101" s="17"/>
      <c r="D101" s="17"/>
      <c r="E101" s="17"/>
      <c r="F101" s="17"/>
      <c r="G101" s="17"/>
    </row>
    <row r="102" spans="1:7" ht="13.8">
      <c r="A102" s="20"/>
      <c r="B102" s="17"/>
      <c r="C102" s="17"/>
      <c r="D102" s="17"/>
      <c r="E102" s="17"/>
      <c r="F102" s="17"/>
      <c r="G102" s="17"/>
    </row>
    <row r="103" spans="1:7" ht="13.8">
      <c r="A103" s="20"/>
      <c r="B103" s="17"/>
      <c r="C103" s="17"/>
      <c r="D103" s="17"/>
      <c r="E103" s="17"/>
      <c r="F103" s="17"/>
      <c r="G103" s="17"/>
    </row>
    <row r="104" spans="1:7" ht="13.8">
      <c r="A104" s="20"/>
      <c r="B104" s="17"/>
      <c r="C104" s="17"/>
      <c r="D104" s="17"/>
      <c r="E104" s="17"/>
      <c r="F104" s="17"/>
      <c r="G104" s="17"/>
    </row>
    <row r="105" spans="1:7" ht="13.8">
      <c r="A105" s="20"/>
      <c r="B105" s="17"/>
      <c r="C105" s="17"/>
      <c r="D105" s="17"/>
      <c r="E105" s="17"/>
      <c r="F105" s="17"/>
      <c r="G105" s="17"/>
    </row>
    <row r="106" spans="1:7" ht="13.8">
      <c r="A106" s="20"/>
      <c r="B106" s="17"/>
      <c r="C106" s="17"/>
      <c r="D106" s="17"/>
      <c r="E106" s="17"/>
      <c r="F106" s="17"/>
      <c r="G106" s="17"/>
    </row>
    <row r="107" spans="1:7" ht="13.8">
      <c r="A107" s="20"/>
      <c r="B107" s="17"/>
      <c r="C107" s="17"/>
      <c r="D107" s="17"/>
      <c r="E107" s="17"/>
      <c r="F107" s="17"/>
      <c r="G107" s="17"/>
    </row>
    <row r="108" spans="1:7" ht="13.8">
      <c r="A108" s="20"/>
      <c r="B108" s="17"/>
      <c r="C108" s="17"/>
      <c r="D108" s="17"/>
      <c r="E108" s="17"/>
      <c r="F108" s="17"/>
      <c r="G108" s="17"/>
    </row>
    <row r="109" spans="1:7" ht="13.8">
      <c r="A109" s="20"/>
      <c r="B109" s="17"/>
      <c r="C109" s="17"/>
      <c r="D109" s="17"/>
      <c r="E109" s="17"/>
      <c r="F109" s="17"/>
      <c r="G109" s="17"/>
    </row>
    <row r="110" spans="1:7" ht="13.8">
      <c r="A110" s="20"/>
      <c r="B110" s="17"/>
      <c r="C110" s="17"/>
      <c r="D110" s="17"/>
      <c r="E110" s="17"/>
      <c r="F110" s="17"/>
      <c r="G110" s="17"/>
    </row>
    <row r="111" spans="1:7" ht="13.8">
      <c r="A111" s="20"/>
      <c r="B111" s="17"/>
      <c r="C111" s="17"/>
      <c r="D111" s="17"/>
      <c r="E111" s="17"/>
      <c r="F111" s="17"/>
      <c r="G111" s="17"/>
    </row>
    <row r="112" spans="1:7" ht="13.8">
      <c r="A112" s="20"/>
      <c r="B112" s="17"/>
      <c r="C112" s="17"/>
      <c r="D112" s="17"/>
      <c r="E112" s="17"/>
      <c r="F112" s="17"/>
      <c r="G112" s="17"/>
    </row>
    <row r="113" spans="1:7" ht="13.8">
      <c r="A113" s="20"/>
      <c r="B113" s="17"/>
      <c r="C113" s="17"/>
      <c r="D113" s="17"/>
      <c r="E113" s="17"/>
      <c r="F113" s="17"/>
      <c r="G113" s="17"/>
    </row>
    <row r="114" spans="1:7" ht="13.8">
      <c r="A114" s="20"/>
      <c r="B114" s="17"/>
      <c r="C114" s="17"/>
      <c r="D114" s="17"/>
      <c r="E114" s="17"/>
      <c r="F114" s="17"/>
      <c r="G114" s="17"/>
    </row>
    <row r="115" spans="1:7" ht="13.8">
      <c r="A115" s="20"/>
      <c r="B115" s="17"/>
      <c r="C115" s="17"/>
      <c r="D115" s="17"/>
      <c r="E115" s="17"/>
      <c r="F115" s="17"/>
      <c r="G115" s="17"/>
    </row>
    <row r="116" spans="1:7" ht="13.8">
      <c r="A116" s="20"/>
      <c r="B116" s="17"/>
      <c r="C116" s="17"/>
      <c r="D116" s="17"/>
      <c r="E116" s="17"/>
      <c r="F116" s="17"/>
      <c r="G116" s="17"/>
    </row>
    <row r="117" spans="1:7" ht="13.8">
      <c r="A117" s="20"/>
      <c r="B117" s="17"/>
      <c r="C117" s="17"/>
      <c r="D117" s="17"/>
      <c r="E117" s="17"/>
      <c r="F117" s="17"/>
      <c r="G117" s="17"/>
    </row>
    <row r="118" spans="1:7" ht="13.8">
      <c r="A118" s="20"/>
      <c r="B118" s="17"/>
      <c r="C118" s="17"/>
      <c r="D118" s="17"/>
      <c r="E118" s="17"/>
      <c r="F118" s="17"/>
      <c r="G118" s="17"/>
    </row>
    <row r="119" spans="1:7" ht="13.8">
      <c r="A119" s="20"/>
      <c r="B119" s="17"/>
      <c r="C119" s="17"/>
      <c r="D119" s="17"/>
      <c r="E119" s="17"/>
      <c r="F119" s="17"/>
      <c r="G119" s="17"/>
    </row>
    <row r="120" spans="1:7" ht="13.8">
      <c r="A120" s="20"/>
      <c r="B120" s="17"/>
      <c r="C120" s="17"/>
      <c r="D120" s="17"/>
      <c r="E120" s="17"/>
      <c r="F120" s="17"/>
      <c r="G120" s="17"/>
    </row>
    <row r="121" spans="1:7" ht="13.8">
      <c r="A121" s="20"/>
      <c r="B121" s="17"/>
      <c r="C121" s="17"/>
      <c r="D121" s="17"/>
      <c r="E121" s="17"/>
      <c r="F121" s="17"/>
      <c r="G121" s="17"/>
    </row>
    <row r="122" spans="1:7" ht="13.8">
      <c r="A122" s="20"/>
      <c r="B122" s="17"/>
      <c r="C122" s="17"/>
      <c r="D122" s="17"/>
      <c r="E122" s="17"/>
      <c r="F122" s="17"/>
      <c r="G122" s="17"/>
    </row>
    <row r="123" spans="1:7" ht="13.8">
      <c r="A123" s="20"/>
      <c r="B123" s="17"/>
      <c r="C123" s="17"/>
      <c r="D123" s="17"/>
      <c r="E123" s="17"/>
      <c r="F123" s="17"/>
      <c r="G123" s="17"/>
    </row>
    <row r="124" spans="1:7" ht="13.8">
      <c r="A124" s="20"/>
      <c r="B124" s="17"/>
      <c r="C124" s="17"/>
      <c r="D124" s="17"/>
      <c r="E124" s="17"/>
      <c r="F124" s="17"/>
      <c r="G124" s="17"/>
    </row>
    <row r="125" spans="1:7" ht="13.8">
      <c r="A125" s="20"/>
      <c r="B125" s="17"/>
      <c r="C125" s="17"/>
      <c r="D125" s="17"/>
      <c r="E125" s="17"/>
      <c r="F125" s="17"/>
      <c r="G125" s="17"/>
    </row>
    <row r="126" spans="1:7" ht="13.8">
      <c r="A126" s="20"/>
      <c r="B126" s="17"/>
      <c r="C126" s="17"/>
      <c r="D126" s="17"/>
      <c r="E126" s="17"/>
      <c r="F126" s="17"/>
      <c r="G126" s="17"/>
    </row>
    <row r="127" spans="1:7" ht="13.8">
      <c r="A127" s="20"/>
      <c r="B127" s="17"/>
      <c r="C127" s="17"/>
      <c r="D127" s="17"/>
      <c r="E127" s="17"/>
      <c r="F127" s="17"/>
      <c r="G127" s="17"/>
    </row>
    <row r="128" spans="1:7" ht="13.8">
      <c r="A128" s="20"/>
      <c r="B128" s="17"/>
      <c r="C128" s="17"/>
      <c r="D128" s="17"/>
      <c r="E128" s="17"/>
      <c r="F128" s="17"/>
      <c r="G128" s="17"/>
    </row>
    <row r="129" spans="1:7" ht="13.8">
      <c r="A129" s="20"/>
      <c r="B129" s="17"/>
      <c r="C129" s="17"/>
      <c r="D129" s="17"/>
      <c r="E129" s="17"/>
      <c r="F129" s="17"/>
      <c r="G129" s="17"/>
    </row>
    <row r="130" spans="1:7" ht="13.8">
      <c r="A130" s="20"/>
      <c r="B130" s="17"/>
      <c r="C130" s="17"/>
      <c r="D130" s="17"/>
      <c r="E130" s="17"/>
      <c r="F130" s="17"/>
      <c r="G130" s="17"/>
    </row>
    <row r="131" spans="1:7" ht="13.8">
      <c r="A131" s="20"/>
      <c r="B131" s="17"/>
      <c r="C131" s="17"/>
      <c r="D131" s="17"/>
      <c r="E131" s="17"/>
      <c r="F131" s="17"/>
      <c r="G131" s="17"/>
    </row>
    <row r="132" spans="1:7" ht="13.8">
      <c r="A132" s="20"/>
      <c r="B132" s="17"/>
      <c r="C132" s="17"/>
      <c r="D132" s="17"/>
      <c r="E132" s="17"/>
      <c r="F132" s="17"/>
      <c r="G132" s="17"/>
    </row>
    <row r="133" spans="1:7" ht="13.8">
      <c r="A133" s="20"/>
      <c r="B133" s="17"/>
      <c r="C133" s="17"/>
      <c r="D133" s="17"/>
      <c r="E133" s="17"/>
      <c r="F133" s="17"/>
      <c r="G133" s="17"/>
    </row>
    <row r="134" spans="1:7" ht="13.8">
      <c r="A134" s="20"/>
      <c r="B134" s="17"/>
      <c r="C134" s="17"/>
      <c r="D134" s="17"/>
      <c r="E134" s="17"/>
      <c r="F134" s="17"/>
      <c r="G134" s="17"/>
    </row>
    <row r="135" spans="1:7" ht="13.8">
      <c r="A135" s="20"/>
      <c r="B135" s="17"/>
      <c r="C135" s="17"/>
      <c r="D135" s="17"/>
      <c r="E135" s="17"/>
      <c r="F135" s="17"/>
      <c r="G135" s="17"/>
    </row>
    <row r="136" spans="1:7" ht="13.8">
      <c r="A136" s="20"/>
      <c r="B136" s="17"/>
      <c r="C136" s="17"/>
      <c r="D136" s="17"/>
      <c r="E136" s="17"/>
      <c r="F136" s="17"/>
      <c r="G136" s="17"/>
    </row>
    <row r="137" spans="1:7" ht="13.8">
      <c r="A137" s="20"/>
      <c r="B137" s="17"/>
      <c r="C137" s="17"/>
      <c r="D137" s="17"/>
      <c r="E137" s="17"/>
      <c r="F137" s="17"/>
      <c r="G137" s="17"/>
    </row>
    <row r="138" spans="1:7" ht="13.8">
      <c r="A138" s="20"/>
      <c r="B138" s="17"/>
      <c r="C138" s="17"/>
      <c r="D138" s="17"/>
      <c r="E138" s="17"/>
      <c r="F138" s="17"/>
      <c r="G138" s="17"/>
    </row>
    <row r="139" spans="1:7" ht="13.8">
      <c r="A139" s="20"/>
      <c r="B139" s="17"/>
      <c r="C139" s="17"/>
      <c r="D139" s="17"/>
      <c r="E139" s="17"/>
      <c r="F139" s="17"/>
      <c r="G139" s="17"/>
    </row>
    <row r="140" spans="1:7" ht="13.8">
      <c r="A140" s="20"/>
      <c r="B140" s="17"/>
      <c r="C140" s="17"/>
      <c r="D140" s="17"/>
      <c r="E140" s="17"/>
      <c r="F140" s="17"/>
      <c r="G140" s="17"/>
    </row>
    <row r="141" spans="1:7" ht="13.8">
      <c r="A141" s="20"/>
      <c r="B141" s="17"/>
      <c r="C141" s="17"/>
      <c r="D141" s="17"/>
      <c r="E141" s="17"/>
      <c r="F141" s="17"/>
      <c r="G141" s="17"/>
    </row>
    <row r="142" spans="1:7" ht="13.8">
      <c r="A142" s="20"/>
      <c r="B142" s="17"/>
      <c r="C142" s="17"/>
      <c r="D142" s="17"/>
      <c r="E142" s="17"/>
      <c r="F142" s="17"/>
      <c r="G142" s="17"/>
    </row>
    <row r="143" spans="1:7" ht="13.8">
      <c r="A143" s="20"/>
      <c r="B143" s="17"/>
      <c r="C143" s="17"/>
      <c r="D143" s="17"/>
      <c r="E143" s="17"/>
      <c r="F143" s="17"/>
      <c r="G143" s="17"/>
    </row>
    <row r="144" spans="1:7" ht="13.8">
      <c r="A144" s="20"/>
      <c r="B144" s="17"/>
      <c r="C144" s="17"/>
      <c r="D144" s="17"/>
      <c r="E144" s="17"/>
      <c r="F144" s="17"/>
      <c r="G144" s="17"/>
    </row>
    <row r="145" spans="1:7" ht="13.8">
      <c r="A145" s="20"/>
      <c r="B145" s="17"/>
      <c r="C145" s="17"/>
      <c r="D145" s="17"/>
      <c r="E145" s="17"/>
      <c r="F145" s="17"/>
      <c r="G145" s="17"/>
    </row>
    <row r="146" spans="1:7" ht="13.8">
      <c r="A146" s="20"/>
      <c r="B146" s="17"/>
      <c r="C146" s="17"/>
      <c r="D146" s="17"/>
      <c r="E146" s="17"/>
      <c r="F146" s="17"/>
      <c r="G146" s="17"/>
    </row>
    <row r="147" spans="1:7" ht="13.8">
      <c r="A147" s="20"/>
      <c r="B147" s="17"/>
      <c r="C147" s="17"/>
      <c r="D147" s="17"/>
      <c r="E147" s="17"/>
      <c r="F147" s="17"/>
      <c r="G147" s="17"/>
    </row>
    <row r="148" spans="1:7" ht="13.8">
      <c r="A148" s="20"/>
      <c r="B148" s="17"/>
      <c r="C148" s="17"/>
      <c r="D148" s="17"/>
      <c r="E148" s="17"/>
      <c r="F148" s="17"/>
      <c r="G148" s="17"/>
    </row>
    <row r="149" spans="1:7" ht="13.8">
      <c r="A149" s="20"/>
      <c r="B149" s="17"/>
      <c r="C149" s="17"/>
      <c r="D149" s="17"/>
      <c r="E149" s="17"/>
      <c r="F149" s="17"/>
      <c r="G149" s="17"/>
    </row>
    <row r="150" spans="1:7" ht="13.8">
      <c r="A150" s="20"/>
      <c r="B150" s="17"/>
      <c r="C150" s="17"/>
      <c r="D150" s="17"/>
      <c r="E150" s="17"/>
      <c r="F150" s="17"/>
      <c r="G150" s="17"/>
    </row>
    <row r="151" spans="1:7" ht="13.8">
      <c r="A151" s="20"/>
      <c r="B151" s="17"/>
      <c r="C151" s="17"/>
      <c r="D151" s="17"/>
      <c r="E151" s="17"/>
      <c r="F151" s="17"/>
      <c r="G151" s="17"/>
    </row>
    <row r="152" spans="1:7" ht="13.8">
      <c r="A152" s="20"/>
      <c r="B152" s="17"/>
      <c r="C152" s="17"/>
      <c r="D152" s="17"/>
      <c r="E152" s="17"/>
      <c r="F152" s="17"/>
      <c r="G152" s="17"/>
    </row>
    <row r="153" spans="1:7" ht="13.8">
      <c r="A153" s="20"/>
      <c r="B153" s="17"/>
      <c r="C153" s="17"/>
      <c r="D153" s="17"/>
      <c r="E153" s="17"/>
      <c r="F153" s="17"/>
      <c r="G153" s="17"/>
    </row>
    <row r="154" spans="1:7" ht="13.8">
      <c r="A154" s="20"/>
      <c r="B154" s="17"/>
      <c r="C154" s="17"/>
      <c r="D154" s="17"/>
      <c r="E154" s="17"/>
      <c r="F154" s="17"/>
      <c r="G154" s="17"/>
    </row>
    <row r="155" spans="1:7" ht="13.8">
      <c r="A155" s="20"/>
      <c r="B155" s="17"/>
      <c r="C155" s="17"/>
      <c r="D155" s="17"/>
      <c r="E155" s="17"/>
      <c r="F155" s="17"/>
      <c r="G155" s="17"/>
    </row>
    <row r="156" spans="1:7" ht="13.8">
      <c r="A156" s="20"/>
      <c r="B156" s="17"/>
      <c r="C156" s="17"/>
      <c r="D156" s="17"/>
      <c r="E156" s="17"/>
      <c r="F156" s="17"/>
      <c r="G156" s="17"/>
    </row>
    <row r="157" spans="1:7" ht="13.8">
      <c r="A157" s="20"/>
      <c r="B157" s="17"/>
      <c r="C157" s="17"/>
      <c r="D157" s="17"/>
      <c r="E157" s="17"/>
      <c r="F157" s="17"/>
      <c r="G157" s="17"/>
    </row>
    <row r="158" spans="1:7" ht="13.8">
      <c r="A158" s="20"/>
      <c r="B158" s="17"/>
      <c r="C158" s="17"/>
      <c r="D158" s="17"/>
      <c r="E158" s="17"/>
      <c r="F158" s="17"/>
      <c r="G158" s="17"/>
    </row>
    <row r="159" spans="1:7" ht="13.8">
      <c r="A159" s="20"/>
      <c r="B159" s="17"/>
      <c r="C159" s="17"/>
      <c r="D159" s="17"/>
      <c r="E159" s="17"/>
      <c r="F159" s="17"/>
      <c r="G159" s="17"/>
    </row>
    <row r="160" spans="1:7" ht="13.8">
      <c r="A160" s="20"/>
      <c r="B160" s="17"/>
      <c r="C160" s="17"/>
      <c r="D160" s="17"/>
      <c r="E160" s="17"/>
      <c r="F160" s="17"/>
      <c r="G160" s="17"/>
    </row>
    <row r="161" spans="1:7" ht="13.8">
      <c r="A161" s="20"/>
      <c r="B161" s="17"/>
      <c r="C161" s="17"/>
      <c r="D161" s="17"/>
      <c r="E161" s="17"/>
      <c r="F161" s="17"/>
      <c r="G161" s="17"/>
    </row>
    <row r="162" spans="1:7" ht="13.8">
      <c r="A162" s="20"/>
      <c r="B162" s="17"/>
      <c r="C162" s="17"/>
      <c r="D162" s="17"/>
      <c r="E162" s="17"/>
      <c r="F162" s="17"/>
      <c r="G162" s="17"/>
    </row>
    <row r="163" spans="1:7" ht="13.8">
      <c r="A163" s="20"/>
      <c r="B163" s="17"/>
      <c r="C163" s="17"/>
      <c r="D163" s="17"/>
      <c r="E163" s="17"/>
      <c r="F163" s="17"/>
      <c r="G163" s="17"/>
    </row>
    <row r="164" spans="1:7" ht="13.8">
      <c r="A164" s="20"/>
      <c r="B164" s="17"/>
      <c r="C164" s="17"/>
      <c r="D164" s="17"/>
      <c r="E164" s="17"/>
      <c r="F164" s="17"/>
      <c r="G164" s="17"/>
    </row>
    <row r="165" spans="1:7" ht="13.8">
      <c r="A165" s="20"/>
      <c r="B165" s="17"/>
      <c r="C165" s="17"/>
      <c r="D165" s="17"/>
      <c r="E165" s="17"/>
      <c r="F165" s="17"/>
      <c r="G165" s="17"/>
    </row>
    <row r="166" spans="1:7" ht="13.8">
      <c r="A166" s="20"/>
      <c r="B166" s="17"/>
      <c r="C166" s="17"/>
      <c r="D166" s="17"/>
      <c r="E166" s="17"/>
      <c r="F166" s="17"/>
      <c r="G166" s="17"/>
    </row>
    <row r="167" spans="1:7" ht="13.8">
      <c r="A167" s="20"/>
      <c r="B167" s="17"/>
      <c r="C167" s="17"/>
      <c r="D167" s="17"/>
      <c r="E167" s="17"/>
      <c r="F167" s="17"/>
      <c r="G167" s="17"/>
    </row>
    <row r="168" spans="1:7" ht="13.8">
      <c r="A168" s="20"/>
      <c r="B168" s="17"/>
      <c r="C168" s="17"/>
      <c r="D168" s="17"/>
      <c r="E168" s="17"/>
      <c r="F168" s="17"/>
      <c r="G168" s="17"/>
    </row>
    <row r="169" spans="1:7" ht="13.8">
      <c r="A169" s="20"/>
      <c r="B169" s="17"/>
      <c r="C169" s="17"/>
      <c r="D169" s="17"/>
      <c r="E169" s="17"/>
      <c r="F169" s="17"/>
      <c r="G169" s="17"/>
    </row>
    <row r="170" spans="1:7" ht="13.8">
      <c r="A170" s="20"/>
      <c r="B170" s="17"/>
      <c r="C170" s="17"/>
      <c r="D170" s="17"/>
      <c r="E170" s="17"/>
      <c r="F170" s="17"/>
      <c r="G170" s="17"/>
    </row>
    <row r="171" spans="1:7" ht="13.8">
      <c r="A171" s="20"/>
      <c r="B171" s="17"/>
      <c r="C171" s="17"/>
      <c r="D171" s="17"/>
      <c r="E171" s="17"/>
      <c r="F171" s="17"/>
      <c r="G171" s="17"/>
    </row>
    <row r="172" spans="1:7" ht="13.8">
      <c r="A172" s="20"/>
      <c r="B172" s="17"/>
      <c r="C172" s="17"/>
      <c r="D172" s="17"/>
      <c r="E172" s="17"/>
      <c r="F172" s="17"/>
      <c r="G172" s="17"/>
    </row>
    <row r="173" spans="1:7" ht="13.8">
      <c r="A173" s="20"/>
      <c r="B173" s="17"/>
      <c r="C173" s="17"/>
      <c r="D173" s="17"/>
      <c r="E173" s="17"/>
      <c r="F173" s="17"/>
      <c r="G173" s="17"/>
    </row>
    <row r="174" spans="1:7" ht="13.8">
      <c r="A174" s="20"/>
      <c r="B174" s="17"/>
      <c r="C174" s="17"/>
      <c r="D174" s="17"/>
      <c r="E174" s="17"/>
      <c r="F174" s="17"/>
      <c r="G174" s="17"/>
    </row>
    <row r="175" spans="1:7" ht="13.8">
      <c r="A175" s="20"/>
      <c r="B175" s="17"/>
      <c r="C175" s="17"/>
      <c r="D175" s="17"/>
      <c r="E175" s="17"/>
      <c r="F175" s="17"/>
      <c r="G175" s="17"/>
    </row>
    <row r="176" spans="1:7" ht="13.8">
      <c r="A176" s="20"/>
      <c r="B176" s="17"/>
      <c r="C176" s="17"/>
      <c r="D176" s="17"/>
      <c r="E176" s="17"/>
      <c r="F176" s="17"/>
      <c r="G176" s="17"/>
    </row>
    <row r="177" spans="1:7" ht="13.8">
      <c r="A177" s="20"/>
      <c r="B177" s="17"/>
      <c r="C177" s="17"/>
      <c r="D177" s="17"/>
      <c r="E177" s="17"/>
      <c r="F177" s="17"/>
      <c r="G177" s="17"/>
    </row>
    <row r="178" spans="1:7" ht="13.8">
      <c r="A178" s="20"/>
      <c r="B178" s="17"/>
      <c r="C178" s="17"/>
      <c r="D178" s="17"/>
      <c r="E178" s="17"/>
      <c r="F178" s="17"/>
      <c r="G178" s="17"/>
    </row>
    <row r="179" spans="1:7" ht="13.8">
      <c r="A179" s="20"/>
      <c r="B179" s="17"/>
      <c r="C179" s="17"/>
      <c r="D179" s="17"/>
      <c r="E179" s="17"/>
      <c r="F179" s="17"/>
      <c r="G179" s="17"/>
    </row>
    <row r="180" spans="1:7" ht="13.8">
      <c r="A180" s="20"/>
      <c r="B180" s="17"/>
      <c r="C180" s="17"/>
      <c r="D180" s="17"/>
      <c r="E180" s="17"/>
      <c r="F180" s="17"/>
      <c r="G180" s="17"/>
    </row>
    <row r="181" spans="1:7" ht="13.8">
      <c r="A181" s="20"/>
      <c r="B181" s="17"/>
      <c r="C181" s="17"/>
      <c r="D181" s="17"/>
      <c r="E181" s="17"/>
      <c r="F181" s="17"/>
      <c r="G181" s="17"/>
    </row>
    <row r="182" spans="1:7" ht="13.8">
      <c r="A182" s="20"/>
      <c r="B182" s="17"/>
      <c r="C182" s="17"/>
      <c r="D182" s="17"/>
      <c r="E182" s="17"/>
      <c r="F182" s="17"/>
      <c r="G182" s="17"/>
    </row>
    <row r="183" spans="1:7" ht="13.8">
      <c r="A183" s="20"/>
      <c r="B183" s="17"/>
      <c r="C183" s="17"/>
      <c r="D183" s="17"/>
      <c r="E183" s="17"/>
      <c r="F183" s="17"/>
      <c r="G183" s="17"/>
    </row>
    <row r="184" spans="1:7" ht="13.8">
      <c r="A184" s="20"/>
      <c r="B184" s="17"/>
      <c r="C184" s="17"/>
      <c r="D184" s="17"/>
      <c r="E184" s="17"/>
      <c r="F184" s="17"/>
      <c r="G184" s="17"/>
    </row>
    <row r="185" spans="1:7" ht="13.8">
      <c r="A185" s="20"/>
      <c r="B185" s="17"/>
      <c r="C185" s="17"/>
      <c r="D185" s="17"/>
      <c r="E185" s="17"/>
      <c r="F185" s="17"/>
      <c r="G185" s="17"/>
    </row>
    <row r="186" spans="1:7" ht="13.8">
      <c r="A186" s="20"/>
      <c r="B186" s="17"/>
      <c r="C186" s="17"/>
      <c r="D186" s="17"/>
      <c r="E186" s="17"/>
      <c r="F186" s="17"/>
      <c r="G186" s="17"/>
    </row>
    <row r="187" spans="1:7" ht="13.8">
      <c r="A187" s="20"/>
      <c r="B187" s="17"/>
      <c r="C187" s="17"/>
      <c r="D187" s="17"/>
      <c r="E187" s="17"/>
      <c r="F187" s="17"/>
      <c r="G187" s="17"/>
    </row>
    <row r="188" spans="1:7" ht="13.8">
      <c r="A188" s="20"/>
      <c r="B188" s="17"/>
      <c r="C188" s="17"/>
      <c r="D188" s="17"/>
      <c r="E188" s="17"/>
      <c r="F188" s="17"/>
      <c r="G188" s="17"/>
    </row>
    <row r="189" spans="1:7" ht="13.8">
      <c r="A189" s="20"/>
      <c r="B189" s="17"/>
      <c r="C189" s="17"/>
      <c r="D189" s="17"/>
      <c r="E189" s="17"/>
      <c r="F189" s="17"/>
      <c r="G189" s="17"/>
    </row>
    <row r="190" spans="1:7" ht="13.8">
      <c r="A190" s="20"/>
      <c r="B190" s="17"/>
      <c r="C190" s="17"/>
      <c r="D190" s="17"/>
      <c r="E190" s="17"/>
      <c r="F190" s="17"/>
      <c r="G190" s="17"/>
    </row>
    <row r="191" spans="1:7" ht="13.8">
      <c r="A191" s="20"/>
      <c r="B191" s="17"/>
      <c r="C191" s="17"/>
      <c r="D191" s="17"/>
      <c r="E191" s="17"/>
      <c r="F191" s="17"/>
      <c r="G191" s="17"/>
    </row>
    <row r="192" spans="1:7" ht="13.8">
      <c r="A192" s="20"/>
      <c r="B192" s="17"/>
      <c r="C192" s="17"/>
      <c r="D192" s="17"/>
      <c r="E192" s="17"/>
      <c r="F192" s="17"/>
      <c r="G192" s="17"/>
    </row>
    <row r="193" spans="1:7" ht="13.8">
      <c r="A193" s="20"/>
      <c r="B193" s="17"/>
      <c r="C193" s="17"/>
      <c r="D193" s="17"/>
      <c r="E193" s="17"/>
      <c r="F193" s="17"/>
      <c r="G193" s="17"/>
    </row>
    <row r="194" spans="1:7" ht="13.8">
      <c r="A194" s="20"/>
      <c r="B194" s="17"/>
      <c r="C194" s="17"/>
      <c r="D194" s="17"/>
      <c r="E194" s="17"/>
      <c r="F194" s="17"/>
      <c r="G194" s="17"/>
    </row>
    <row r="195" spans="1:7" ht="13.8">
      <c r="A195" s="20"/>
      <c r="B195" s="17"/>
      <c r="C195" s="17"/>
      <c r="D195" s="17"/>
      <c r="E195" s="17"/>
      <c r="F195" s="17"/>
      <c r="G195" s="17"/>
    </row>
    <row r="196" spans="1:7" ht="13.8">
      <c r="A196" s="20"/>
      <c r="B196" s="17"/>
      <c r="C196" s="17"/>
      <c r="D196" s="17"/>
      <c r="E196" s="17"/>
      <c r="F196" s="17"/>
      <c r="G196" s="17"/>
    </row>
    <row r="197" spans="1:7" ht="13.8">
      <c r="A197" s="20"/>
      <c r="B197" s="17"/>
      <c r="C197" s="17"/>
      <c r="D197" s="17"/>
      <c r="E197" s="17"/>
      <c r="F197" s="17"/>
      <c r="G197" s="17"/>
    </row>
    <row r="198" spans="1:7" ht="13.8">
      <c r="A198" s="20"/>
      <c r="B198" s="17"/>
      <c r="C198" s="17"/>
      <c r="D198" s="17"/>
      <c r="E198" s="17"/>
      <c r="F198" s="17"/>
      <c r="G198" s="17"/>
    </row>
    <row r="199" spans="1:7" ht="13.8">
      <c r="A199" s="20"/>
      <c r="B199" s="17"/>
      <c r="C199" s="17"/>
      <c r="D199" s="17"/>
      <c r="E199" s="17"/>
      <c r="F199" s="17"/>
      <c r="G199" s="17"/>
    </row>
    <row r="200" spans="1:7" ht="13.8">
      <c r="A200" s="20"/>
      <c r="B200" s="17"/>
      <c r="C200" s="17"/>
      <c r="D200" s="17"/>
      <c r="E200" s="17"/>
      <c r="F200" s="17"/>
      <c r="G200" s="17"/>
    </row>
    <row r="201" spans="1:7" ht="13.8">
      <c r="A201" s="20"/>
      <c r="B201" s="17"/>
      <c r="C201" s="17"/>
      <c r="D201" s="17"/>
      <c r="E201" s="17"/>
      <c r="F201" s="17"/>
      <c r="G201" s="17"/>
    </row>
    <row r="202" spans="1:7" ht="13.8">
      <c r="A202" s="20"/>
      <c r="B202" s="17"/>
      <c r="C202" s="17"/>
      <c r="D202" s="17"/>
      <c r="E202" s="17"/>
      <c r="F202" s="17"/>
      <c r="G202" s="17"/>
    </row>
    <row r="203" spans="1:7" ht="13.8">
      <c r="A203" s="20"/>
      <c r="B203" s="17"/>
      <c r="C203" s="17"/>
      <c r="D203" s="17"/>
      <c r="E203" s="17"/>
      <c r="F203" s="17"/>
      <c r="G203" s="17"/>
    </row>
    <row r="204" spans="1:7" ht="13.8">
      <c r="A204" s="20"/>
      <c r="B204" s="17"/>
      <c r="C204" s="17"/>
      <c r="D204" s="17"/>
      <c r="E204" s="17"/>
      <c r="F204" s="17"/>
      <c r="G204" s="17"/>
    </row>
    <row r="205" spans="1:7" ht="13.8">
      <c r="A205" s="20"/>
      <c r="B205" s="17"/>
      <c r="C205" s="17"/>
      <c r="D205" s="17"/>
      <c r="E205" s="17"/>
      <c r="F205" s="17"/>
      <c r="G205" s="17"/>
    </row>
    <row r="206" spans="1:7" ht="13.8">
      <c r="A206" s="20"/>
      <c r="B206" s="17"/>
      <c r="C206" s="17"/>
      <c r="D206" s="17"/>
      <c r="E206" s="17"/>
      <c r="F206" s="17"/>
      <c r="G206" s="17"/>
    </row>
    <row r="207" spans="1:7" ht="13.8">
      <c r="A207" s="20"/>
      <c r="B207" s="17"/>
      <c r="C207" s="17"/>
      <c r="D207" s="17"/>
      <c r="E207" s="17"/>
      <c r="F207" s="17"/>
      <c r="G207" s="17"/>
    </row>
    <row r="208" spans="1:7" ht="13.8">
      <c r="A208" s="20"/>
      <c r="B208" s="17"/>
      <c r="C208" s="17"/>
      <c r="D208" s="17"/>
      <c r="E208" s="17"/>
      <c r="F208" s="17"/>
      <c r="G208" s="17"/>
    </row>
    <row r="209" spans="1:7" ht="13.8">
      <c r="A209" s="20"/>
      <c r="B209" s="17"/>
      <c r="C209" s="17"/>
      <c r="D209" s="17"/>
      <c r="E209" s="17"/>
      <c r="F209" s="17"/>
      <c r="G209" s="17"/>
    </row>
    <row r="210" spans="1:7" ht="13.8">
      <c r="A210" s="20"/>
      <c r="B210" s="17"/>
      <c r="C210" s="17"/>
      <c r="D210" s="17"/>
      <c r="E210" s="17"/>
      <c r="F210" s="17"/>
      <c r="G210" s="17"/>
    </row>
    <row r="211" spans="1:7" ht="13.8">
      <c r="A211" s="20"/>
      <c r="B211" s="17"/>
      <c r="C211" s="17"/>
      <c r="D211" s="17"/>
      <c r="E211" s="17"/>
      <c r="F211" s="17"/>
      <c r="G211" s="17"/>
    </row>
    <row r="212" spans="1:7" ht="13.8">
      <c r="A212" s="20"/>
      <c r="B212" s="17"/>
      <c r="C212" s="17"/>
      <c r="D212" s="17"/>
      <c r="E212" s="17"/>
      <c r="F212" s="17"/>
      <c r="G212" s="17"/>
    </row>
    <row r="213" spans="1:7" ht="13.8">
      <c r="A213" s="20"/>
      <c r="B213" s="17"/>
      <c r="C213" s="17"/>
      <c r="D213" s="17"/>
      <c r="E213" s="17"/>
      <c r="F213" s="17"/>
      <c r="G213" s="17"/>
    </row>
    <row r="214" spans="1:7" ht="13.8">
      <c r="A214" s="20"/>
      <c r="B214" s="17"/>
      <c r="C214" s="17"/>
      <c r="D214" s="17"/>
      <c r="E214" s="17"/>
      <c r="F214" s="17"/>
      <c r="G214" s="17"/>
    </row>
    <row r="215" spans="1:7" ht="13.8">
      <c r="A215" s="20"/>
      <c r="B215" s="17"/>
      <c r="C215" s="17"/>
      <c r="D215" s="17"/>
      <c r="E215" s="17"/>
      <c r="F215" s="17"/>
      <c r="G215" s="17"/>
    </row>
    <row r="216" spans="1:7" ht="13.8">
      <c r="A216" s="20"/>
      <c r="B216" s="17"/>
      <c r="C216" s="17"/>
      <c r="D216" s="17"/>
      <c r="E216" s="17"/>
      <c r="F216" s="17"/>
      <c r="G216" s="17"/>
    </row>
    <row r="217" spans="1:7" ht="13.8">
      <c r="A217" s="20"/>
      <c r="B217" s="17"/>
      <c r="C217" s="17"/>
      <c r="D217" s="17"/>
      <c r="E217" s="17"/>
      <c r="F217" s="17"/>
      <c r="G217" s="17"/>
    </row>
    <row r="218" spans="1:7" ht="13.8">
      <c r="A218" s="20"/>
      <c r="B218" s="17"/>
      <c r="C218" s="17"/>
      <c r="D218" s="17"/>
      <c r="E218" s="17"/>
      <c r="F218" s="17"/>
      <c r="G218" s="17"/>
    </row>
    <row r="219" spans="1:7" ht="13.8">
      <c r="A219" s="20"/>
      <c r="B219" s="17"/>
      <c r="C219" s="17"/>
      <c r="D219" s="17"/>
      <c r="E219" s="17"/>
      <c r="F219" s="17"/>
      <c r="G219" s="17"/>
    </row>
    <row r="220" spans="1:7" ht="13.8">
      <c r="A220" s="20"/>
      <c r="B220" s="17"/>
      <c r="C220" s="17"/>
      <c r="D220" s="17"/>
      <c r="E220" s="17"/>
      <c r="F220" s="17"/>
      <c r="G220" s="17"/>
    </row>
    <row r="221" spans="1:7" ht="13.8">
      <c r="A221" s="20"/>
      <c r="B221" s="17"/>
      <c r="C221" s="17"/>
      <c r="D221" s="17"/>
      <c r="E221" s="17"/>
      <c r="F221" s="17"/>
      <c r="G221" s="17"/>
    </row>
    <row r="222" spans="1:7" ht="13.8">
      <c r="A222" s="20"/>
      <c r="B222" s="17"/>
      <c r="C222" s="17"/>
      <c r="D222" s="17"/>
      <c r="E222" s="17"/>
      <c r="F222" s="17"/>
      <c r="G222" s="17"/>
    </row>
    <row r="223" spans="1:7" ht="13.8">
      <c r="A223" s="20"/>
      <c r="B223" s="17"/>
      <c r="C223" s="17"/>
      <c r="D223" s="17"/>
      <c r="E223" s="17"/>
      <c r="F223" s="17"/>
      <c r="G223" s="17"/>
    </row>
    <row r="224" spans="1:7" ht="13.8">
      <c r="A224" s="20"/>
      <c r="B224" s="17"/>
      <c r="C224" s="17"/>
      <c r="D224" s="17"/>
      <c r="E224" s="17"/>
      <c r="F224" s="17"/>
      <c r="G224" s="17"/>
    </row>
    <row r="225" spans="1:7" ht="13.8">
      <c r="A225" s="20"/>
      <c r="B225" s="17"/>
      <c r="C225" s="17"/>
      <c r="D225" s="17"/>
      <c r="E225" s="17"/>
      <c r="F225" s="17"/>
      <c r="G225" s="17"/>
    </row>
    <row r="226" spans="1:7" ht="13.8">
      <c r="A226" s="20"/>
      <c r="B226" s="17"/>
      <c r="C226" s="17"/>
      <c r="D226" s="17"/>
      <c r="E226" s="17"/>
      <c r="F226" s="17"/>
      <c r="G226" s="17"/>
    </row>
    <row r="227" spans="1:7" ht="13.8">
      <c r="A227" s="20"/>
      <c r="B227" s="17"/>
      <c r="C227" s="17"/>
      <c r="D227" s="17"/>
      <c r="E227" s="17"/>
      <c r="F227" s="17"/>
      <c r="G227" s="17"/>
    </row>
    <row r="228" spans="1:7" ht="13.8">
      <c r="A228" s="20"/>
      <c r="B228" s="17"/>
      <c r="C228" s="17"/>
      <c r="D228" s="17"/>
      <c r="E228" s="17"/>
      <c r="F228" s="17"/>
      <c r="G228" s="17"/>
    </row>
    <row r="229" spans="1:7" ht="13.8">
      <c r="A229" s="20"/>
      <c r="B229" s="17"/>
      <c r="C229" s="17"/>
      <c r="D229" s="17"/>
      <c r="E229" s="17"/>
      <c r="F229" s="17"/>
      <c r="G229" s="17"/>
    </row>
    <row r="230" spans="1:7" ht="13.8">
      <c r="A230" s="20"/>
      <c r="B230" s="17"/>
      <c r="C230" s="17"/>
      <c r="D230" s="17"/>
      <c r="E230" s="17"/>
      <c r="F230" s="17"/>
      <c r="G230" s="17"/>
    </row>
    <row r="231" spans="1:7" ht="13.8">
      <c r="A231" s="20"/>
      <c r="B231" s="17"/>
      <c r="C231" s="17"/>
      <c r="D231" s="17"/>
      <c r="E231" s="17"/>
      <c r="F231" s="17"/>
      <c r="G231" s="17"/>
    </row>
    <row r="232" spans="1:7" ht="13.8">
      <c r="A232" s="20"/>
      <c r="B232" s="17"/>
      <c r="C232" s="17"/>
      <c r="D232" s="17"/>
      <c r="E232" s="17"/>
      <c r="F232" s="17"/>
      <c r="G232" s="17"/>
    </row>
    <row r="233" spans="1:7" ht="13.8">
      <c r="A233" s="20"/>
      <c r="B233" s="17"/>
      <c r="C233" s="17"/>
      <c r="D233" s="17"/>
      <c r="E233" s="17"/>
      <c r="F233" s="17"/>
      <c r="G233" s="17"/>
    </row>
    <row r="234" spans="1:7" ht="13.8">
      <c r="A234" s="20"/>
      <c r="B234" s="17"/>
      <c r="C234" s="17"/>
      <c r="D234" s="17"/>
      <c r="E234" s="17"/>
      <c r="F234" s="17"/>
      <c r="G234" s="17"/>
    </row>
    <row r="235" spans="1:7" ht="13.8">
      <c r="A235" s="20"/>
      <c r="B235" s="17"/>
      <c r="C235" s="17"/>
      <c r="D235" s="17"/>
      <c r="E235" s="17"/>
      <c r="F235" s="17"/>
      <c r="G235" s="17"/>
    </row>
    <row r="236" spans="1:7" ht="13.8">
      <c r="A236" s="20"/>
      <c r="B236" s="17"/>
      <c r="C236" s="17"/>
      <c r="D236" s="17"/>
      <c r="E236" s="17"/>
      <c r="F236" s="17"/>
      <c r="G236" s="17"/>
    </row>
    <row r="237" spans="1:7" ht="13.8">
      <c r="A237" s="20"/>
      <c r="B237" s="17"/>
      <c r="C237" s="17"/>
      <c r="D237" s="17"/>
      <c r="E237" s="17"/>
      <c r="F237" s="17"/>
      <c r="G237" s="17"/>
    </row>
    <row r="238" spans="1:7" ht="13.8">
      <c r="A238" s="20"/>
      <c r="B238" s="17"/>
      <c r="C238" s="17"/>
      <c r="D238" s="17"/>
      <c r="E238" s="17"/>
      <c r="F238" s="17"/>
      <c r="G238" s="17"/>
    </row>
    <row r="239" spans="1:7" ht="13.8">
      <c r="A239" s="20"/>
      <c r="B239" s="17"/>
      <c r="C239" s="17"/>
      <c r="D239" s="17"/>
      <c r="E239" s="17"/>
      <c r="F239" s="17"/>
      <c r="G239" s="17"/>
    </row>
    <row r="240" spans="1:7" ht="13.8">
      <c r="A240" s="20"/>
      <c r="B240" s="17"/>
      <c r="C240" s="17"/>
      <c r="D240" s="17"/>
      <c r="E240" s="17"/>
      <c r="F240" s="17"/>
      <c r="G240" s="17"/>
    </row>
    <row r="241" spans="1:7" ht="13.8">
      <c r="A241" s="20"/>
      <c r="B241" s="17"/>
      <c r="C241" s="17"/>
      <c r="D241" s="17"/>
      <c r="E241" s="17"/>
      <c r="F241" s="17"/>
      <c r="G241" s="17"/>
    </row>
    <row r="242" spans="1:7" ht="13.8">
      <c r="A242" s="20"/>
      <c r="B242" s="17"/>
      <c r="C242" s="17"/>
      <c r="D242" s="17"/>
      <c r="E242" s="17"/>
      <c r="F242" s="17"/>
      <c r="G242" s="17"/>
    </row>
    <row r="243" spans="1:7" ht="13.8">
      <c r="A243" s="20"/>
      <c r="B243" s="17"/>
      <c r="C243" s="17"/>
      <c r="D243" s="17"/>
      <c r="E243" s="17"/>
      <c r="F243" s="17"/>
      <c r="G243" s="17"/>
    </row>
    <row r="244" spans="1:7" ht="13.8">
      <c r="A244" s="20"/>
      <c r="B244" s="17"/>
      <c r="C244" s="17"/>
      <c r="D244" s="17"/>
      <c r="E244" s="17"/>
      <c r="F244" s="17"/>
      <c r="G244" s="17"/>
    </row>
    <row r="245" spans="1:7" ht="13.8">
      <c r="A245" s="20"/>
      <c r="B245" s="17"/>
      <c r="C245" s="17"/>
      <c r="D245" s="17"/>
      <c r="E245" s="17"/>
      <c r="F245" s="17"/>
      <c r="G245" s="17"/>
    </row>
    <row r="246" spans="1:7" ht="13.8">
      <c r="A246" s="20"/>
      <c r="B246" s="17"/>
      <c r="C246" s="17"/>
      <c r="D246" s="17"/>
      <c r="E246" s="17"/>
      <c r="F246" s="17"/>
      <c r="G246" s="17"/>
    </row>
    <row r="247" spans="1:7" ht="13.8">
      <c r="A247" s="20"/>
      <c r="B247" s="17"/>
      <c r="C247" s="17"/>
      <c r="D247" s="17"/>
      <c r="E247" s="17"/>
      <c r="F247" s="17"/>
      <c r="G247" s="17"/>
    </row>
    <row r="248" spans="1:7" ht="13.8">
      <c r="A248" s="20"/>
      <c r="B248" s="17"/>
      <c r="C248" s="17"/>
      <c r="D248" s="17"/>
      <c r="E248" s="17"/>
      <c r="F248" s="17"/>
      <c r="G248" s="17"/>
    </row>
    <row r="249" spans="1:7" ht="13.8">
      <c r="A249" s="20"/>
      <c r="B249" s="17"/>
      <c r="C249" s="17"/>
      <c r="D249" s="17"/>
      <c r="E249" s="17"/>
      <c r="F249" s="17"/>
      <c r="G249" s="17"/>
    </row>
    <row r="250" spans="1:7" ht="13.8">
      <c r="A250" s="20"/>
      <c r="B250" s="17"/>
      <c r="C250" s="17"/>
      <c r="D250" s="17"/>
      <c r="E250" s="17"/>
      <c r="F250" s="17"/>
      <c r="G250" s="17"/>
    </row>
    <row r="251" spans="1:7" ht="13.8">
      <c r="A251" s="20"/>
      <c r="B251" s="17"/>
      <c r="C251" s="17"/>
      <c r="D251" s="17"/>
      <c r="E251" s="17"/>
      <c r="F251" s="17"/>
      <c r="G251" s="17"/>
    </row>
    <row r="252" spans="1:7" ht="13.8">
      <c r="A252" s="20"/>
      <c r="B252" s="17"/>
      <c r="C252" s="17"/>
      <c r="D252" s="17"/>
      <c r="E252" s="17"/>
      <c r="F252" s="17"/>
      <c r="G252" s="17"/>
    </row>
    <row r="253" spans="1:7" ht="13.8">
      <c r="A253" s="20"/>
      <c r="B253" s="17"/>
      <c r="C253" s="17"/>
      <c r="D253" s="17"/>
      <c r="E253" s="17"/>
      <c r="F253" s="17"/>
      <c r="G253" s="17"/>
    </row>
    <row r="254" spans="1:7" ht="13.8">
      <c r="A254" s="20"/>
      <c r="B254" s="17"/>
      <c r="C254" s="17"/>
      <c r="D254" s="17"/>
      <c r="E254" s="17"/>
      <c r="F254" s="17"/>
      <c r="G254" s="17"/>
    </row>
    <row r="255" spans="1:7" ht="13.8">
      <c r="A255" s="20"/>
      <c r="B255" s="17"/>
      <c r="C255" s="17"/>
      <c r="D255" s="17"/>
      <c r="E255" s="17"/>
      <c r="F255" s="17"/>
      <c r="G255" s="17"/>
    </row>
    <row r="256" spans="1:7" ht="13.8">
      <c r="A256" s="20"/>
      <c r="B256" s="17"/>
      <c r="C256" s="17"/>
      <c r="D256" s="17"/>
      <c r="E256" s="17"/>
      <c r="F256" s="17"/>
      <c r="G256" s="17"/>
    </row>
    <row r="257" spans="1:7" ht="13.8">
      <c r="A257" s="20"/>
      <c r="B257" s="17"/>
      <c r="C257" s="17"/>
      <c r="D257" s="17"/>
      <c r="E257" s="17"/>
      <c r="F257" s="17"/>
      <c r="G257" s="17"/>
    </row>
    <row r="258" spans="1:7" ht="13.8">
      <c r="A258" s="20"/>
      <c r="B258" s="17"/>
      <c r="C258" s="17"/>
      <c r="D258" s="17"/>
      <c r="E258" s="17"/>
      <c r="F258" s="17"/>
      <c r="G258" s="17"/>
    </row>
    <row r="259" spans="1:7" ht="13.8">
      <c r="A259" s="20"/>
      <c r="B259" s="17"/>
      <c r="C259" s="17"/>
      <c r="D259" s="17"/>
      <c r="E259" s="17"/>
      <c r="F259" s="17"/>
      <c r="G259" s="17"/>
    </row>
    <row r="260" spans="1:7" ht="13.8">
      <c r="A260" s="20"/>
      <c r="B260" s="17"/>
      <c r="C260" s="17"/>
      <c r="D260" s="17"/>
      <c r="E260" s="17"/>
      <c r="F260" s="17"/>
      <c r="G260" s="17"/>
    </row>
    <row r="261" spans="1:7" ht="13.8">
      <c r="A261" s="20"/>
      <c r="B261" s="17"/>
      <c r="C261" s="17"/>
      <c r="D261" s="17"/>
      <c r="E261" s="17"/>
      <c r="F261" s="17"/>
      <c r="G261" s="17"/>
    </row>
    <row r="262" spans="1:7" ht="13.8">
      <c r="A262" s="20"/>
      <c r="B262" s="17"/>
      <c r="C262" s="17"/>
      <c r="D262" s="17"/>
      <c r="E262" s="17"/>
      <c r="F262" s="17"/>
      <c r="G262" s="17"/>
    </row>
    <row r="263" spans="1:7" ht="13.8">
      <c r="A263" s="20"/>
      <c r="B263" s="17"/>
      <c r="C263" s="17"/>
      <c r="D263" s="17"/>
      <c r="E263" s="17"/>
      <c r="F263" s="17"/>
      <c r="G263" s="17"/>
    </row>
    <row r="264" spans="1:7" ht="13.8">
      <c r="A264" s="20"/>
      <c r="B264" s="17"/>
      <c r="C264" s="17"/>
      <c r="D264" s="17"/>
      <c r="E264" s="17"/>
      <c r="F264" s="17"/>
      <c r="G264" s="17"/>
    </row>
    <row r="265" spans="1:7" ht="13.8">
      <c r="A265" s="20"/>
      <c r="B265" s="17"/>
      <c r="C265" s="17"/>
      <c r="D265" s="17"/>
      <c r="E265" s="17"/>
      <c r="F265" s="17"/>
      <c r="G265" s="17"/>
    </row>
    <row r="266" spans="1:7" ht="13.8">
      <c r="A266" s="20"/>
      <c r="B266" s="17"/>
      <c r="C266" s="17"/>
      <c r="D266" s="17"/>
      <c r="E266" s="17"/>
      <c r="F266" s="17"/>
      <c r="G266" s="17"/>
    </row>
    <row r="267" spans="1:7" ht="13.8">
      <c r="A267" s="20"/>
      <c r="B267" s="17"/>
      <c r="C267" s="17"/>
      <c r="D267" s="17"/>
      <c r="E267" s="17"/>
      <c r="F267" s="17"/>
      <c r="G267" s="17"/>
    </row>
    <row r="268" spans="1:7" ht="13.8">
      <c r="A268" s="20"/>
      <c r="B268" s="17"/>
      <c r="C268" s="17"/>
      <c r="D268" s="17"/>
      <c r="E268" s="17"/>
      <c r="F268" s="17"/>
      <c r="G268" s="17"/>
    </row>
    <row r="269" spans="1:7" ht="13.8">
      <c r="A269" s="20"/>
      <c r="B269" s="17"/>
      <c r="C269" s="17"/>
      <c r="D269" s="17"/>
      <c r="E269" s="17"/>
      <c r="F269" s="17"/>
      <c r="G269" s="17"/>
    </row>
    <row r="270" spans="1:7" ht="13.8">
      <c r="A270" s="20"/>
      <c r="B270" s="17"/>
      <c r="C270" s="17"/>
      <c r="D270" s="17"/>
      <c r="E270" s="17"/>
      <c r="F270" s="17"/>
      <c r="G270" s="17"/>
    </row>
    <row r="271" spans="1:7" ht="13.8">
      <c r="A271" s="17"/>
      <c r="B271" s="17"/>
      <c r="C271" s="17"/>
      <c r="D271" s="17"/>
      <c r="E271" s="17"/>
      <c r="F271" s="17"/>
      <c r="G271" s="17"/>
    </row>
    <row r="272" spans="1:7" ht="13.8">
      <c r="A272" s="17"/>
      <c r="B272" s="17"/>
      <c r="C272" s="17"/>
      <c r="D272" s="17"/>
      <c r="E272" s="17"/>
      <c r="F272" s="17"/>
      <c r="G272" s="17"/>
    </row>
    <row r="273" spans="1:7" ht="13.8">
      <c r="A273" s="17"/>
      <c r="B273" s="17"/>
      <c r="C273" s="17"/>
      <c r="D273" s="17"/>
      <c r="E273" s="17"/>
      <c r="F273" s="17"/>
      <c r="G273" s="17"/>
    </row>
    <row r="274" spans="1:7" ht="13.8">
      <c r="A274" s="17"/>
      <c r="B274" s="17"/>
      <c r="C274" s="17"/>
      <c r="D274" s="17"/>
      <c r="E274" s="17"/>
      <c r="F274" s="17"/>
      <c r="G274" s="17"/>
    </row>
    <row r="275" spans="1:7" ht="13.8">
      <c r="A275" s="17"/>
      <c r="B275" s="17"/>
      <c r="C275" s="17"/>
      <c r="D275" s="17"/>
      <c r="E275" s="17"/>
      <c r="F275" s="17"/>
      <c r="G275" s="17"/>
    </row>
    <row r="276" spans="1:7" ht="13.8">
      <c r="A276" s="17"/>
      <c r="B276" s="17"/>
      <c r="C276" s="17"/>
      <c r="D276" s="17"/>
      <c r="E276" s="17"/>
      <c r="F276" s="17"/>
      <c r="G276" s="17"/>
    </row>
    <row r="277" spans="1:7" ht="13.8">
      <c r="A277" s="17"/>
      <c r="B277" s="17"/>
      <c r="C277" s="17"/>
      <c r="D277" s="17"/>
      <c r="E277" s="17"/>
      <c r="F277" s="17"/>
      <c r="G277" s="17"/>
    </row>
    <row r="278" spans="1:7" ht="13.8">
      <c r="A278" s="17"/>
      <c r="B278" s="17"/>
      <c r="C278" s="17"/>
      <c r="D278" s="17"/>
      <c r="E278" s="17"/>
      <c r="F278" s="17"/>
      <c r="G278" s="17"/>
    </row>
    <row r="279" spans="1:7" ht="13.8">
      <c r="A279" s="17"/>
      <c r="B279" s="17"/>
      <c r="C279" s="17"/>
      <c r="D279" s="17"/>
      <c r="E279" s="17"/>
      <c r="F279" s="17"/>
      <c r="G279" s="17"/>
    </row>
    <row r="280" spans="1:7" ht="13.8">
      <c r="A280" s="17"/>
      <c r="B280" s="17"/>
      <c r="C280" s="17"/>
      <c r="D280" s="17"/>
      <c r="E280" s="17"/>
      <c r="F280" s="17"/>
      <c r="G280" s="17"/>
    </row>
    <row r="281" spans="1:7" ht="13.8">
      <c r="A281" s="17"/>
      <c r="B281" s="17"/>
      <c r="C281" s="17"/>
      <c r="D281" s="17"/>
      <c r="E281" s="17"/>
      <c r="F281" s="17"/>
      <c r="G281" s="17"/>
    </row>
    <row r="282" spans="1:7" ht="13.8">
      <c r="A282" s="17"/>
      <c r="B282" s="17"/>
      <c r="C282" s="17"/>
      <c r="D282" s="17"/>
      <c r="E282" s="17"/>
      <c r="F282" s="17"/>
      <c r="G282" s="17"/>
    </row>
    <row r="283" spans="1:7" ht="13.8">
      <c r="A283" s="17"/>
      <c r="B283" s="17"/>
      <c r="C283" s="17"/>
      <c r="D283" s="17"/>
      <c r="E283" s="17"/>
      <c r="F283" s="17"/>
      <c r="G283" s="17"/>
    </row>
    <row r="284" spans="1:7" ht="13.8">
      <c r="A284" s="17"/>
      <c r="B284" s="17"/>
      <c r="C284" s="17"/>
      <c r="D284" s="17"/>
      <c r="E284" s="17"/>
      <c r="F284" s="17"/>
      <c r="G284" s="17"/>
    </row>
    <row r="285" spans="1:7" ht="13.8">
      <c r="A285" s="17"/>
      <c r="B285" s="17"/>
      <c r="C285" s="17"/>
      <c r="D285" s="17"/>
      <c r="E285" s="17"/>
      <c r="F285" s="17"/>
      <c r="G285" s="17"/>
    </row>
    <row r="286" spans="1:7" ht="13.8">
      <c r="A286" s="17"/>
      <c r="B286" s="17"/>
      <c r="C286" s="17"/>
      <c r="D286" s="17"/>
      <c r="E286" s="17"/>
      <c r="F286" s="17"/>
      <c r="G286" s="17"/>
    </row>
    <row r="287" spans="1:7" ht="13.8">
      <c r="A287" s="17"/>
      <c r="B287" s="17"/>
      <c r="C287" s="17"/>
      <c r="D287" s="17"/>
      <c r="E287" s="17"/>
      <c r="F287" s="17"/>
      <c r="G287" s="17"/>
    </row>
    <row r="288" spans="1:7" ht="13.8">
      <c r="A288" s="17"/>
      <c r="B288" s="17"/>
      <c r="C288" s="17"/>
      <c r="D288" s="17"/>
      <c r="E288" s="17"/>
      <c r="F288" s="17"/>
      <c r="G288" s="17"/>
    </row>
    <row r="289" spans="1:7" ht="13.8">
      <c r="A289" s="17"/>
      <c r="B289" s="17"/>
      <c r="C289" s="17"/>
      <c r="D289" s="17"/>
      <c r="E289" s="17"/>
      <c r="F289" s="17"/>
      <c r="G289" s="17"/>
    </row>
    <row r="290" spans="1:7" ht="13.8">
      <c r="A290" s="17"/>
      <c r="B290" s="17"/>
      <c r="C290" s="17"/>
      <c r="D290" s="17"/>
      <c r="E290" s="17"/>
      <c r="F290" s="17"/>
      <c r="G290" s="17"/>
    </row>
    <row r="291" spans="1:7" ht="13.8">
      <c r="A291" s="17"/>
      <c r="B291" s="17"/>
      <c r="C291" s="17"/>
      <c r="D291" s="17"/>
      <c r="E291" s="17"/>
      <c r="F291" s="17"/>
      <c r="G291" s="17"/>
    </row>
    <row r="292" spans="1:7" ht="13.8">
      <c r="A292" s="17"/>
      <c r="B292" s="17"/>
      <c r="C292" s="17"/>
      <c r="D292" s="17"/>
      <c r="E292" s="17"/>
      <c r="F292" s="17"/>
      <c r="G292" s="17"/>
    </row>
    <row r="293" spans="1:7" ht="13.8">
      <c r="A293" s="17"/>
      <c r="B293" s="17"/>
      <c r="C293" s="17"/>
      <c r="D293" s="17"/>
      <c r="E293" s="17"/>
      <c r="F293" s="17"/>
      <c r="G293" s="17"/>
    </row>
    <row r="294" spans="1:7" ht="13.8">
      <c r="A294" s="17"/>
      <c r="B294" s="17"/>
      <c r="C294" s="17"/>
      <c r="D294" s="17"/>
      <c r="E294" s="17"/>
      <c r="F294" s="17"/>
      <c r="G294" s="17"/>
    </row>
    <row r="295" spans="1:7" ht="13.8">
      <c r="A295" s="17"/>
      <c r="B295" s="17"/>
      <c r="C295" s="17"/>
      <c r="D295" s="17"/>
      <c r="E295" s="17"/>
      <c r="F295" s="17"/>
      <c r="G295" s="17"/>
    </row>
    <row r="296" spans="1:7" ht="13.8">
      <c r="A296" s="17"/>
      <c r="B296" s="17"/>
      <c r="C296" s="17"/>
      <c r="D296" s="17"/>
      <c r="E296" s="17"/>
      <c r="F296" s="17"/>
      <c r="G296" s="17"/>
    </row>
    <row r="297" spans="1:7" ht="13.8">
      <c r="A297" s="17"/>
      <c r="B297" s="17"/>
      <c r="C297" s="17"/>
      <c r="D297" s="17"/>
      <c r="E297" s="17"/>
      <c r="F297" s="17"/>
      <c r="G297" s="17"/>
    </row>
    <row r="298" spans="1:7" ht="13.8">
      <c r="A298" s="17"/>
      <c r="B298" s="17"/>
      <c r="C298" s="17"/>
      <c r="D298" s="17"/>
      <c r="E298" s="17"/>
      <c r="F298" s="17"/>
      <c r="G298" s="17"/>
    </row>
    <row r="299" spans="1:7" ht="13.8">
      <c r="A299" s="17"/>
      <c r="B299" s="17"/>
      <c r="C299" s="17"/>
      <c r="D299" s="17"/>
      <c r="E299" s="17"/>
      <c r="F299" s="17"/>
      <c r="G299" s="17"/>
    </row>
    <row r="300" spans="1:7" ht="13.8">
      <c r="A300" s="17"/>
      <c r="B300" s="17"/>
      <c r="C300" s="17"/>
      <c r="D300" s="17"/>
      <c r="E300" s="17"/>
      <c r="F300" s="17"/>
      <c r="G300" s="17"/>
    </row>
    <row r="301" spans="1:7" ht="13.8">
      <c r="A301" s="17"/>
      <c r="B301" s="17"/>
      <c r="C301" s="17"/>
      <c r="D301" s="17"/>
      <c r="E301" s="17"/>
      <c r="F301" s="17"/>
      <c r="G301" s="17"/>
    </row>
    <row r="302" spans="1:7" ht="13.8">
      <c r="A302" s="17"/>
      <c r="B302" s="17"/>
      <c r="C302" s="17"/>
      <c r="D302" s="17"/>
      <c r="E302" s="17"/>
      <c r="F302" s="17"/>
      <c r="G302" s="17"/>
    </row>
    <row r="303" spans="1:7" ht="13.8">
      <c r="A303" s="17"/>
      <c r="B303" s="17"/>
      <c r="C303" s="17"/>
      <c r="D303" s="17"/>
      <c r="E303" s="17"/>
      <c r="F303" s="17"/>
      <c r="G303" s="17"/>
    </row>
    <row r="304" spans="1:7" ht="13.8">
      <c r="A304" s="17"/>
      <c r="B304" s="17"/>
      <c r="C304" s="17"/>
      <c r="D304" s="17"/>
      <c r="E304" s="17"/>
      <c r="F304" s="17"/>
      <c r="G304" s="17"/>
    </row>
    <row r="305" spans="1:7" ht="13.8">
      <c r="A305" s="17"/>
      <c r="B305" s="17"/>
      <c r="C305" s="17"/>
      <c r="D305" s="17"/>
      <c r="E305" s="17"/>
      <c r="F305" s="17"/>
      <c r="G305" s="17"/>
    </row>
    <row r="306" spans="1:7" ht="13.8">
      <c r="A306" s="17"/>
      <c r="B306" s="17"/>
      <c r="C306" s="17"/>
      <c r="D306" s="17"/>
      <c r="E306" s="17"/>
      <c r="F306" s="17"/>
      <c r="G306" s="17"/>
    </row>
    <row r="307" spans="1:7" ht="13.8">
      <c r="A307" s="17"/>
      <c r="B307" s="17"/>
      <c r="C307" s="17"/>
      <c r="D307" s="17"/>
      <c r="E307" s="17"/>
      <c r="F307" s="17"/>
      <c r="G307" s="17"/>
    </row>
    <row r="308" spans="1:7" ht="13.8">
      <c r="A308" s="17"/>
      <c r="B308" s="17"/>
      <c r="C308" s="17"/>
      <c r="D308" s="17"/>
      <c r="E308" s="17"/>
      <c r="F308" s="17"/>
      <c r="G308" s="17"/>
    </row>
    <row r="309" spans="1:7" ht="13.8">
      <c r="A309" s="17"/>
      <c r="B309" s="17"/>
      <c r="C309" s="17"/>
      <c r="D309" s="17"/>
      <c r="E309" s="17"/>
      <c r="F309" s="17"/>
      <c r="G309" s="17"/>
    </row>
    <row r="310" spans="1:7" ht="13.8">
      <c r="A310" s="17"/>
      <c r="B310" s="17"/>
      <c r="C310" s="17"/>
      <c r="D310" s="17"/>
      <c r="E310" s="17"/>
      <c r="F310" s="17"/>
      <c r="G310" s="17"/>
    </row>
    <row r="311" spans="1:7" ht="13.8">
      <c r="A311" s="17"/>
      <c r="B311" s="17"/>
      <c r="C311" s="17"/>
      <c r="D311" s="17"/>
      <c r="E311" s="17"/>
      <c r="F311" s="17"/>
      <c r="G311" s="17"/>
    </row>
    <row r="312" spans="1:7" ht="13.8">
      <c r="A312" s="17"/>
      <c r="B312" s="17"/>
      <c r="C312" s="17"/>
      <c r="D312" s="17"/>
      <c r="E312" s="17"/>
      <c r="F312" s="17"/>
      <c r="G312" s="17"/>
    </row>
    <row r="313" spans="1:7" ht="13.8">
      <c r="A313" s="17"/>
      <c r="B313" s="17"/>
      <c r="C313" s="17"/>
      <c r="D313" s="17"/>
      <c r="E313" s="17"/>
      <c r="F313" s="17"/>
      <c r="G313" s="17"/>
    </row>
    <row r="314" spans="1:7" ht="13.8">
      <c r="A314" s="17"/>
      <c r="B314" s="17"/>
      <c r="C314" s="17"/>
      <c r="D314" s="17"/>
      <c r="E314" s="17"/>
      <c r="F314" s="17"/>
      <c r="G314" s="17"/>
    </row>
    <row r="315" spans="1:7" ht="13.8">
      <c r="A315" s="17"/>
      <c r="B315" s="17"/>
      <c r="C315" s="17"/>
      <c r="D315" s="17"/>
      <c r="E315" s="17"/>
      <c r="F315" s="17"/>
      <c r="G315" s="17"/>
    </row>
    <row r="316" spans="1:7" ht="13.8">
      <c r="A316" s="17"/>
      <c r="B316" s="17"/>
      <c r="C316" s="17"/>
      <c r="D316" s="17"/>
      <c r="E316" s="17"/>
      <c r="F316" s="17"/>
      <c r="G316" s="17"/>
    </row>
    <row r="317" spans="1:7" ht="13.8">
      <c r="A317" s="17"/>
      <c r="B317" s="17"/>
      <c r="C317" s="17"/>
      <c r="D317" s="17"/>
      <c r="E317" s="17"/>
      <c r="F317" s="17"/>
      <c r="G317" s="17"/>
    </row>
    <row r="318" spans="1:7" ht="13.8">
      <c r="A318" s="17"/>
      <c r="B318" s="17"/>
      <c r="C318" s="17"/>
      <c r="D318" s="17"/>
      <c r="E318" s="17"/>
      <c r="F318" s="17"/>
      <c r="G318" s="17"/>
    </row>
    <row r="319" spans="1:7" ht="13.8">
      <c r="A319" s="17"/>
      <c r="B319" s="17"/>
      <c r="C319" s="17"/>
      <c r="D319" s="17"/>
      <c r="E319" s="17"/>
      <c r="F319" s="17"/>
      <c r="G319" s="17"/>
    </row>
    <row r="320" spans="1:7" ht="13.8">
      <c r="A320" s="17"/>
      <c r="B320" s="17"/>
      <c r="C320" s="17"/>
      <c r="D320" s="17"/>
      <c r="E320" s="17"/>
      <c r="F320" s="17"/>
      <c r="G320" s="17"/>
    </row>
    <row r="321" spans="1:7" ht="13.8">
      <c r="A321" s="17"/>
      <c r="B321" s="17"/>
      <c r="C321" s="17"/>
      <c r="D321" s="17"/>
      <c r="E321" s="17"/>
      <c r="F321" s="17"/>
      <c r="G321" s="17"/>
    </row>
    <row r="322" spans="1:7" ht="13.8">
      <c r="A322" s="17"/>
      <c r="B322" s="17"/>
      <c r="C322" s="17"/>
      <c r="D322" s="17"/>
      <c r="E322" s="17"/>
      <c r="F322" s="17"/>
      <c r="G322" s="17"/>
    </row>
    <row r="323" spans="1:7" ht="13.8">
      <c r="A323" s="17"/>
      <c r="B323" s="17"/>
      <c r="C323" s="17"/>
      <c r="D323" s="17"/>
      <c r="E323" s="17"/>
      <c r="F323" s="17"/>
      <c r="G323" s="17"/>
    </row>
    <row r="324" spans="1:7" ht="13.8">
      <c r="A324" s="17"/>
      <c r="B324" s="17"/>
      <c r="C324" s="17"/>
      <c r="D324" s="17"/>
      <c r="E324" s="17"/>
      <c r="F324" s="17"/>
      <c r="G324" s="17"/>
    </row>
    <row r="325" spans="1:7" ht="13.8">
      <c r="A325" s="17"/>
      <c r="B325" s="17"/>
      <c r="C325" s="17"/>
      <c r="D325" s="17"/>
      <c r="E325" s="17"/>
      <c r="F325" s="17"/>
      <c r="G325" s="17"/>
    </row>
    <row r="326" spans="1:7" ht="13.8">
      <c r="A326" s="17"/>
      <c r="B326" s="17"/>
      <c r="C326" s="17"/>
      <c r="D326" s="17"/>
      <c r="E326" s="17"/>
      <c r="F326" s="17"/>
      <c r="G326" s="17"/>
    </row>
    <row r="327" spans="1:7" ht="13.8">
      <c r="A327" s="17"/>
      <c r="B327" s="17"/>
      <c r="C327" s="17"/>
      <c r="D327" s="17"/>
      <c r="E327" s="17"/>
      <c r="F327" s="17"/>
      <c r="G327" s="17"/>
    </row>
    <row r="328" spans="1:7" ht="13.8">
      <c r="A328" s="17"/>
      <c r="B328" s="17"/>
      <c r="C328" s="17"/>
      <c r="D328" s="17"/>
      <c r="E328" s="17"/>
      <c r="F328" s="17"/>
      <c r="G328" s="17"/>
    </row>
    <row r="329" spans="1:7" ht="13.8">
      <c r="A329" s="17"/>
      <c r="B329" s="17"/>
      <c r="C329" s="17"/>
      <c r="D329" s="17"/>
      <c r="E329" s="17"/>
      <c r="F329" s="17"/>
      <c r="G329" s="17"/>
    </row>
    <row r="330" spans="1:7" ht="13.8">
      <c r="A330" s="17"/>
      <c r="B330" s="17"/>
      <c r="C330" s="17"/>
      <c r="D330" s="17"/>
      <c r="E330" s="17"/>
      <c r="F330" s="17"/>
      <c r="G330" s="17"/>
    </row>
    <row r="331" spans="1:7" ht="13.8">
      <c r="A331" s="17"/>
      <c r="B331" s="17"/>
      <c r="C331" s="17"/>
      <c r="D331" s="17"/>
      <c r="E331" s="17"/>
      <c r="F331" s="17"/>
      <c r="G331" s="17"/>
    </row>
    <row r="332" spans="1:7" ht="13.8">
      <c r="A332" s="17"/>
      <c r="B332" s="17"/>
      <c r="C332" s="17"/>
      <c r="D332" s="17"/>
      <c r="E332" s="17"/>
      <c r="F332" s="17"/>
      <c r="G332" s="17"/>
    </row>
    <row r="333" spans="1:7" ht="13.8">
      <c r="A333" s="17"/>
      <c r="B333" s="17"/>
      <c r="C333" s="17"/>
      <c r="D333" s="17"/>
      <c r="E333" s="17"/>
      <c r="F333" s="17"/>
      <c r="G333" s="17"/>
    </row>
    <row r="334" spans="1:7" ht="13.8">
      <c r="A334" s="17"/>
      <c r="B334" s="17"/>
      <c r="C334" s="17"/>
      <c r="D334" s="17"/>
      <c r="E334" s="17"/>
      <c r="F334" s="17"/>
      <c r="G334" s="17"/>
    </row>
    <row r="335" spans="1:7" ht="13.8">
      <c r="A335" s="17"/>
      <c r="B335" s="17"/>
      <c r="C335" s="17"/>
      <c r="D335" s="17"/>
      <c r="E335" s="17"/>
      <c r="F335" s="17"/>
      <c r="G335" s="17"/>
    </row>
    <row r="336" spans="1:7" ht="13.8">
      <c r="A336" s="17"/>
      <c r="B336" s="17"/>
      <c r="C336" s="17"/>
      <c r="D336" s="17"/>
      <c r="E336" s="17"/>
      <c r="F336" s="17"/>
      <c r="G336" s="17"/>
    </row>
    <row r="337" spans="1:7" ht="13.8">
      <c r="A337" s="17"/>
      <c r="B337" s="17"/>
      <c r="C337" s="17"/>
      <c r="D337" s="17"/>
      <c r="E337" s="17"/>
      <c r="F337" s="17"/>
      <c r="G337" s="17"/>
    </row>
    <row r="338" spans="1:7" ht="13.8">
      <c r="A338" s="17"/>
      <c r="B338" s="17"/>
      <c r="C338" s="17"/>
      <c r="D338" s="17"/>
      <c r="E338" s="17"/>
      <c r="F338" s="17"/>
      <c r="G338" s="17"/>
    </row>
    <row r="339" spans="1:7" ht="13.8">
      <c r="A339" s="17"/>
      <c r="B339" s="17"/>
      <c r="C339" s="17"/>
      <c r="D339" s="17"/>
      <c r="E339" s="17"/>
      <c r="F339" s="17"/>
      <c r="G339" s="17"/>
    </row>
    <row r="340" spans="1:7" ht="13.8">
      <c r="A340" s="17"/>
      <c r="B340" s="17"/>
      <c r="C340" s="17"/>
      <c r="D340" s="17"/>
      <c r="E340" s="17"/>
      <c r="F340" s="17"/>
      <c r="G340" s="17"/>
    </row>
    <row r="341" spans="1:7" ht="13.8">
      <c r="A341" s="17"/>
      <c r="B341" s="17"/>
      <c r="C341" s="17"/>
      <c r="D341" s="17"/>
      <c r="E341" s="17"/>
      <c r="F341" s="17"/>
      <c r="G341" s="17"/>
    </row>
    <row r="342" spans="1:7" ht="13.8">
      <c r="A342" s="17"/>
      <c r="B342" s="17"/>
      <c r="C342" s="17"/>
      <c r="D342" s="17"/>
      <c r="E342" s="17"/>
      <c r="F342" s="17"/>
      <c r="G342" s="17"/>
    </row>
    <row r="343" spans="1:7" ht="13.8">
      <c r="A343" s="17"/>
      <c r="B343" s="17"/>
      <c r="C343" s="17"/>
      <c r="D343" s="17"/>
      <c r="E343" s="17"/>
      <c r="F343" s="17"/>
      <c r="G343" s="17"/>
    </row>
    <row r="344" spans="1:7" ht="13.8">
      <c r="A344" s="17"/>
      <c r="B344" s="17"/>
      <c r="C344" s="17"/>
      <c r="D344" s="17"/>
      <c r="E344" s="17"/>
      <c r="F344" s="17"/>
      <c r="G344" s="17"/>
    </row>
    <row r="345" spans="1:7" ht="13.8">
      <c r="A345" s="17"/>
      <c r="B345" s="17"/>
      <c r="C345" s="17"/>
      <c r="D345" s="17"/>
      <c r="E345" s="17"/>
      <c r="F345" s="17"/>
      <c r="G345" s="17"/>
    </row>
    <row r="346" spans="1:7" ht="13.8">
      <c r="A346" s="17"/>
      <c r="B346" s="17"/>
      <c r="C346" s="17"/>
      <c r="D346" s="17"/>
      <c r="E346" s="17"/>
      <c r="F346" s="17"/>
      <c r="G346" s="17"/>
    </row>
    <row r="347" spans="1:7" ht="13.8">
      <c r="A347" s="17"/>
      <c r="B347" s="17"/>
      <c r="C347" s="17"/>
      <c r="D347" s="17"/>
      <c r="E347" s="17"/>
      <c r="F347" s="17"/>
      <c r="G347" s="17"/>
    </row>
    <row r="348" spans="1:7" ht="13.8">
      <c r="A348" s="17"/>
      <c r="B348" s="17"/>
      <c r="C348" s="17"/>
      <c r="D348" s="17"/>
      <c r="E348" s="17"/>
      <c r="F348" s="17"/>
      <c r="G348" s="17"/>
    </row>
    <row r="349" spans="1:7" ht="13.8">
      <c r="A349" s="17"/>
      <c r="B349" s="17"/>
      <c r="C349" s="17"/>
      <c r="D349" s="17"/>
      <c r="E349" s="17"/>
      <c r="F349" s="17"/>
      <c r="G349" s="17"/>
    </row>
    <row r="350" spans="1:7" ht="13.8">
      <c r="A350" s="17"/>
      <c r="B350" s="17"/>
      <c r="C350" s="17"/>
      <c r="D350" s="17"/>
      <c r="E350" s="17"/>
      <c r="F350" s="17"/>
      <c r="G350" s="17"/>
    </row>
    <row r="351" spans="1:7" ht="13.8">
      <c r="A351" s="17"/>
      <c r="B351" s="17"/>
      <c r="C351" s="17"/>
      <c r="D351" s="17"/>
      <c r="E351" s="17"/>
      <c r="F351" s="17"/>
      <c r="G351" s="17"/>
    </row>
    <row r="352" spans="1:7" ht="13.8">
      <c r="A352" s="17"/>
      <c r="B352" s="17"/>
      <c r="C352" s="17"/>
      <c r="D352" s="17"/>
      <c r="E352" s="17"/>
      <c r="F352" s="17"/>
      <c r="G352" s="17"/>
    </row>
    <row r="353" spans="1:7" ht="13.8">
      <c r="A353" s="17"/>
      <c r="B353" s="17"/>
      <c r="C353" s="17"/>
      <c r="D353" s="17"/>
      <c r="E353" s="17"/>
      <c r="F353" s="17"/>
      <c r="G353" s="17"/>
    </row>
    <row r="354" spans="1:7" ht="13.8">
      <c r="A354" s="17"/>
      <c r="B354" s="17"/>
      <c r="C354" s="17"/>
      <c r="D354" s="17"/>
      <c r="E354" s="17"/>
      <c r="F354" s="17"/>
      <c r="G354" s="17"/>
    </row>
    <row r="355" spans="1:7" ht="13.8">
      <c r="A355" s="17"/>
      <c r="B355" s="17"/>
      <c r="C355" s="17"/>
      <c r="D355" s="17"/>
      <c r="E355" s="17"/>
      <c r="F355" s="17"/>
      <c r="G355" s="17"/>
    </row>
    <row r="356" spans="1:7" ht="13.8">
      <c r="A356" s="17"/>
      <c r="B356" s="17"/>
      <c r="C356" s="17"/>
      <c r="D356" s="17"/>
      <c r="E356" s="17"/>
      <c r="F356" s="17"/>
      <c r="G356" s="17"/>
    </row>
    <row r="357" spans="1:7" ht="13.8">
      <c r="A357" s="17"/>
      <c r="B357" s="17"/>
      <c r="C357" s="17"/>
      <c r="D357" s="17"/>
      <c r="E357" s="17"/>
      <c r="F357" s="17"/>
      <c r="G357" s="17"/>
    </row>
    <row r="358" spans="1:7" ht="13.8">
      <c r="A358" s="17"/>
      <c r="B358" s="17"/>
      <c r="C358" s="17"/>
      <c r="D358" s="17"/>
      <c r="E358" s="17"/>
      <c r="F358" s="17"/>
      <c r="G358" s="17"/>
    </row>
    <row r="359" spans="1:7" ht="13.8">
      <c r="A359" s="17"/>
      <c r="B359" s="17"/>
      <c r="C359" s="17"/>
      <c r="D359" s="17"/>
      <c r="E359" s="17"/>
      <c r="F359" s="17"/>
      <c r="G359" s="17"/>
    </row>
    <row r="360" spans="1:7" ht="13.8">
      <c r="A360" s="17"/>
      <c r="B360" s="17"/>
      <c r="C360" s="17"/>
      <c r="D360" s="17"/>
      <c r="E360" s="17"/>
      <c r="F360" s="17"/>
      <c r="G360" s="17"/>
    </row>
    <row r="361" spans="1:7" ht="13.8">
      <c r="A361" s="17"/>
      <c r="B361" s="17"/>
      <c r="C361" s="17"/>
      <c r="D361" s="17"/>
      <c r="E361" s="17"/>
      <c r="F361" s="17"/>
      <c r="G361" s="17"/>
    </row>
    <row r="362" spans="1:7" ht="13.8">
      <c r="A362" s="17"/>
      <c r="B362" s="17"/>
      <c r="C362" s="17"/>
      <c r="D362" s="17"/>
      <c r="E362" s="17"/>
      <c r="F362" s="17"/>
      <c r="G362" s="17"/>
    </row>
    <row r="363" spans="1:7" ht="13.8">
      <c r="A363" s="17"/>
      <c r="B363" s="17"/>
      <c r="C363" s="17"/>
      <c r="D363" s="17"/>
      <c r="E363" s="17"/>
      <c r="F363" s="17"/>
      <c r="G363" s="17"/>
    </row>
    <row r="364" spans="1:7" ht="13.8">
      <c r="A364" s="17"/>
      <c r="B364" s="17"/>
      <c r="C364" s="17"/>
      <c r="D364" s="17"/>
      <c r="E364" s="17"/>
      <c r="F364" s="17"/>
      <c r="G364" s="17"/>
    </row>
    <row r="365" spans="1:7" ht="13.8">
      <c r="A365" s="17"/>
      <c r="B365" s="17"/>
      <c r="C365" s="17"/>
      <c r="D365" s="17"/>
      <c r="E365" s="17"/>
      <c r="F365" s="17"/>
      <c r="G365" s="17"/>
    </row>
    <row r="366" spans="1:7" ht="13.8">
      <c r="A366" s="17"/>
      <c r="B366" s="17"/>
      <c r="C366" s="17"/>
      <c r="D366" s="17"/>
      <c r="E366" s="17"/>
      <c r="F366" s="17"/>
      <c r="G366" s="17"/>
    </row>
    <row r="367" spans="1:7" ht="13.8">
      <c r="A367" s="17"/>
      <c r="B367" s="17"/>
      <c r="C367" s="17"/>
      <c r="D367" s="17"/>
      <c r="E367" s="17"/>
      <c r="F367" s="17"/>
      <c r="G367" s="17"/>
    </row>
    <row r="368" spans="1:7" ht="13.8">
      <c r="A368" s="17"/>
      <c r="B368" s="17"/>
      <c r="C368" s="17"/>
      <c r="D368" s="17"/>
      <c r="E368" s="17"/>
      <c r="F368" s="17"/>
      <c r="G368" s="17"/>
    </row>
    <row r="369" spans="1:7" ht="13.8">
      <c r="A369" s="17"/>
      <c r="B369" s="17"/>
      <c r="C369" s="17"/>
      <c r="D369" s="17"/>
      <c r="E369" s="17"/>
      <c r="F369" s="17"/>
      <c r="G369" s="17"/>
    </row>
    <row r="370" spans="1:7" ht="13.8">
      <c r="A370" s="17"/>
      <c r="B370" s="17"/>
      <c r="C370" s="17"/>
      <c r="D370" s="17"/>
      <c r="E370" s="17"/>
      <c r="F370" s="17"/>
      <c r="G370" s="17"/>
    </row>
    <row r="371" spans="1:7" ht="13.8">
      <c r="A371" s="17"/>
      <c r="B371" s="17"/>
      <c r="C371" s="17"/>
      <c r="D371" s="17"/>
      <c r="E371" s="17"/>
      <c r="F371" s="17"/>
      <c r="G371" s="17"/>
    </row>
    <row r="372" spans="1:7" ht="13.8">
      <c r="A372" s="17"/>
      <c r="B372" s="17"/>
      <c r="C372" s="17"/>
      <c r="D372" s="17"/>
      <c r="E372" s="17"/>
      <c r="F372" s="17"/>
      <c r="G372" s="17"/>
    </row>
    <row r="373" spans="1:7" ht="13.8">
      <c r="A373" s="17"/>
      <c r="B373" s="17"/>
      <c r="C373" s="17"/>
      <c r="D373" s="17"/>
      <c r="E373" s="17"/>
      <c r="F373" s="17"/>
      <c r="G373" s="17"/>
    </row>
    <row r="374" spans="1:7" ht="13.8">
      <c r="A374" s="17"/>
      <c r="B374" s="17"/>
      <c r="C374" s="17"/>
      <c r="D374" s="17"/>
      <c r="E374" s="17"/>
      <c r="F374" s="17"/>
      <c r="G374" s="17"/>
    </row>
    <row r="375" spans="1:7" ht="13.8">
      <c r="A375" s="17"/>
      <c r="B375" s="17"/>
      <c r="C375" s="17"/>
      <c r="D375" s="17"/>
      <c r="E375" s="17"/>
      <c r="F375" s="17"/>
      <c r="G375" s="17"/>
    </row>
    <row r="376" spans="1:7" ht="13.8">
      <c r="A376" s="17"/>
      <c r="B376" s="17"/>
      <c r="C376" s="17"/>
      <c r="D376" s="17"/>
      <c r="E376" s="17"/>
      <c r="F376" s="17"/>
      <c r="G376" s="17"/>
    </row>
    <row r="377" spans="1:7" ht="13.8">
      <c r="A377" s="17"/>
      <c r="B377" s="17"/>
      <c r="C377" s="17"/>
      <c r="D377" s="17"/>
      <c r="E377" s="17"/>
      <c r="F377" s="17"/>
      <c r="G377" s="17"/>
    </row>
    <row r="378" spans="1:7" ht="13.8">
      <c r="A378" s="17"/>
      <c r="B378" s="17"/>
      <c r="C378" s="17"/>
      <c r="D378" s="17"/>
      <c r="E378" s="17"/>
      <c r="F378" s="17"/>
      <c r="G378" s="17"/>
    </row>
    <row r="379" spans="1:7" ht="13.8">
      <c r="A379" s="17"/>
      <c r="B379" s="17"/>
      <c r="C379" s="17"/>
      <c r="D379" s="17"/>
      <c r="E379" s="17"/>
      <c r="F379" s="17"/>
      <c r="G379" s="17"/>
    </row>
    <row r="380" spans="1:7" ht="13.8">
      <c r="A380" s="17"/>
      <c r="B380" s="17"/>
      <c r="C380" s="17"/>
      <c r="D380" s="17"/>
      <c r="E380" s="17"/>
      <c r="F380" s="17"/>
      <c r="G380" s="17"/>
    </row>
    <row r="381" spans="1:7" ht="13.8">
      <c r="A381" s="17"/>
      <c r="B381" s="17"/>
      <c r="C381" s="17"/>
      <c r="D381" s="17"/>
      <c r="E381" s="17"/>
      <c r="F381" s="17"/>
      <c r="G381" s="17"/>
    </row>
    <row r="382" spans="1:7" ht="13.8">
      <c r="A382" s="17"/>
      <c r="B382" s="17"/>
      <c r="C382" s="17"/>
      <c r="D382" s="17"/>
      <c r="E382" s="17"/>
      <c r="F382" s="17"/>
      <c r="G382" s="17"/>
    </row>
    <row r="383" spans="1:7" ht="13.8">
      <c r="A383" s="17"/>
      <c r="B383" s="17"/>
      <c r="C383" s="17"/>
      <c r="D383" s="17"/>
      <c r="E383" s="17"/>
      <c r="F383" s="17"/>
      <c r="G383" s="17"/>
    </row>
    <row r="384" spans="1:7" ht="13.8">
      <c r="A384" s="17"/>
      <c r="B384" s="17"/>
      <c r="C384" s="17"/>
      <c r="D384" s="17"/>
      <c r="E384" s="17"/>
      <c r="F384" s="17"/>
      <c r="G384" s="17"/>
    </row>
    <row r="385" spans="1:7" ht="13.8">
      <c r="A385" s="17"/>
      <c r="B385" s="17"/>
      <c r="C385" s="17"/>
      <c r="D385" s="17"/>
      <c r="E385" s="17"/>
      <c r="F385" s="17"/>
      <c r="G385" s="17"/>
    </row>
    <row r="386" spans="1:7" ht="13.8">
      <c r="A386" s="17"/>
      <c r="B386" s="17"/>
      <c r="C386" s="17"/>
      <c r="D386" s="17"/>
      <c r="E386" s="17"/>
      <c r="F386" s="17"/>
      <c r="G386" s="17"/>
    </row>
    <row r="387" spans="1:7" ht="13.8">
      <c r="A387" s="17"/>
      <c r="B387" s="17"/>
      <c r="C387" s="17"/>
      <c r="D387" s="17"/>
      <c r="E387" s="17"/>
      <c r="F387" s="17"/>
      <c r="G387" s="17"/>
    </row>
    <row r="388" spans="1:7" ht="13.8">
      <c r="A388" s="17"/>
      <c r="B388" s="17"/>
      <c r="C388" s="17"/>
      <c r="D388" s="17"/>
      <c r="E388" s="17"/>
      <c r="F388" s="17"/>
      <c r="G388" s="17"/>
    </row>
    <row r="389" spans="1:7" ht="13.8">
      <c r="A389" s="17"/>
      <c r="B389" s="17"/>
      <c r="C389" s="17"/>
      <c r="D389" s="17"/>
      <c r="E389" s="17"/>
      <c r="F389" s="17"/>
      <c r="G389" s="17"/>
    </row>
    <row r="390" spans="1:7" ht="14.4">
      <c r="A390" s="12" t="s">
        <v>0</v>
      </c>
      <c r="B390" s="22" t="s">
        <v>63</v>
      </c>
      <c r="C390" s="22" t="s">
        <v>64</v>
      </c>
      <c r="D390" s="17"/>
      <c r="E390" s="17"/>
      <c r="F390" s="17"/>
      <c r="G390" s="17"/>
    </row>
    <row r="391" spans="1:7" ht="14.4">
      <c r="A391" s="15" t="s">
        <v>7</v>
      </c>
      <c r="B391" s="47">
        <v>-3.6548223350253761E-2</v>
      </c>
      <c r="C391" s="47">
        <v>-0.17454875882863163</v>
      </c>
      <c r="D391" s="17"/>
      <c r="E391" s="17"/>
      <c r="F391" s="17"/>
      <c r="G391" s="17"/>
    </row>
    <row r="392" spans="1:7" ht="14.4">
      <c r="A392" s="15" t="s">
        <v>9</v>
      </c>
      <c r="B392" s="47">
        <v>5.9823542070152724E-2</v>
      </c>
      <c r="C392" s="47">
        <v>2.2726312676889293E-2</v>
      </c>
      <c r="D392" s="17"/>
      <c r="E392" s="17"/>
      <c r="F392" s="17"/>
      <c r="G392" s="17"/>
    </row>
    <row r="393" spans="1:7" ht="14.4">
      <c r="A393" s="15" t="s">
        <v>10</v>
      </c>
      <c r="B393" s="47">
        <v>3.1062791213667618E-2</v>
      </c>
      <c r="C393" s="47">
        <v>-8.8378003696857776E-2</v>
      </c>
      <c r="D393" s="17"/>
      <c r="E393" s="17"/>
      <c r="F393" s="17"/>
      <c r="G393" s="17"/>
    </row>
    <row r="394" spans="1:7" ht="14.4">
      <c r="A394" s="15" t="s">
        <v>11</v>
      </c>
      <c r="B394" s="47">
        <v>-4.0247018739352658E-2</v>
      </c>
      <c r="C394" s="47">
        <v>0.12013113056981406</v>
      </c>
      <c r="D394" s="17"/>
      <c r="E394" s="17"/>
      <c r="F394" s="17"/>
      <c r="G394" s="17"/>
    </row>
    <row r="395" spans="1:7" ht="14.4">
      <c r="A395" s="15" t="s">
        <v>12</v>
      </c>
      <c r="B395" s="47">
        <v>3.0954994511525946E-2</v>
      </c>
      <c r="C395" s="47">
        <v>0.14106413348427438</v>
      </c>
      <c r="D395" s="17"/>
      <c r="E395" s="17"/>
      <c r="F395" s="17"/>
      <c r="G395" s="17"/>
    </row>
    <row r="396" spans="1:7" ht="14.4">
      <c r="A396" s="15" t="s">
        <v>13</v>
      </c>
      <c r="B396" s="47">
        <v>0.15667851701371238</v>
      </c>
      <c r="C396" s="47">
        <v>-9.0839933771871051E-2</v>
      </c>
      <c r="D396" s="17"/>
      <c r="E396" s="17"/>
      <c r="F396" s="17"/>
      <c r="G396" s="17"/>
    </row>
    <row r="397" spans="1:7" ht="14.4">
      <c r="A397" s="15" t="s">
        <v>14</v>
      </c>
      <c r="B397" s="47">
        <v>8.7845303867403191E-2</v>
      </c>
      <c r="C397" s="47">
        <v>3.9443695055583872E-2</v>
      </c>
      <c r="D397" s="17"/>
      <c r="E397" s="17"/>
      <c r="F397" s="17"/>
      <c r="G397" s="17"/>
    </row>
    <row r="398" spans="1:7" ht="14.4">
      <c r="A398" s="15" t="s">
        <v>15</v>
      </c>
      <c r="B398" s="47">
        <v>-1.6838674633351425E-2</v>
      </c>
      <c r="C398" s="47">
        <v>7.3091880241764606E-3</v>
      </c>
      <c r="D398" s="17"/>
      <c r="E398" s="17"/>
      <c r="F398" s="17"/>
      <c r="G398" s="17"/>
    </row>
    <row r="399" spans="1:7" ht="14.4">
      <c r="A399" s="15" t="s">
        <v>16</v>
      </c>
      <c r="B399" s="47">
        <v>-2.6183549325575317E-2</v>
      </c>
      <c r="C399" s="47">
        <v>1.2572350317866965E-2</v>
      </c>
      <c r="D399" s="17"/>
      <c r="E399" s="17"/>
      <c r="F399" s="17"/>
      <c r="G399" s="17"/>
    </row>
    <row r="400" spans="1:7" ht="14.4">
      <c r="A400" s="15" t="s">
        <v>17</v>
      </c>
      <c r="B400" s="47">
        <v>-8.6935522820574596E-2</v>
      </c>
      <c r="C400" s="47">
        <v>-3.2986190760196377E-2</v>
      </c>
      <c r="D400" s="17"/>
      <c r="E400" s="17"/>
      <c r="F400" s="17"/>
      <c r="G400" s="17"/>
    </row>
    <row r="401" spans="1:7" ht="14.4">
      <c r="A401" s="15" t="s">
        <v>18</v>
      </c>
      <c r="B401" s="47">
        <v>2.0956607495068891E-2</v>
      </c>
      <c r="C401" s="47">
        <v>2.0227095113316551E-3</v>
      </c>
      <c r="D401" s="17"/>
      <c r="E401" s="17"/>
      <c r="F401" s="17"/>
      <c r="G401" s="17"/>
    </row>
    <row r="402" spans="1:7" ht="14.4">
      <c r="A402" s="15" t="s">
        <v>19</v>
      </c>
      <c r="B402" s="47">
        <v>0.17565217391304344</v>
      </c>
      <c r="C402" s="47">
        <v>6.7474727647462984E-2</v>
      </c>
      <c r="D402" s="17"/>
      <c r="E402" s="17"/>
      <c r="F402" s="17"/>
      <c r="G402" s="17"/>
    </row>
    <row r="403" spans="1:7" ht="14.4">
      <c r="A403" s="15" t="s">
        <v>20</v>
      </c>
      <c r="B403" s="47">
        <v>-2.8716216216216339E-2</v>
      </c>
      <c r="C403" s="47">
        <v>-0.17434463757546292</v>
      </c>
      <c r="D403" s="17"/>
      <c r="E403" s="17"/>
      <c r="F403" s="17"/>
      <c r="G403" s="17"/>
    </row>
    <row r="404" spans="1:7" ht="14.4">
      <c r="A404" s="15" t="s">
        <v>21</v>
      </c>
      <c r="B404" s="47">
        <v>-6.8450039339103097E-2</v>
      </c>
      <c r="C404" s="47">
        <v>5.6821101310268185E-2</v>
      </c>
      <c r="D404" s="17"/>
      <c r="E404" s="17"/>
      <c r="F404" s="17"/>
      <c r="G404" s="17"/>
    </row>
    <row r="405" spans="1:7" ht="14.4">
      <c r="A405" s="15" t="s">
        <v>22</v>
      </c>
      <c r="B405" s="47">
        <v>-4.6511627906976716E-2</v>
      </c>
      <c r="C405" s="47">
        <v>-8.8161799156645348E-2</v>
      </c>
      <c r="D405" s="17"/>
      <c r="E405" s="17"/>
      <c r="F405" s="17"/>
      <c r="G405" s="17"/>
    </row>
    <row r="406" spans="1:7" ht="14.4">
      <c r="A406" s="15" t="s">
        <v>23</v>
      </c>
      <c r="B406" s="47">
        <v>4.4670846394984309E-2</v>
      </c>
      <c r="C406" s="47">
        <v>1.2652222046497075E-2</v>
      </c>
      <c r="D406" s="17"/>
      <c r="E406" s="17"/>
      <c r="F406" s="17"/>
      <c r="G406" s="17"/>
    </row>
    <row r="407" spans="1:7" ht="14.4">
      <c r="A407" s="15" t="s">
        <v>24</v>
      </c>
      <c r="B407" s="47">
        <v>3.4315049986490154E-2</v>
      </c>
      <c r="C407" s="47">
        <v>8.5120988501801831E-2</v>
      </c>
      <c r="D407" s="17"/>
      <c r="E407" s="17"/>
      <c r="F407" s="17"/>
      <c r="G407" s="17"/>
    </row>
    <row r="408" spans="1:7" ht="14.4">
      <c r="A408" s="15" t="s">
        <v>25</v>
      </c>
      <c r="B408" s="47">
        <v>1.7596920538905714E-2</v>
      </c>
      <c r="C408" s="47">
        <v>8.4597487203350363E-2</v>
      </c>
      <c r="D408" s="17"/>
      <c r="E408" s="17"/>
      <c r="F408" s="17"/>
      <c r="G408" s="17"/>
    </row>
    <row r="409" spans="1:7" ht="14.4">
      <c r="A409" s="15" t="s">
        <v>26</v>
      </c>
      <c r="B409" s="47">
        <v>-1.248981808308447E-2</v>
      </c>
      <c r="C409" s="47">
        <v>0.30503431104633516</v>
      </c>
      <c r="D409" s="17"/>
      <c r="E409" s="17"/>
      <c r="F409" s="17"/>
      <c r="G409" s="17"/>
    </row>
    <row r="410" spans="1:7" ht="14.4">
      <c r="A410" s="15" t="s">
        <v>27</v>
      </c>
      <c r="B410" s="47">
        <v>3.7464788732394227E-2</v>
      </c>
      <c r="C410" s="47">
        <v>3.2672770600777445E-2</v>
      </c>
      <c r="D410" s="17"/>
      <c r="E410" s="17"/>
      <c r="F410" s="17"/>
      <c r="G410" s="17"/>
    </row>
    <row r="411" spans="1:7" ht="14.4">
      <c r="A411" s="15" t="s">
        <v>28</v>
      </c>
      <c r="B411" s="47">
        <v>0.20013522650439497</v>
      </c>
      <c r="C411" s="47">
        <v>1.3152042696486621E-2</v>
      </c>
      <c r="D411" s="17"/>
      <c r="E411" s="17"/>
      <c r="F411" s="17"/>
      <c r="G411" s="17"/>
    </row>
    <row r="412" spans="1:7" ht="14.4">
      <c r="A412" s="15" t="s">
        <v>29</v>
      </c>
      <c r="B412" s="47">
        <v>0.22840531561461797</v>
      </c>
      <c r="C412" s="47">
        <v>-7.4415084820584898E-3</v>
      </c>
      <c r="D412" s="17"/>
      <c r="E412" s="17"/>
      <c r="F412" s="17"/>
      <c r="G412" s="17"/>
    </row>
    <row r="413" spans="1:7" ht="14.4">
      <c r="A413" s="15" t="s">
        <v>30</v>
      </c>
      <c r="B413" s="47">
        <v>-1.6741527153940394E-2</v>
      </c>
      <c r="C413" s="47">
        <v>4.9159719465396323E-2</v>
      </c>
      <c r="D413" s="17"/>
      <c r="E413" s="17"/>
      <c r="F413" s="17"/>
      <c r="G413" s="17"/>
    </row>
    <row r="414" spans="1:7" ht="14.4">
      <c r="A414" s="15" t="s">
        <v>31</v>
      </c>
      <c r="B414" s="47">
        <v>5.7494866529772537E-3</v>
      </c>
      <c r="C414" s="47">
        <v>-7.0651171370595844E-2</v>
      </c>
      <c r="D414" s="17"/>
      <c r="E414" s="17"/>
      <c r="F414" s="17"/>
      <c r="G414" s="17"/>
    </row>
    <row r="415" spans="1:7" ht="14.4">
      <c r="A415" s="15" t="s">
        <v>32</v>
      </c>
      <c r="B415" s="47">
        <v>-1.8145161290322509E-2</v>
      </c>
      <c r="C415" s="47">
        <v>-3.0579399141630881E-2</v>
      </c>
      <c r="D415" s="17"/>
      <c r="E415" s="17"/>
      <c r="F415" s="17"/>
      <c r="G415" s="17"/>
    </row>
    <row r="416" spans="1:7" ht="14.4">
      <c r="A416" s="15" t="s">
        <v>33</v>
      </c>
      <c r="B416" s="47">
        <v>9.7719869706840434E-3</v>
      </c>
      <c r="C416" s="47">
        <v>-5.4926483015041438E-2</v>
      </c>
      <c r="D416" s="17"/>
      <c r="E416" s="17"/>
      <c r="F416" s="17"/>
      <c r="G416" s="17"/>
    </row>
    <row r="417" spans="1:7" ht="14.4">
      <c r="A417" s="15" t="s">
        <v>34</v>
      </c>
      <c r="B417" s="47">
        <v>0.23107769423558899</v>
      </c>
      <c r="C417" s="47">
        <v>2.7494790460754759E-2</v>
      </c>
      <c r="D417" s="17"/>
      <c r="E417" s="17"/>
      <c r="F417" s="17"/>
      <c r="G417" s="17"/>
    </row>
    <row r="418" spans="1:7" ht="14.4">
      <c r="A418" s="15" t="s">
        <v>35</v>
      </c>
      <c r="B418" s="47">
        <v>3.3143448990160529E-2</v>
      </c>
      <c r="C418" s="47">
        <v>6.1735585323239306E-3</v>
      </c>
      <c r="D418" s="17"/>
      <c r="E418" s="17"/>
      <c r="F418" s="17"/>
      <c r="G418" s="17"/>
    </row>
    <row r="419" spans="1:7" ht="14.4">
      <c r="A419" s="15" t="s">
        <v>36</v>
      </c>
      <c r="B419" s="47">
        <v>-6.7149758454106312E-2</v>
      </c>
      <c r="C419" s="47">
        <v>3.1417072145131231E-2</v>
      </c>
      <c r="D419" s="17"/>
      <c r="E419" s="17"/>
      <c r="F419" s="17"/>
      <c r="G419" s="17"/>
    </row>
    <row r="420" spans="1:7" ht="14.4">
      <c r="A420" s="15" t="s">
        <v>37</v>
      </c>
      <c r="B420" s="47">
        <v>-0.10389610389610393</v>
      </c>
      <c r="C420" s="47">
        <v>6.0386011847888277E-2</v>
      </c>
      <c r="D420" s="17"/>
      <c r="E420" s="17"/>
      <c r="F420" s="17"/>
      <c r="G420" s="17"/>
    </row>
    <row r="421" spans="1:7" ht="14.4">
      <c r="A421" s="15" t="s">
        <v>38</v>
      </c>
      <c r="B421" s="47">
        <v>-1.4084507042253502E-2</v>
      </c>
      <c r="C421" s="47">
        <v>7.2189591585849033E-2</v>
      </c>
      <c r="D421" s="17"/>
      <c r="E421" s="17"/>
      <c r="F421" s="17"/>
      <c r="G421" s="17"/>
    </row>
    <row r="422" spans="1:7" ht="14.4">
      <c r="A422" s="15" t="s">
        <v>39</v>
      </c>
      <c r="B422" s="47">
        <v>4.1796353935082298E-2</v>
      </c>
      <c r="C422" s="47">
        <v>6.170691030382125E-2</v>
      </c>
      <c r="D422" s="17"/>
      <c r="E422" s="17"/>
      <c r="F422" s="17"/>
      <c r="G422" s="17"/>
    </row>
    <row r="423" spans="1:7" ht="14.4">
      <c r="A423" s="15" t="s">
        <v>40</v>
      </c>
      <c r="B423" s="47">
        <v>-8.8144557073601693E-3</v>
      </c>
      <c r="C423" s="47">
        <v>-4.102635421737022E-2</v>
      </c>
      <c r="D423" s="17"/>
      <c r="E423" s="17"/>
      <c r="F423" s="17"/>
      <c r="G423" s="17"/>
    </row>
    <row r="424" spans="1:7" ht="14.4">
      <c r="A424" s="15" t="s">
        <v>41</v>
      </c>
      <c r="B424" s="47">
        <v>7.637571157495282E-2</v>
      </c>
      <c r="C424" s="47">
        <v>0.12141297567061748</v>
      </c>
      <c r="D424" s="17"/>
      <c r="E424" s="17"/>
      <c r="F424" s="17"/>
      <c r="G424" s="17"/>
    </row>
    <row r="425" spans="1:7" ht="14.4">
      <c r="A425" s="15" t="s">
        <v>42</v>
      </c>
      <c r="B425" s="47">
        <v>4.6673286991062435E-2</v>
      </c>
      <c r="C425" s="47">
        <v>0.10399449035812691</v>
      </c>
      <c r="D425" s="17"/>
      <c r="E425" s="17"/>
      <c r="F425" s="17"/>
      <c r="G425" s="17"/>
    </row>
    <row r="426" spans="1:7" ht="14.4">
      <c r="A426" s="15" t="s">
        <v>43</v>
      </c>
      <c r="B426" s="47">
        <v>3.9880358923232162E-3</v>
      </c>
      <c r="C426" s="47">
        <v>-2.5819777949909195E-4</v>
      </c>
      <c r="D426" s="17"/>
      <c r="E426" s="17"/>
      <c r="F426" s="17"/>
      <c r="G426" s="17"/>
    </row>
    <row r="427" spans="1:7" ht="14.4">
      <c r="A427" s="15" t="s">
        <v>44</v>
      </c>
      <c r="B427" s="47">
        <v>2.608695652173898E-2</v>
      </c>
      <c r="C427" s="47">
        <v>4.9309130316987249E-2</v>
      </c>
      <c r="D427" s="17"/>
      <c r="E427" s="17"/>
      <c r="F427" s="17"/>
      <c r="G427" s="17"/>
    </row>
    <row r="428" spans="1:7" ht="14.4">
      <c r="A428" s="15" t="s">
        <v>45</v>
      </c>
      <c r="B428" s="47">
        <v>-2.4937655860349128E-2</v>
      </c>
      <c r="C428" s="47">
        <v>3.8074517269512942E-3</v>
      </c>
      <c r="D428" s="17"/>
      <c r="E428" s="17"/>
      <c r="F428" s="17"/>
      <c r="G428" s="17"/>
    </row>
    <row r="429" spans="1:7" ht="14.4">
      <c r="A429" s="15" t="s">
        <v>46</v>
      </c>
      <c r="B429" s="47">
        <v>-7.4330563250230797E-2</v>
      </c>
      <c r="C429" s="47">
        <v>-5.8547409746522172E-2</v>
      </c>
      <c r="D429" s="17"/>
      <c r="E429" s="17"/>
      <c r="F429" s="17"/>
      <c r="G429" s="17"/>
    </row>
    <row r="430" spans="1:7" ht="14.4">
      <c r="A430" s="15" t="s">
        <v>47</v>
      </c>
      <c r="B430" s="47">
        <v>1.1204481792717047E-2</v>
      </c>
      <c r="C430" s="47">
        <v>0.13934266822248143</v>
      </c>
      <c r="D430" s="17"/>
      <c r="E430" s="17"/>
      <c r="F430" s="17"/>
      <c r="G430" s="17"/>
    </row>
    <row r="431" spans="1:7" ht="14.4">
      <c r="A431" s="15" t="s">
        <v>48</v>
      </c>
      <c r="B431" s="47">
        <v>3.8797284190106751E-2</v>
      </c>
      <c r="C431" s="47">
        <v>4.0890688259109353E-2</v>
      </c>
      <c r="D431" s="17"/>
      <c r="E431" s="17"/>
      <c r="F431" s="17"/>
      <c r="G431" s="17"/>
    </row>
    <row r="432" spans="1:7" ht="14.4">
      <c r="A432" s="15" t="s">
        <v>49</v>
      </c>
      <c r="B432" s="47">
        <v>2.8428927680798077E-2</v>
      </c>
      <c r="C432" s="47">
        <v>2.224521469218832E-2</v>
      </c>
      <c r="D432" s="17"/>
      <c r="E432" s="17"/>
      <c r="F432" s="17"/>
      <c r="G432" s="17"/>
    </row>
    <row r="433" spans="1:7" ht="14.4">
      <c r="A433" s="15" t="s">
        <v>50</v>
      </c>
      <c r="B433" s="47">
        <v>5.9165346011621711E-2</v>
      </c>
      <c r="C433" s="47">
        <v>0.10457142857142854</v>
      </c>
      <c r="D433" s="17"/>
      <c r="E433" s="17"/>
      <c r="F433" s="17"/>
      <c r="G433" s="17"/>
    </row>
    <row r="434" spans="1:7" ht="14.4">
      <c r="A434" s="15" t="s">
        <v>51</v>
      </c>
      <c r="B434" s="47">
        <v>-4.1033434650455836E-2</v>
      </c>
      <c r="C434" s="47">
        <v>-6.3169164882227014E-2</v>
      </c>
      <c r="D434" s="17"/>
      <c r="E434" s="17"/>
      <c r="F434" s="17"/>
      <c r="G434" s="17"/>
    </row>
    <row r="435" spans="1:7" ht="14.4">
      <c r="A435" s="15" t="s">
        <v>52</v>
      </c>
      <c r="B435" s="47">
        <v>-5.5415617128464767E-3</v>
      </c>
      <c r="C435" s="47">
        <v>8.9085820895522305E-2</v>
      </c>
      <c r="D435" s="17"/>
      <c r="E435" s="17"/>
      <c r="F435" s="17"/>
      <c r="G435" s="17"/>
    </row>
    <row r="436" spans="1:7" ht="14.4">
      <c r="A436" s="15" t="s">
        <v>53</v>
      </c>
      <c r="B436" s="47">
        <v>-0.12593571114046676</v>
      </c>
      <c r="C436" s="47">
        <v>-0.1691532648711489</v>
      </c>
      <c r="D436" s="17"/>
      <c r="E436" s="17"/>
      <c r="F436" s="17"/>
      <c r="G436" s="17"/>
    </row>
    <row r="437" spans="1:7" ht="14.4">
      <c r="A437" s="15" t="s">
        <v>54</v>
      </c>
      <c r="B437" s="47">
        <v>-6.3891178895300937E-2</v>
      </c>
      <c r="C437" s="47">
        <v>-3.0251785043216795E-2</v>
      </c>
      <c r="D437" s="17"/>
      <c r="E437" s="17"/>
      <c r="F437" s="17"/>
      <c r="G437" s="17"/>
    </row>
    <row r="438" spans="1:7" ht="14.4">
      <c r="A438" s="15" t="s">
        <v>55</v>
      </c>
      <c r="B438" s="47">
        <v>8.7318087318086768E-3</v>
      </c>
      <c r="C438" s="47">
        <v>5.4174507279389994E-2</v>
      </c>
      <c r="D438" s="17"/>
      <c r="E438" s="17"/>
      <c r="F438" s="17"/>
      <c r="G438" s="17"/>
    </row>
    <row r="439" spans="1:7" ht="14.4">
      <c r="A439" s="15" t="s">
        <v>56</v>
      </c>
      <c r="B439" s="47">
        <v>0.1652131782945736</v>
      </c>
      <c r="C439" s="47">
        <v>6.5796032299869633E-3</v>
      </c>
      <c r="D439" s="17"/>
      <c r="E439" s="17"/>
      <c r="F439" s="17"/>
      <c r="G439" s="17"/>
    </row>
    <row r="440" spans="1:7" ht="14.4">
      <c r="A440" s="15" t="s">
        <v>57</v>
      </c>
      <c r="B440" s="47">
        <v>-0.13021491782553729</v>
      </c>
      <c r="C440" s="47">
        <v>4.5063088323653577E-3</v>
      </c>
      <c r="D440" s="17"/>
      <c r="E440" s="17"/>
      <c r="F440" s="17"/>
      <c r="G440" s="17"/>
    </row>
    <row r="441" spans="1:7" ht="14.4">
      <c r="A441" s="15" t="s">
        <v>58</v>
      </c>
      <c r="B441" s="47">
        <v>-4.5838359469240086E-2</v>
      </c>
      <c r="C441" s="47">
        <v>-9.9061710573800088E-2</v>
      </c>
      <c r="D441" s="17"/>
      <c r="E441" s="17"/>
      <c r="F441" s="17"/>
      <c r="G441" s="17"/>
    </row>
    <row r="442" spans="1:7" ht="14.4">
      <c r="A442" s="15" t="s">
        <v>59</v>
      </c>
      <c r="B442" s="47">
        <v>5.381355932203391E-2</v>
      </c>
      <c r="C442" s="47">
        <v>-1.9982316534040589E-2</v>
      </c>
      <c r="D442" s="17"/>
      <c r="E442" s="17"/>
      <c r="F442" s="17"/>
      <c r="G442" s="17"/>
    </row>
    <row r="443" spans="1:7" ht="14.4">
      <c r="A443" s="15" t="s">
        <v>60</v>
      </c>
      <c r="B443" s="47">
        <v>0.23560209424083767</v>
      </c>
      <c r="C443" s="47">
        <v>5.1506136110077927E-2</v>
      </c>
      <c r="D443" s="17"/>
      <c r="E443" s="17"/>
      <c r="F443" s="17"/>
      <c r="G443" s="17"/>
    </row>
    <row r="444" spans="1:7" ht="14.4">
      <c r="A444" s="15" t="s">
        <v>61</v>
      </c>
      <c r="B444" s="55"/>
      <c r="C444" s="55"/>
      <c r="D444" s="17"/>
      <c r="E444" s="17"/>
      <c r="F444" s="17"/>
      <c r="G444" s="17"/>
    </row>
    <row r="445" spans="1:7" ht="13.8">
      <c r="A445" s="20"/>
      <c r="B445" s="17"/>
      <c r="C445" s="17"/>
      <c r="D445" s="17"/>
      <c r="E445" s="17"/>
      <c r="F445" s="17"/>
      <c r="G445" s="17"/>
    </row>
    <row r="446" spans="1:7" ht="13.8">
      <c r="A446" s="20"/>
      <c r="B446" s="17"/>
      <c r="C446" s="17"/>
      <c r="D446" s="17"/>
      <c r="E446" s="17"/>
      <c r="F446" s="17"/>
      <c r="G446" s="17"/>
    </row>
    <row r="447" spans="1:7" ht="13.8">
      <c r="A447" s="20"/>
      <c r="B447" s="17"/>
      <c r="C447" s="17"/>
      <c r="D447" s="17"/>
      <c r="E447" s="17"/>
      <c r="F447" s="17"/>
      <c r="G447" s="17"/>
    </row>
    <row r="448" spans="1:7" ht="13.8">
      <c r="A448" s="20"/>
      <c r="B448" s="17"/>
      <c r="C448" s="17"/>
      <c r="D448" s="17"/>
      <c r="E448" s="17"/>
      <c r="F448" s="17"/>
      <c r="G448" s="17"/>
    </row>
    <row r="449" spans="1:7" ht="13.8">
      <c r="A449" s="20"/>
      <c r="B449" s="17"/>
      <c r="C449" s="17"/>
      <c r="D449" s="17"/>
      <c r="E449" s="17"/>
      <c r="F449" s="17"/>
      <c r="G449" s="17"/>
    </row>
    <row r="450" spans="1:7" ht="13.8">
      <c r="A450" s="20"/>
      <c r="B450" s="17"/>
      <c r="C450" s="17"/>
      <c r="D450" s="17"/>
      <c r="E450" s="17"/>
      <c r="F450" s="17"/>
      <c r="G450" s="17"/>
    </row>
    <row r="451" spans="1:7" ht="13.8">
      <c r="A451" s="20"/>
      <c r="B451" s="17"/>
      <c r="C451" s="17"/>
      <c r="D451" s="17"/>
      <c r="E451" s="17"/>
      <c r="F451" s="17"/>
      <c r="G451" s="17"/>
    </row>
    <row r="452" spans="1:7" ht="13.8">
      <c r="A452" s="20"/>
      <c r="B452" s="17"/>
      <c r="C452" s="17"/>
      <c r="D452" s="17"/>
      <c r="E452" s="17"/>
      <c r="F452" s="17"/>
      <c r="G452" s="17"/>
    </row>
    <row r="453" spans="1:7" ht="13.8">
      <c r="A453" s="20"/>
      <c r="B453" s="17"/>
      <c r="C453" s="17"/>
      <c r="D453" s="17"/>
      <c r="E453" s="17"/>
      <c r="F453" s="17"/>
      <c r="G453" s="17"/>
    </row>
    <row r="454" spans="1:7" ht="13.8">
      <c r="A454" s="20"/>
      <c r="B454" s="17"/>
      <c r="C454" s="17"/>
      <c r="D454" s="17"/>
      <c r="E454" s="17"/>
      <c r="F454" s="17"/>
      <c r="G454" s="17"/>
    </row>
    <row r="455" spans="1:7" ht="13.8">
      <c r="A455" s="20"/>
      <c r="B455" s="17"/>
      <c r="C455" s="17"/>
      <c r="D455" s="17"/>
      <c r="E455" s="17"/>
      <c r="F455" s="17"/>
      <c r="G455" s="17"/>
    </row>
    <row r="456" spans="1:7" ht="13.8">
      <c r="A456" s="20"/>
      <c r="B456" s="17"/>
      <c r="C456" s="17"/>
      <c r="D456" s="17"/>
      <c r="E456" s="17"/>
      <c r="F456" s="17"/>
      <c r="G456" s="17"/>
    </row>
    <row r="457" spans="1:7" ht="13.8">
      <c r="A457" s="20"/>
      <c r="B457" s="17"/>
      <c r="C457" s="17"/>
      <c r="D457" s="17"/>
      <c r="E457" s="17"/>
      <c r="F457" s="17"/>
      <c r="G457" s="17"/>
    </row>
    <row r="458" spans="1:7" ht="13.8">
      <c r="A458" s="20"/>
      <c r="B458" s="17"/>
      <c r="C458" s="17"/>
      <c r="D458" s="17"/>
      <c r="E458" s="17"/>
      <c r="F458" s="17"/>
      <c r="G458" s="17"/>
    </row>
    <row r="459" spans="1:7" ht="13.8">
      <c r="A459" s="20"/>
      <c r="B459" s="17"/>
      <c r="C459" s="17"/>
      <c r="D459" s="17"/>
      <c r="E459" s="17"/>
      <c r="F459" s="17"/>
      <c r="G459" s="17"/>
    </row>
    <row r="460" spans="1:7" ht="13.8">
      <c r="A460" s="20"/>
      <c r="B460" s="17"/>
      <c r="C460" s="17"/>
      <c r="D460" s="17"/>
      <c r="E460" s="17"/>
      <c r="F460" s="17"/>
      <c r="G460" s="17"/>
    </row>
    <row r="461" spans="1:7" ht="13.8">
      <c r="A461" s="20"/>
      <c r="B461" s="17"/>
      <c r="C461" s="17"/>
      <c r="D461" s="17"/>
      <c r="E461" s="17"/>
      <c r="F461" s="17"/>
      <c r="G461" s="17"/>
    </row>
    <row r="462" spans="1:7" ht="13.8">
      <c r="A462" s="20"/>
      <c r="B462" s="17"/>
      <c r="C462" s="17"/>
      <c r="D462" s="17"/>
      <c r="E462" s="17"/>
      <c r="F462" s="17"/>
      <c r="G462" s="17"/>
    </row>
    <row r="463" spans="1:7" ht="13.8">
      <c r="A463" s="20"/>
      <c r="B463" s="17"/>
      <c r="C463" s="17"/>
      <c r="D463" s="17"/>
      <c r="E463" s="17"/>
      <c r="F463" s="17"/>
      <c r="G463" s="17"/>
    </row>
    <row r="464" spans="1:7" ht="13.8">
      <c r="A464" s="20"/>
      <c r="B464" s="17"/>
      <c r="C464" s="17"/>
      <c r="D464" s="17"/>
      <c r="E464" s="17"/>
      <c r="F464" s="17"/>
      <c r="G464" s="17"/>
    </row>
    <row r="465" spans="1:7" ht="13.8">
      <c r="A465" s="20"/>
      <c r="B465" s="17"/>
      <c r="C465" s="17"/>
      <c r="D465" s="17"/>
      <c r="E465" s="17"/>
      <c r="F465" s="17"/>
      <c r="G465" s="17"/>
    </row>
    <row r="466" spans="1:7" ht="13.8">
      <c r="A466" s="20"/>
      <c r="B466" s="17"/>
      <c r="C466" s="17"/>
      <c r="D466" s="17"/>
      <c r="E466" s="17"/>
      <c r="F466" s="17"/>
      <c r="G466" s="17"/>
    </row>
    <row r="467" spans="1:7" ht="13.8">
      <c r="A467" s="20"/>
      <c r="B467" s="17"/>
      <c r="C467" s="17"/>
      <c r="D467" s="17"/>
      <c r="E467" s="17"/>
      <c r="F467" s="17"/>
      <c r="G467" s="17"/>
    </row>
    <row r="468" spans="1:7" ht="13.8">
      <c r="A468" s="20"/>
      <c r="B468" s="17"/>
      <c r="C468" s="17"/>
      <c r="D468" s="17"/>
      <c r="E468" s="17"/>
      <c r="F468" s="17"/>
      <c r="G468" s="17"/>
    </row>
    <row r="469" spans="1:7" ht="13.8">
      <c r="A469" s="20"/>
      <c r="B469" s="17"/>
      <c r="C469" s="17"/>
      <c r="D469" s="17"/>
      <c r="E469" s="17"/>
      <c r="F469" s="17"/>
      <c r="G469" s="17"/>
    </row>
    <row r="470" spans="1:7" ht="13.8">
      <c r="A470" s="20"/>
      <c r="B470" s="17"/>
      <c r="C470" s="17"/>
      <c r="D470" s="17"/>
      <c r="E470" s="17"/>
      <c r="F470" s="17"/>
      <c r="G470" s="17"/>
    </row>
    <row r="471" spans="1:7" ht="13.8">
      <c r="A471" s="20"/>
      <c r="B471" s="17"/>
      <c r="C471" s="17"/>
      <c r="D471" s="17"/>
      <c r="E471" s="17"/>
      <c r="F471" s="17"/>
      <c r="G471" s="17"/>
    </row>
    <row r="472" spans="1:7" ht="13.8">
      <c r="A472" s="20"/>
      <c r="B472" s="17"/>
      <c r="C472" s="17"/>
      <c r="D472" s="17"/>
      <c r="E472" s="17"/>
      <c r="F472" s="17"/>
      <c r="G472" s="17"/>
    </row>
    <row r="473" spans="1:7" ht="13.8">
      <c r="A473" s="20"/>
      <c r="B473" s="17"/>
      <c r="C473" s="17"/>
      <c r="D473" s="17"/>
      <c r="E473" s="17"/>
      <c r="F473" s="17"/>
      <c r="G473" s="17"/>
    </row>
    <row r="474" spans="1:7" ht="13.8">
      <c r="A474" s="20"/>
      <c r="B474" s="17"/>
      <c r="C474" s="17"/>
      <c r="D474" s="17"/>
      <c r="E474" s="17"/>
      <c r="F474" s="17"/>
      <c r="G474" s="17"/>
    </row>
    <row r="475" spans="1:7" ht="13.8">
      <c r="A475" s="20"/>
      <c r="B475" s="17"/>
      <c r="C475" s="17"/>
      <c r="D475" s="17"/>
      <c r="E475" s="17"/>
      <c r="F475" s="17"/>
      <c r="G475" s="17"/>
    </row>
    <row r="476" spans="1:7" ht="13.8">
      <c r="A476" s="20"/>
      <c r="B476" s="17"/>
      <c r="C476" s="17"/>
      <c r="D476" s="17"/>
      <c r="E476" s="17"/>
      <c r="F476" s="17"/>
      <c r="G476" s="17"/>
    </row>
    <row r="477" spans="1:7" ht="13.8">
      <c r="A477" s="20"/>
      <c r="B477" s="17"/>
      <c r="C477" s="17"/>
      <c r="D477" s="17"/>
      <c r="E477" s="17"/>
      <c r="F477" s="17"/>
      <c r="G477" s="17"/>
    </row>
    <row r="478" spans="1:7" ht="13.8">
      <c r="A478" s="20"/>
      <c r="B478" s="17"/>
      <c r="C478" s="17"/>
      <c r="D478" s="17"/>
      <c r="E478" s="17"/>
      <c r="F478" s="17"/>
      <c r="G478" s="17"/>
    </row>
    <row r="479" spans="1:7" ht="13.8">
      <c r="A479" s="20"/>
      <c r="B479" s="17"/>
      <c r="C479" s="17"/>
      <c r="D479" s="17"/>
      <c r="E479" s="17"/>
      <c r="F479" s="17"/>
      <c r="G479" s="17"/>
    </row>
    <row r="480" spans="1:7" ht="13.8">
      <c r="A480" s="20"/>
      <c r="B480" s="17"/>
      <c r="C480" s="17"/>
      <c r="D480" s="17"/>
      <c r="E480" s="17"/>
      <c r="F480" s="17"/>
      <c r="G480" s="17"/>
    </row>
    <row r="481" spans="1:7" ht="13.8">
      <c r="A481" s="20"/>
      <c r="B481" s="17"/>
      <c r="C481" s="17"/>
      <c r="D481" s="17"/>
      <c r="E481" s="17"/>
      <c r="F481" s="17"/>
      <c r="G481" s="17"/>
    </row>
    <row r="482" spans="1:7" ht="13.8">
      <c r="A482" s="20"/>
      <c r="B482" s="17"/>
      <c r="C482" s="17"/>
      <c r="D482" s="17"/>
      <c r="E482" s="17"/>
      <c r="F482" s="17"/>
      <c r="G482" s="17"/>
    </row>
    <row r="483" spans="1:7" ht="13.8">
      <c r="A483" s="20"/>
      <c r="B483" s="17"/>
      <c r="C483" s="17"/>
      <c r="D483" s="17"/>
      <c r="E483" s="17"/>
      <c r="F483" s="17"/>
      <c r="G483" s="17"/>
    </row>
    <row r="484" spans="1:7" ht="13.8">
      <c r="A484" s="20"/>
      <c r="B484" s="17"/>
      <c r="C484" s="17"/>
      <c r="D484" s="17"/>
      <c r="E484" s="17"/>
      <c r="F484" s="17"/>
      <c r="G484" s="17"/>
    </row>
    <row r="485" spans="1:7" ht="13.8">
      <c r="A485" s="20"/>
      <c r="B485" s="17"/>
      <c r="C485" s="17"/>
      <c r="D485" s="17"/>
      <c r="E485" s="17"/>
      <c r="F485" s="17"/>
      <c r="G485" s="17"/>
    </row>
    <row r="486" spans="1:7" ht="13.8">
      <c r="A486" s="20"/>
      <c r="B486" s="17"/>
      <c r="C486" s="17"/>
      <c r="D486" s="17"/>
      <c r="E486" s="17"/>
      <c r="F486" s="17"/>
      <c r="G486" s="17"/>
    </row>
    <row r="487" spans="1:7" ht="13.8">
      <c r="A487" s="20"/>
      <c r="B487" s="17"/>
      <c r="C487" s="17"/>
      <c r="D487" s="17"/>
      <c r="E487" s="17"/>
      <c r="F487" s="17"/>
      <c r="G487" s="17"/>
    </row>
    <row r="488" spans="1:7" ht="13.8">
      <c r="A488" s="20"/>
      <c r="B488" s="17"/>
      <c r="C488" s="17"/>
      <c r="D488" s="17"/>
      <c r="E488" s="17"/>
      <c r="F488" s="17"/>
      <c r="G488" s="17"/>
    </row>
    <row r="489" spans="1:7" ht="13.8">
      <c r="A489" s="20"/>
      <c r="B489" s="17"/>
      <c r="C489" s="17"/>
      <c r="D489" s="17"/>
      <c r="E489" s="17"/>
      <c r="F489" s="17"/>
      <c r="G489" s="17"/>
    </row>
    <row r="490" spans="1:7" ht="13.8">
      <c r="A490" s="20"/>
      <c r="B490" s="17"/>
      <c r="C490" s="17"/>
      <c r="D490" s="17"/>
      <c r="E490" s="17"/>
      <c r="F490" s="17"/>
      <c r="G490" s="17"/>
    </row>
    <row r="491" spans="1:7" ht="13.8">
      <c r="A491" s="20"/>
      <c r="B491" s="17"/>
      <c r="C491" s="17"/>
      <c r="D491" s="17"/>
      <c r="E491" s="17"/>
      <c r="F491" s="17"/>
      <c r="G491" s="17"/>
    </row>
    <row r="492" spans="1:7" ht="13.8">
      <c r="A492" s="20"/>
      <c r="B492" s="17"/>
      <c r="C492" s="17"/>
      <c r="D492" s="17"/>
      <c r="E492" s="17"/>
      <c r="F492" s="17"/>
      <c r="G492" s="17"/>
    </row>
    <row r="493" spans="1:7" ht="13.8">
      <c r="A493" s="20"/>
      <c r="B493" s="17"/>
      <c r="C493" s="17"/>
      <c r="D493" s="17"/>
      <c r="E493" s="17"/>
      <c r="F493" s="17"/>
      <c r="G493" s="17"/>
    </row>
    <row r="494" spans="1:7" ht="13.8">
      <c r="A494" s="20"/>
      <c r="B494" s="17"/>
      <c r="C494" s="17"/>
      <c r="D494" s="17"/>
      <c r="E494" s="17"/>
      <c r="F494" s="17"/>
      <c r="G494" s="17"/>
    </row>
    <row r="495" spans="1:7" ht="13.8">
      <c r="A495" s="20"/>
      <c r="B495" s="17"/>
      <c r="C495" s="17"/>
      <c r="D495" s="17"/>
      <c r="E495" s="17"/>
      <c r="F495" s="17"/>
      <c r="G495" s="17"/>
    </row>
    <row r="496" spans="1:7" ht="13.8">
      <c r="A496" s="20"/>
      <c r="B496" s="17"/>
      <c r="C496" s="17"/>
      <c r="D496" s="17"/>
      <c r="E496" s="17"/>
      <c r="F496" s="17"/>
      <c r="G496" s="17"/>
    </row>
    <row r="497" spans="1:7" ht="13.8">
      <c r="A497" s="20"/>
      <c r="B497" s="17"/>
      <c r="C497" s="17"/>
      <c r="D497" s="17"/>
      <c r="E497" s="17"/>
      <c r="F497" s="17"/>
      <c r="G497" s="17"/>
    </row>
    <row r="498" spans="1:7" ht="13.8">
      <c r="A498" s="20"/>
      <c r="B498" s="17"/>
      <c r="C498" s="17"/>
      <c r="D498" s="17"/>
      <c r="E498" s="17"/>
      <c r="F498" s="17"/>
      <c r="G498" s="17"/>
    </row>
    <row r="499" spans="1:7" ht="13.8">
      <c r="A499" s="20"/>
      <c r="B499" s="17"/>
      <c r="C499" s="17"/>
      <c r="D499" s="17"/>
      <c r="E499" s="17"/>
      <c r="F499" s="17"/>
      <c r="G499" s="17"/>
    </row>
    <row r="500" spans="1:7" ht="13.8">
      <c r="A500" s="20"/>
      <c r="B500" s="17"/>
      <c r="C500" s="17"/>
      <c r="D500" s="17"/>
      <c r="E500" s="17"/>
      <c r="F500" s="17"/>
      <c r="G500" s="17"/>
    </row>
    <row r="501" spans="1:7" ht="13.8">
      <c r="A501" s="20"/>
      <c r="B501" s="17"/>
      <c r="C501" s="17"/>
      <c r="D501" s="17"/>
      <c r="E501" s="17"/>
      <c r="F501" s="17"/>
      <c r="G501" s="17"/>
    </row>
    <row r="502" spans="1:7" ht="13.8">
      <c r="A502" s="20"/>
      <c r="B502" s="17"/>
      <c r="C502" s="17"/>
      <c r="D502" s="17"/>
      <c r="E502" s="17"/>
      <c r="F502" s="17"/>
      <c r="G502" s="17"/>
    </row>
    <row r="503" spans="1:7" ht="13.8">
      <c r="A503" s="20"/>
      <c r="B503" s="17"/>
      <c r="C503" s="17"/>
      <c r="D503" s="17"/>
      <c r="E503" s="17"/>
      <c r="F503" s="17"/>
      <c r="G503" s="17"/>
    </row>
    <row r="504" spans="1:7" ht="13.8">
      <c r="A504" s="20"/>
      <c r="B504" s="17"/>
      <c r="C504" s="17"/>
      <c r="D504" s="17"/>
      <c r="E504" s="17"/>
      <c r="F504" s="17"/>
      <c r="G504" s="17"/>
    </row>
    <row r="505" spans="1:7" ht="13.8">
      <c r="A505" s="20"/>
      <c r="B505" s="17"/>
      <c r="C505" s="17"/>
      <c r="D505" s="17"/>
      <c r="E505" s="17"/>
      <c r="F505" s="17"/>
      <c r="G505" s="17"/>
    </row>
    <row r="506" spans="1:7" ht="13.8">
      <c r="A506" s="20"/>
      <c r="B506" s="17"/>
      <c r="C506" s="17"/>
      <c r="D506" s="17"/>
      <c r="E506" s="17"/>
      <c r="F506" s="17"/>
      <c r="G506" s="17"/>
    </row>
    <row r="507" spans="1:7" ht="13.8">
      <c r="A507" s="20"/>
      <c r="B507" s="17"/>
      <c r="C507" s="17"/>
      <c r="D507" s="17"/>
      <c r="E507" s="17"/>
      <c r="F507" s="17"/>
      <c r="G507" s="17"/>
    </row>
    <row r="508" spans="1:7" ht="13.8">
      <c r="A508" s="20"/>
      <c r="B508" s="17"/>
      <c r="C508" s="17"/>
      <c r="D508" s="17"/>
      <c r="E508" s="17"/>
      <c r="F508" s="17"/>
      <c r="G508" s="17"/>
    </row>
    <row r="509" spans="1:7" ht="13.8">
      <c r="A509" s="20"/>
      <c r="B509" s="17"/>
      <c r="C509" s="17"/>
      <c r="D509" s="17"/>
      <c r="E509" s="17"/>
      <c r="F509" s="17"/>
      <c r="G509" s="17"/>
    </row>
    <row r="510" spans="1:7" ht="13.8">
      <c r="A510" s="20"/>
      <c r="B510" s="17"/>
      <c r="C510" s="17"/>
      <c r="D510" s="17"/>
      <c r="E510" s="17"/>
      <c r="F510" s="17"/>
      <c r="G510" s="17"/>
    </row>
    <row r="511" spans="1:7" ht="13.8">
      <c r="A511" s="20"/>
      <c r="B511" s="17"/>
      <c r="C511" s="17"/>
      <c r="D511" s="17"/>
      <c r="E511" s="17"/>
      <c r="F511" s="17"/>
      <c r="G511" s="17"/>
    </row>
    <row r="512" spans="1:7" ht="13.8">
      <c r="A512" s="20"/>
      <c r="B512" s="17"/>
      <c r="C512" s="17"/>
      <c r="D512" s="17"/>
      <c r="E512" s="17"/>
      <c r="F512" s="17"/>
      <c r="G512" s="17"/>
    </row>
    <row r="513" spans="1:7" ht="13.8">
      <c r="A513" s="20"/>
      <c r="B513" s="17"/>
      <c r="C513" s="17"/>
      <c r="D513" s="17"/>
      <c r="E513" s="17"/>
      <c r="F513" s="17"/>
      <c r="G513" s="17"/>
    </row>
    <row r="514" spans="1:7" ht="13.8">
      <c r="A514" s="20"/>
      <c r="B514" s="17"/>
      <c r="C514" s="17"/>
      <c r="D514" s="17"/>
      <c r="E514" s="17"/>
      <c r="F514" s="17"/>
      <c r="G514" s="17"/>
    </row>
    <row r="515" spans="1:7" ht="13.8">
      <c r="A515" s="20"/>
      <c r="B515" s="17"/>
      <c r="C515" s="17"/>
      <c r="D515" s="17"/>
      <c r="E515" s="17"/>
      <c r="F515" s="17"/>
      <c r="G515" s="17"/>
    </row>
    <row r="516" spans="1:7" ht="13.8">
      <c r="A516" s="20"/>
      <c r="B516" s="17"/>
      <c r="C516" s="17"/>
      <c r="D516" s="17"/>
      <c r="E516" s="17"/>
      <c r="F516" s="17"/>
      <c r="G516" s="17"/>
    </row>
    <row r="517" spans="1:7" ht="13.8">
      <c r="A517" s="20"/>
      <c r="B517" s="17"/>
      <c r="C517" s="17"/>
      <c r="D517" s="17"/>
      <c r="E517" s="17"/>
      <c r="F517" s="17"/>
      <c r="G517" s="17"/>
    </row>
    <row r="518" spans="1:7" ht="13.8">
      <c r="A518" s="20"/>
      <c r="B518" s="17"/>
      <c r="C518" s="17"/>
      <c r="D518" s="17"/>
      <c r="E518" s="17"/>
      <c r="F518" s="17"/>
      <c r="G518" s="17"/>
    </row>
    <row r="519" spans="1:7" ht="13.8">
      <c r="A519" s="20"/>
      <c r="B519" s="17"/>
      <c r="C519" s="17"/>
      <c r="D519" s="17"/>
      <c r="E519" s="17"/>
      <c r="F519" s="17"/>
      <c r="G519" s="17"/>
    </row>
    <row r="520" spans="1:7" ht="13.8">
      <c r="A520" s="20"/>
      <c r="B520" s="17"/>
      <c r="C520" s="17"/>
      <c r="D520" s="17"/>
      <c r="E520" s="17"/>
      <c r="F520" s="17"/>
      <c r="G520" s="17"/>
    </row>
    <row r="521" spans="1:7" ht="13.8">
      <c r="A521" s="20"/>
      <c r="B521" s="17"/>
      <c r="C521" s="17"/>
      <c r="D521" s="17"/>
      <c r="E521" s="17"/>
      <c r="F521" s="17"/>
      <c r="G521" s="17"/>
    </row>
    <row r="522" spans="1:7" ht="13.8">
      <c r="A522" s="20"/>
      <c r="B522" s="17"/>
      <c r="C522" s="17"/>
      <c r="D522" s="17"/>
      <c r="E522" s="17"/>
      <c r="F522" s="17"/>
      <c r="G522" s="17"/>
    </row>
    <row r="523" spans="1:7" ht="13.8">
      <c r="A523" s="20"/>
      <c r="B523" s="17"/>
      <c r="C523" s="17"/>
      <c r="D523" s="17"/>
      <c r="E523" s="17"/>
      <c r="F523" s="17"/>
      <c r="G523" s="17"/>
    </row>
    <row r="524" spans="1:7" ht="13.8">
      <c r="A524" s="20"/>
      <c r="B524" s="17"/>
      <c r="C524" s="17"/>
      <c r="D524" s="17"/>
      <c r="E524" s="17"/>
      <c r="F524" s="17"/>
      <c r="G524" s="17"/>
    </row>
    <row r="525" spans="1:7" ht="13.8">
      <c r="A525" s="20"/>
      <c r="B525" s="17"/>
      <c r="C525" s="17"/>
      <c r="D525" s="17"/>
      <c r="E525" s="17"/>
      <c r="F525" s="17"/>
      <c r="G525" s="17"/>
    </row>
    <row r="526" spans="1:7" ht="13.8">
      <c r="A526" s="20"/>
      <c r="B526" s="17"/>
      <c r="C526" s="17"/>
      <c r="D526" s="17"/>
      <c r="E526" s="17"/>
      <c r="F526" s="17"/>
      <c r="G526" s="17"/>
    </row>
    <row r="527" spans="1:7" ht="13.8">
      <c r="A527" s="20"/>
      <c r="B527" s="17"/>
      <c r="C527" s="17"/>
      <c r="D527" s="17"/>
      <c r="E527" s="17"/>
      <c r="F527" s="17"/>
      <c r="G527" s="17"/>
    </row>
    <row r="528" spans="1:7" ht="13.8">
      <c r="A528" s="20"/>
      <c r="B528" s="17"/>
      <c r="C528" s="17"/>
      <c r="D528" s="17"/>
      <c r="E528" s="17"/>
      <c r="F528" s="17"/>
      <c r="G528" s="17"/>
    </row>
    <row r="529" spans="1:7" ht="13.8">
      <c r="A529" s="20"/>
      <c r="B529" s="17"/>
      <c r="C529" s="17"/>
      <c r="D529" s="17"/>
      <c r="E529" s="17"/>
      <c r="F529" s="17"/>
      <c r="G529" s="17"/>
    </row>
    <row r="530" spans="1:7" ht="13.8">
      <c r="A530" s="20"/>
      <c r="B530" s="17"/>
      <c r="C530" s="17"/>
      <c r="D530" s="17"/>
      <c r="E530" s="17"/>
      <c r="F530" s="17"/>
      <c r="G530" s="17"/>
    </row>
    <row r="531" spans="1:7" ht="13.8">
      <c r="A531" s="20"/>
      <c r="B531" s="17"/>
      <c r="C531" s="17"/>
      <c r="D531" s="17"/>
      <c r="E531" s="17"/>
      <c r="F531" s="17"/>
      <c r="G531" s="17"/>
    </row>
    <row r="532" spans="1:7" ht="13.8">
      <c r="A532" s="20"/>
      <c r="B532" s="17"/>
      <c r="C532" s="17"/>
      <c r="D532" s="17"/>
      <c r="E532" s="17"/>
      <c r="F532" s="17"/>
      <c r="G532" s="17"/>
    </row>
    <row r="533" spans="1:7" ht="13.8">
      <c r="A533" s="20"/>
      <c r="B533" s="17"/>
      <c r="C533" s="17"/>
      <c r="D533" s="17"/>
      <c r="E533" s="17"/>
      <c r="F533" s="17"/>
      <c r="G533" s="17"/>
    </row>
    <row r="534" spans="1:7" ht="13.8">
      <c r="A534" s="20"/>
      <c r="B534" s="17"/>
      <c r="C534" s="17"/>
      <c r="D534" s="17"/>
      <c r="E534" s="17"/>
      <c r="F534" s="17"/>
      <c r="G534" s="17"/>
    </row>
    <row r="535" spans="1:7" ht="13.8">
      <c r="A535" s="20"/>
      <c r="B535" s="17"/>
      <c r="C535" s="17"/>
      <c r="D535" s="17"/>
      <c r="E535" s="17"/>
      <c r="F535" s="17"/>
      <c r="G535" s="17"/>
    </row>
    <row r="536" spans="1:7" ht="13.8">
      <c r="A536" s="20"/>
      <c r="B536" s="17"/>
      <c r="C536" s="17"/>
      <c r="D536" s="17"/>
      <c r="E536" s="17"/>
      <c r="F536" s="17"/>
      <c r="G536" s="17"/>
    </row>
    <row r="537" spans="1:7" ht="13.8">
      <c r="A537" s="20"/>
      <c r="B537" s="17"/>
      <c r="C537" s="17"/>
      <c r="D537" s="17"/>
      <c r="E537" s="17"/>
      <c r="F537" s="17"/>
      <c r="G537" s="17"/>
    </row>
    <row r="538" spans="1:7" ht="13.8">
      <c r="A538" s="20"/>
      <c r="B538" s="17"/>
      <c r="C538" s="17"/>
      <c r="D538" s="17"/>
      <c r="E538" s="17"/>
      <c r="F538" s="17"/>
      <c r="G538" s="17"/>
    </row>
    <row r="539" spans="1:7" ht="13.8">
      <c r="A539" s="20"/>
      <c r="B539" s="17"/>
      <c r="C539" s="17"/>
      <c r="D539" s="17"/>
      <c r="E539" s="17"/>
      <c r="F539" s="17"/>
      <c r="G539" s="17"/>
    </row>
    <row r="540" spans="1:7" ht="13.8">
      <c r="A540" s="20"/>
      <c r="B540" s="17"/>
      <c r="C540" s="17"/>
      <c r="D540" s="17"/>
      <c r="E540" s="17"/>
      <c r="F540" s="17"/>
      <c r="G540" s="17"/>
    </row>
    <row r="541" spans="1:7" ht="13.8">
      <c r="A541" s="20"/>
      <c r="B541" s="17"/>
      <c r="C541" s="17"/>
      <c r="D541" s="17"/>
      <c r="E541" s="17"/>
      <c r="F541" s="17"/>
      <c r="G541" s="17"/>
    </row>
    <row r="542" spans="1:7" ht="13.8">
      <c r="A542" s="20"/>
      <c r="B542" s="17"/>
      <c r="C542" s="17"/>
      <c r="D542" s="17"/>
      <c r="E542" s="17"/>
      <c r="F542" s="17"/>
      <c r="G542" s="17"/>
    </row>
    <row r="543" spans="1:7" ht="13.8">
      <c r="A543" s="20"/>
      <c r="B543" s="17"/>
      <c r="C543" s="17"/>
      <c r="D543" s="17"/>
      <c r="E543" s="17"/>
      <c r="F543" s="17"/>
      <c r="G543" s="17"/>
    </row>
    <row r="544" spans="1:7" ht="13.8">
      <c r="A544" s="20"/>
      <c r="B544" s="17"/>
      <c r="C544" s="17"/>
      <c r="D544" s="17"/>
      <c r="E544" s="17"/>
      <c r="F544" s="17"/>
      <c r="G544" s="17"/>
    </row>
    <row r="545" spans="1:7" ht="13.8">
      <c r="A545" s="20"/>
      <c r="B545" s="17"/>
      <c r="C545" s="17"/>
      <c r="D545" s="17"/>
      <c r="E545" s="17"/>
      <c r="F545" s="17"/>
      <c r="G545" s="17"/>
    </row>
    <row r="546" spans="1:7" ht="13.8">
      <c r="A546" s="20"/>
      <c r="B546" s="17"/>
      <c r="C546" s="17"/>
      <c r="D546" s="17"/>
      <c r="E546" s="17"/>
      <c r="F546" s="17"/>
      <c r="G546" s="17"/>
    </row>
    <row r="547" spans="1:7" ht="13.8">
      <c r="A547" s="20"/>
      <c r="B547" s="17"/>
      <c r="C547" s="17"/>
      <c r="D547" s="17"/>
      <c r="E547" s="17"/>
      <c r="F547" s="17"/>
      <c r="G547" s="17"/>
    </row>
    <row r="548" spans="1:7" ht="13.8">
      <c r="A548" s="20"/>
      <c r="B548" s="17"/>
      <c r="C548" s="17"/>
      <c r="D548" s="17"/>
      <c r="E548" s="17"/>
      <c r="F548" s="17"/>
      <c r="G548" s="17"/>
    </row>
    <row r="549" spans="1:7" ht="13.8">
      <c r="A549" s="20"/>
      <c r="B549" s="17"/>
      <c r="C549" s="17"/>
      <c r="D549" s="17"/>
      <c r="E549" s="17"/>
      <c r="F549" s="17"/>
      <c r="G549" s="17"/>
    </row>
    <row r="550" spans="1:7" ht="13.8">
      <c r="A550" s="20"/>
      <c r="B550" s="17"/>
      <c r="C550" s="17"/>
      <c r="D550" s="17"/>
      <c r="E550" s="17"/>
      <c r="F550" s="17"/>
      <c r="G550" s="17"/>
    </row>
    <row r="551" spans="1:7" ht="13.8">
      <c r="A551" s="20"/>
      <c r="B551" s="17"/>
      <c r="C551" s="17"/>
      <c r="D551" s="17"/>
      <c r="E551" s="17"/>
      <c r="F551" s="17"/>
      <c r="G551" s="17"/>
    </row>
    <row r="552" spans="1:7" ht="13.8">
      <c r="A552" s="20"/>
      <c r="B552" s="17"/>
      <c r="C552" s="17"/>
      <c r="D552" s="17"/>
      <c r="E552" s="17"/>
      <c r="F552" s="17"/>
      <c r="G552" s="17"/>
    </row>
    <row r="553" spans="1:7" ht="13.8">
      <c r="A553" s="20"/>
      <c r="B553" s="17"/>
      <c r="C553" s="17"/>
      <c r="D553" s="17"/>
      <c r="E553" s="17"/>
      <c r="F553" s="17"/>
      <c r="G553" s="17"/>
    </row>
    <row r="554" spans="1:7" ht="13.8">
      <c r="A554" s="20"/>
      <c r="B554" s="17"/>
      <c r="C554" s="17"/>
      <c r="D554" s="17"/>
      <c r="E554" s="17"/>
      <c r="F554" s="17"/>
      <c r="G554" s="17"/>
    </row>
    <row r="555" spans="1:7" ht="13.8">
      <c r="A555" s="20"/>
      <c r="B555" s="17"/>
      <c r="C555" s="17"/>
      <c r="D555" s="17"/>
      <c r="E555" s="17"/>
      <c r="F555" s="17"/>
      <c r="G555" s="17"/>
    </row>
    <row r="556" spans="1:7" ht="13.8">
      <c r="A556" s="20"/>
      <c r="B556" s="17"/>
      <c r="C556" s="17"/>
      <c r="D556" s="17"/>
      <c r="E556" s="17"/>
      <c r="F556" s="17"/>
      <c r="G556" s="17"/>
    </row>
    <row r="557" spans="1:7" ht="13.8">
      <c r="A557" s="20"/>
      <c r="B557" s="17"/>
      <c r="C557" s="17"/>
      <c r="D557" s="17"/>
      <c r="E557" s="17"/>
      <c r="F557" s="17"/>
      <c r="G557" s="17"/>
    </row>
    <row r="558" spans="1:7" ht="13.8">
      <c r="A558" s="20"/>
      <c r="B558" s="17"/>
      <c r="C558" s="17"/>
      <c r="D558" s="17"/>
      <c r="E558" s="17"/>
      <c r="F558" s="17"/>
      <c r="G558" s="17"/>
    </row>
    <row r="559" spans="1:7" ht="13.8">
      <c r="A559" s="20"/>
      <c r="B559" s="17"/>
      <c r="C559" s="17"/>
      <c r="D559" s="17"/>
      <c r="E559" s="17"/>
      <c r="F559" s="17"/>
      <c r="G559" s="17"/>
    </row>
    <row r="560" spans="1:7" ht="13.8">
      <c r="A560" s="20"/>
      <c r="B560" s="17"/>
      <c r="C560" s="17"/>
      <c r="D560" s="17"/>
      <c r="E560" s="17"/>
      <c r="F560" s="17"/>
      <c r="G560" s="17"/>
    </row>
    <row r="561" spans="1:7" ht="13.8">
      <c r="A561" s="20"/>
      <c r="B561" s="17"/>
      <c r="C561" s="17"/>
      <c r="D561" s="17"/>
      <c r="E561" s="17"/>
      <c r="F561" s="17"/>
      <c r="G561" s="17"/>
    </row>
    <row r="562" spans="1:7" ht="13.8">
      <c r="A562" s="20"/>
      <c r="B562" s="17"/>
      <c r="C562" s="17"/>
      <c r="D562" s="17"/>
      <c r="E562" s="17"/>
      <c r="F562" s="17"/>
      <c r="G562" s="17"/>
    </row>
    <row r="563" spans="1:7" ht="13.8">
      <c r="A563" s="20"/>
      <c r="B563" s="17"/>
      <c r="C563" s="17"/>
      <c r="D563" s="17"/>
      <c r="E563" s="17"/>
      <c r="F563" s="17"/>
      <c r="G563" s="17"/>
    </row>
    <row r="564" spans="1:7" ht="13.8">
      <c r="A564" s="20"/>
      <c r="B564" s="17"/>
      <c r="C564" s="17"/>
      <c r="D564" s="17"/>
      <c r="E564" s="17"/>
      <c r="F564" s="17"/>
      <c r="G564" s="17"/>
    </row>
    <row r="565" spans="1:7" ht="13.8">
      <c r="A565" s="20"/>
      <c r="B565" s="17"/>
      <c r="C565" s="17"/>
      <c r="D565" s="17"/>
      <c r="E565" s="17"/>
      <c r="F565" s="17"/>
      <c r="G565" s="17"/>
    </row>
    <row r="566" spans="1:7" ht="13.8">
      <c r="A566" s="20"/>
      <c r="B566" s="17"/>
      <c r="C566" s="17"/>
      <c r="D566" s="17"/>
      <c r="E566" s="17"/>
      <c r="F566" s="17"/>
      <c r="G566" s="17"/>
    </row>
    <row r="567" spans="1:7" ht="13.8">
      <c r="A567" s="20"/>
      <c r="B567" s="17"/>
      <c r="C567" s="17"/>
      <c r="D567" s="17"/>
      <c r="E567" s="17"/>
      <c r="F567" s="17"/>
      <c r="G567" s="17"/>
    </row>
    <row r="568" spans="1:7" ht="13.8">
      <c r="A568" s="20"/>
      <c r="B568" s="17"/>
      <c r="C568" s="17"/>
      <c r="D568" s="17"/>
      <c r="E568" s="17"/>
      <c r="F568" s="17"/>
      <c r="G568" s="17"/>
    </row>
    <row r="569" spans="1:7" ht="13.8">
      <c r="A569" s="20"/>
      <c r="B569" s="17"/>
      <c r="C569" s="17"/>
      <c r="D569" s="17"/>
      <c r="E569" s="17"/>
      <c r="F569" s="17"/>
      <c r="G569" s="17"/>
    </row>
    <row r="570" spans="1:7" ht="13.8">
      <c r="A570" s="20"/>
      <c r="B570" s="17"/>
      <c r="C570" s="17"/>
      <c r="D570" s="17"/>
      <c r="E570" s="17"/>
      <c r="F570" s="17"/>
      <c r="G570" s="17"/>
    </row>
    <row r="571" spans="1:7" ht="13.8">
      <c r="A571" s="20"/>
      <c r="B571" s="17"/>
      <c r="C571" s="17"/>
      <c r="D571" s="17"/>
      <c r="E571" s="17"/>
      <c r="F571" s="17"/>
      <c r="G571" s="17"/>
    </row>
    <row r="572" spans="1:7" ht="13.8">
      <c r="A572" s="20"/>
      <c r="B572" s="17"/>
      <c r="C572" s="17"/>
      <c r="D572" s="17"/>
      <c r="E572" s="17"/>
      <c r="F572" s="17"/>
      <c r="G572" s="17"/>
    </row>
    <row r="573" spans="1:7" ht="13.8">
      <c r="A573" s="20"/>
      <c r="B573" s="17"/>
      <c r="C573" s="17"/>
      <c r="D573" s="17"/>
      <c r="E573" s="17"/>
      <c r="F573" s="17"/>
      <c r="G573" s="17"/>
    </row>
    <row r="574" spans="1:7" ht="13.8">
      <c r="A574" s="20"/>
      <c r="B574" s="17"/>
      <c r="C574" s="17"/>
      <c r="D574" s="17"/>
      <c r="E574" s="17"/>
      <c r="F574" s="17"/>
      <c r="G574" s="17"/>
    </row>
    <row r="575" spans="1:7" ht="13.8">
      <c r="A575" s="20"/>
      <c r="B575" s="17"/>
      <c r="C575" s="17"/>
      <c r="D575" s="17"/>
      <c r="E575" s="17"/>
      <c r="F575" s="17"/>
      <c r="G575" s="17"/>
    </row>
    <row r="576" spans="1:7" ht="13.8">
      <c r="A576" s="20"/>
      <c r="B576" s="17"/>
      <c r="C576" s="17"/>
      <c r="D576" s="17"/>
      <c r="E576" s="17"/>
      <c r="F576" s="17"/>
      <c r="G576" s="17"/>
    </row>
    <row r="577" spans="1:7" ht="13.8">
      <c r="A577" s="20"/>
      <c r="B577" s="17"/>
      <c r="C577" s="17"/>
      <c r="D577" s="17"/>
      <c r="E577" s="17"/>
      <c r="F577" s="17"/>
      <c r="G577" s="17"/>
    </row>
    <row r="578" spans="1:7" ht="13.8">
      <c r="A578" s="20"/>
      <c r="B578" s="17"/>
      <c r="C578" s="17"/>
      <c r="D578" s="17"/>
      <c r="E578" s="17"/>
      <c r="F578" s="17"/>
      <c r="G578" s="17"/>
    </row>
    <row r="579" spans="1:7" ht="13.8">
      <c r="A579" s="20"/>
      <c r="B579" s="17"/>
      <c r="C579" s="17"/>
      <c r="D579" s="17"/>
      <c r="E579" s="17"/>
      <c r="F579" s="17"/>
      <c r="G579" s="17"/>
    </row>
    <row r="580" spans="1:7" ht="13.8">
      <c r="A580" s="20"/>
      <c r="B580" s="17"/>
      <c r="C580" s="17"/>
      <c r="D580" s="17"/>
      <c r="E580" s="17"/>
      <c r="F580" s="17"/>
      <c r="G580" s="17"/>
    </row>
    <row r="581" spans="1:7" ht="13.8">
      <c r="A581" s="20"/>
      <c r="B581" s="17"/>
      <c r="C581" s="17"/>
      <c r="D581" s="17"/>
      <c r="E581" s="17"/>
      <c r="F581" s="17"/>
      <c r="G581" s="17"/>
    </row>
    <row r="582" spans="1:7" ht="13.8">
      <c r="A582" s="20"/>
      <c r="B582" s="17"/>
      <c r="C582" s="17"/>
      <c r="D582" s="17"/>
      <c r="E582" s="17"/>
      <c r="F582" s="17"/>
      <c r="G582" s="17"/>
    </row>
    <row r="583" spans="1:7" ht="13.8">
      <c r="A583" s="20"/>
      <c r="B583" s="17"/>
      <c r="C583" s="17"/>
      <c r="D583" s="17"/>
      <c r="E583" s="17"/>
      <c r="F583" s="17"/>
      <c r="G583" s="17"/>
    </row>
    <row r="584" spans="1:7" ht="13.8">
      <c r="A584" s="20"/>
      <c r="B584" s="17"/>
      <c r="C584" s="17"/>
      <c r="D584" s="17"/>
      <c r="E584" s="17"/>
      <c r="F584" s="17"/>
      <c r="G584" s="17"/>
    </row>
    <row r="585" spans="1:7" ht="13.8">
      <c r="A585" s="20"/>
      <c r="B585" s="17"/>
      <c r="C585" s="17"/>
      <c r="D585" s="17"/>
      <c r="E585" s="17"/>
      <c r="F585" s="17"/>
      <c r="G585" s="17"/>
    </row>
    <row r="586" spans="1:7" ht="13.8">
      <c r="A586" s="20"/>
      <c r="B586" s="17"/>
      <c r="C586" s="17"/>
      <c r="D586" s="17"/>
      <c r="E586" s="17"/>
      <c r="F586" s="17"/>
      <c r="G586" s="17"/>
    </row>
    <row r="587" spans="1:7" ht="13.8">
      <c r="A587" s="20"/>
      <c r="B587" s="17"/>
      <c r="C587" s="17"/>
      <c r="D587" s="17"/>
      <c r="E587" s="17"/>
      <c r="F587" s="17"/>
      <c r="G587" s="17"/>
    </row>
    <row r="588" spans="1:7" ht="13.8">
      <c r="A588" s="20"/>
      <c r="B588" s="17"/>
      <c r="C588" s="17"/>
      <c r="D588" s="17"/>
      <c r="E588" s="17"/>
      <c r="F588" s="17"/>
      <c r="G588" s="17"/>
    </row>
    <row r="589" spans="1:7" ht="13.8">
      <c r="A589" s="20"/>
      <c r="B589" s="17"/>
      <c r="C589" s="17"/>
      <c r="D589" s="17"/>
      <c r="E589" s="17"/>
      <c r="F589" s="17"/>
      <c r="G589" s="17"/>
    </row>
    <row r="590" spans="1:7" ht="13.8">
      <c r="A590" s="20"/>
      <c r="B590" s="17"/>
      <c r="C590" s="17"/>
      <c r="D590" s="17"/>
      <c r="E590" s="17"/>
      <c r="F590" s="17"/>
      <c r="G590" s="17"/>
    </row>
    <row r="591" spans="1:7" ht="13.8">
      <c r="A591" s="20"/>
      <c r="B591" s="17"/>
      <c r="C591" s="17"/>
      <c r="D591" s="17"/>
      <c r="E591" s="17"/>
      <c r="F591" s="17"/>
      <c r="G591" s="17"/>
    </row>
    <row r="592" spans="1:7" ht="13.8">
      <c r="A592" s="20"/>
      <c r="B592" s="17"/>
      <c r="C592" s="17"/>
      <c r="D592" s="17"/>
      <c r="E592" s="17"/>
      <c r="F592" s="17"/>
      <c r="G592" s="17"/>
    </row>
    <row r="593" spans="1:7" ht="13.8">
      <c r="A593" s="20"/>
      <c r="B593" s="17"/>
      <c r="C593" s="17"/>
      <c r="D593" s="17"/>
      <c r="E593" s="17"/>
      <c r="F593" s="17"/>
      <c r="G593" s="17"/>
    </row>
    <row r="594" spans="1:7" ht="13.8">
      <c r="A594" s="20"/>
      <c r="B594" s="17"/>
      <c r="C594" s="17"/>
      <c r="D594" s="17"/>
      <c r="E594" s="17"/>
      <c r="F594" s="17"/>
      <c r="G594" s="17"/>
    </row>
    <row r="595" spans="1:7" ht="13.8">
      <c r="A595" s="20"/>
      <c r="B595" s="17"/>
      <c r="C595" s="17"/>
      <c r="D595" s="17"/>
      <c r="E595" s="17"/>
      <c r="F595" s="17"/>
      <c r="G595" s="17"/>
    </row>
    <row r="596" spans="1:7" ht="13.8">
      <c r="A596" s="20"/>
      <c r="B596" s="17"/>
      <c r="C596" s="17"/>
      <c r="D596" s="17"/>
      <c r="E596" s="17"/>
      <c r="F596" s="17"/>
      <c r="G596" s="17"/>
    </row>
    <row r="597" spans="1:7" ht="13.8">
      <c r="A597" s="20"/>
      <c r="B597" s="17"/>
      <c r="C597" s="17"/>
      <c r="D597" s="17"/>
      <c r="E597" s="17"/>
      <c r="F597" s="17"/>
      <c r="G597" s="17"/>
    </row>
    <row r="598" spans="1:7" ht="13.8">
      <c r="A598" s="20"/>
      <c r="B598" s="17"/>
      <c r="C598" s="17"/>
      <c r="D598" s="17"/>
      <c r="E598" s="17"/>
      <c r="F598" s="17"/>
      <c r="G598" s="17"/>
    </row>
    <row r="599" spans="1:7" ht="13.8">
      <c r="A599" s="20"/>
      <c r="B599" s="17"/>
      <c r="C599" s="17"/>
      <c r="D599" s="17"/>
      <c r="E599" s="17"/>
      <c r="F599" s="17"/>
      <c r="G599" s="17"/>
    </row>
    <row r="600" spans="1:7" ht="13.8">
      <c r="A600" s="20"/>
      <c r="B600" s="17"/>
      <c r="C600" s="17"/>
      <c r="D600" s="17"/>
      <c r="E600" s="17"/>
      <c r="F600" s="17"/>
      <c r="G600" s="17"/>
    </row>
    <row r="601" spans="1:7" ht="13.8">
      <c r="A601" s="20"/>
      <c r="B601" s="17"/>
      <c r="C601" s="17"/>
      <c r="D601" s="17"/>
      <c r="E601" s="17"/>
      <c r="F601" s="17"/>
      <c r="G601" s="17"/>
    </row>
    <row r="602" spans="1:7" ht="13.8">
      <c r="A602" s="20"/>
      <c r="B602" s="17"/>
      <c r="C602" s="17"/>
      <c r="D602" s="17"/>
      <c r="E602" s="17"/>
      <c r="F602" s="17"/>
      <c r="G602" s="17"/>
    </row>
    <row r="603" spans="1:7" ht="13.8">
      <c r="A603" s="20"/>
      <c r="B603" s="17"/>
      <c r="C603" s="17"/>
      <c r="D603" s="17"/>
      <c r="E603" s="17"/>
      <c r="F603" s="17"/>
      <c r="G603" s="17"/>
    </row>
    <row r="604" spans="1:7" ht="13.8">
      <c r="A604" s="20"/>
      <c r="B604" s="17"/>
      <c r="C604" s="17"/>
      <c r="D604" s="17"/>
      <c r="E604" s="17"/>
      <c r="F604" s="17"/>
      <c r="G604" s="17"/>
    </row>
    <row r="605" spans="1:7" ht="13.8">
      <c r="A605" s="20"/>
      <c r="B605" s="17"/>
      <c r="C605" s="17"/>
      <c r="D605" s="17"/>
      <c r="E605" s="17"/>
      <c r="F605" s="17"/>
      <c r="G605" s="17"/>
    </row>
    <row r="606" spans="1:7" ht="13.8">
      <c r="A606" s="20"/>
      <c r="B606" s="17"/>
      <c r="C606" s="17"/>
      <c r="D606" s="17"/>
      <c r="E606" s="17"/>
      <c r="F606" s="17"/>
      <c r="G606" s="17"/>
    </row>
    <row r="607" spans="1:7" ht="13.8">
      <c r="A607" s="20"/>
      <c r="B607" s="17"/>
      <c r="C607" s="17"/>
      <c r="D607" s="17"/>
      <c r="E607" s="17"/>
      <c r="F607" s="17"/>
      <c r="G607" s="17"/>
    </row>
    <row r="608" spans="1:7" ht="13.8">
      <c r="A608" s="20"/>
      <c r="B608" s="17"/>
      <c r="C608" s="17"/>
      <c r="D608" s="17"/>
      <c r="E608" s="17"/>
      <c r="F608" s="17"/>
      <c r="G608" s="17"/>
    </row>
    <row r="609" spans="1:7" ht="13.8">
      <c r="A609" s="20"/>
      <c r="B609" s="17"/>
      <c r="C609" s="17"/>
      <c r="D609" s="17"/>
      <c r="E609" s="17"/>
      <c r="F609" s="17"/>
      <c r="G609" s="17"/>
    </row>
    <row r="610" spans="1:7" ht="13.8">
      <c r="A610" s="20"/>
      <c r="B610" s="17"/>
      <c r="C610" s="17"/>
      <c r="D610" s="17"/>
      <c r="E610" s="17"/>
      <c r="F610" s="17"/>
      <c r="G610" s="17"/>
    </row>
    <row r="611" spans="1:7" ht="13.8">
      <c r="A611" s="20"/>
      <c r="B611" s="17"/>
      <c r="C611" s="17"/>
      <c r="D611" s="17"/>
      <c r="E611" s="17"/>
      <c r="F611" s="17"/>
      <c r="G611" s="17"/>
    </row>
    <row r="612" spans="1:7" ht="13.8">
      <c r="A612" s="20"/>
      <c r="B612" s="17"/>
      <c r="C612" s="17"/>
      <c r="D612" s="17"/>
      <c r="E612" s="17"/>
      <c r="F612" s="17"/>
      <c r="G612" s="17"/>
    </row>
    <row r="613" spans="1:7" ht="13.8">
      <c r="A613" s="20"/>
      <c r="B613" s="17"/>
      <c r="C613" s="17"/>
      <c r="D613" s="17"/>
      <c r="E613" s="17"/>
      <c r="F613" s="17"/>
      <c r="G613" s="17"/>
    </row>
    <row r="614" spans="1:7" ht="13.8">
      <c r="A614" s="20"/>
      <c r="B614" s="17"/>
      <c r="C614" s="17"/>
      <c r="D614" s="17"/>
      <c r="E614" s="17"/>
      <c r="F614" s="17"/>
      <c r="G614" s="17"/>
    </row>
    <row r="615" spans="1:7" ht="13.8">
      <c r="A615" s="20"/>
      <c r="B615" s="17"/>
      <c r="C615" s="17"/>
      <c r="D615" s="17"/>
      <c r="E615" s="17"/>
      <c r="F615" s="17"/>
      <c r="G615" s="17"/>
    </row>
    <row r="616" spans="1:7" ht="13.8">
      <c r="A616" s="20"/>
      <c r="B616" s="17"/>
      <c r="C616" s="17"/>
      <c r="D616" s="17"/>
      <c r="E616" s="17"/>
      <c r="F616" s="17"/>
      <c r="G616" s="17"/>
    </row>
    <row r="617" spans="1:7" ht="13.8">
      <c r="A617" s="20"/>
      <c r="B617" s="17"/>
      <c r="C617" s="17"/>
      <c r="D617" s="17"/>
      <c r="E617" s="17"/>
      <c r="F617" s="17"/>
      <c r="G617" s="17"/>
    </row>
    <row r="618" spans="1:7" ht="13.8">
      <c r="A618" s="20"/>
      <c r="B618" s="17"/>
      <c r="C618" s="17"/>
      <c r="D618" s="17"/>
      <c r="E618" s="17"/>
      <c r="F618" s="17"/>
      <c r="G618" s="17"/>
    </row>
    <row r="619" spans="1:7" ht="13.8">
      <c r="A619" s="20"/>
      <c r="B619" s="17"/>
      <c r="C619" s="17"/>
      <c r="D619" s="17"/>
      <c r="E619" s="17"/>
      <c r="F619" s="17"/>
      <c r="G619" s="17"/>
    </row>
    <row r="620" spans="1:7" ht="13.8">
      <c r="A620" s="20"/>
      <c r="B620" s="17"/>
      <c r="C620" s="17"/>
      <c r="D620" s="17"/>
      <c r="E620" s="17"/>
      <c r="F620" s="17"/>
      <c r="G620" s="17"/>
    </row>
    <row r="621" spans="1:7" ht="13.8">
      <c r="A621" s="20"/>
      <c r="B621" s="17"/>
      <c r="C621" s="17"/>
      <c r="D621" s="17"/>
      <c r="E621" s="17"/>
      <c r="F621" s="17"/>
      <c r="G621" s="17"/>
    </row>
    <row r="622" spans="1:7" ht="13.8">
      <c r="A622" s="20"/>
      <c r="B622" s="17"/>
      <c r="C622" s="17"/>
      <c r="D622" s="17"/>
      <c r="E622" s="17"/>
      <c r="F622" s="17"/>
      <c r="G622" s="17"/>
    </row>
    <row r="623" spans="1:7" ht="13.8">
      <c r="A623" s="20"/>
      <c r="B623" s="17"/>
      <c r="C623" s="17"/>
      <c r="D623" s="17"/>
      <c r="E623" s="17"/>
      <c r="F623" s="17"/>
      <c r="G623" s="17"/>
    </row>
    <row r="624" spans="1:7" ht="13.8">
      <c r="A624" s="20"/>
      <c r="B624" s="17"/>
      <c r="C624" s="17"/>
      <c r="D624" s="17"/>
      <c r="E624" s="17"/>
      <c r="F624" s="17"/>
      <c r="G624" s="17"/>
    </row>
    <row r="625" spans="1:7" ht="13.8">
      <c r="A625" s="20"/>
      <c r="B625" s="17"/>
      <c r="C625" s="17"/>
      <c r="D625" s="17"/>
      <c r="E625" s="17"/>
      <c r="F625" s="17"/>
      <c r="G625" s="17"/>
    </row>
    <row r="626" spans="1:7" ht="13.8">
      <c r="A626" s="20"/>
      <c r="B626" s="17"/>
      <c r="C626" s="17"/>
      <c r="D626" s="17"/>
      <c r="E626" s="17"/>
      <c r="F626" s="17"/>
      <c r="G626" s="17"/>
    </row>
    <row r="627" spans="1:7" ht="13.8">
      <c r="A627" s="20"/>
      <c r="B627" s="17"/>
      <c r="C627" s="17"/>
      <c r="D627" s="17"/>
      <c r="E627" s="17"/>
      <c r="F627" s="17"/>
      <c r="G627" s="17"/>
    </row>
    <row r="628" spans="1:7" ht="13.8">
      <c r="A628" s="20"/>
      <c r="B628" s="17"/>
      <c r="C628" s="17"/>
      <c r="D628" s="17"/>
      <c r="E628" s="17"/>
      <c r="F628" s="17"/>
      <c r="G628" s="17"/>
    </row>
    <row r="629" spans="1:7" ht="13.8">
      <c r="A629" s="20"/>
      <c r="B629" s="17"/>
      <c r="C629" s="17"/>
      <c r="D629" s="17"/>
      <c r="E629" s="17"/>
      <c r="F629" s="17"/>
      <c r="G629" s="17"/>
    </row>
    <row r="630" spans="1:7" ht="13.8">
      <c r="A630" s="20"/>
      <c r="B630" s="17"/>
      <c r="C630" s="17"/>
      <c r="D630" s="17"/>
      <c r="E630" s="17"/>
      <c r="F630" s="17"/>
      <c r="G630" s="17"/>
    </row>
    <row r="631" spans="1:7" ht="13.8">
      <c r="A631" s="20"/>
      <c r="B631" s="17"/>
      <c r="C631" s="17"/>
      <c r="D631" s="17"/>
      <c r="E631" s="17"/>
      <c r="F631" s="17"/>
      <c r="G631" s="17"/>
    </row>
    <row r="632" spans="1:7" ht="13.8">
      <c r="A632" s="20"/>
      <c r="B632" s="17"/>
      <c r="C632" s="17"/>
      <c r="D632" s="17"/>
      <c r="E632" s="17"/>
      <c r="F632" s="17"/>
      <c r="G632" s="17"/>
    </row>
    <row r="633" spans="1:7" ht="13.8">
      <c r="A633" s="20"/>
      <c r="B633" s="17"/>
      <c r="C633" s="17"/>
      <c r="D633" s="17"/>
      <c r="E633" s="17"/>
      <c r="F633" s="17"/>
      <c r="G633" s="17"/>
    </row>
    <row r="634" spans="1:7" ht="13.8">
      <c r="A634" s="20"/>
      <c r="B634" s="17"/>
      <c r="C634" s="17"/>
      <c r="D634" s="17"/>
      <c r="E634" s="17"/>
      <c r="F634" s="17"/>
      <c r="G634" s="17"/>
    </row>
    <row r="635" spans="1:7" ht="13.8">
      <c r="A635" s="20"/>
      <c r="B635" s="17"/>
      <c r="C635" s="17"/>
      <c r="D635" s="17"/>
      <c r="E635" s="17"/>
      <c r="F635" s="17"/>
      <c r="G635" s="17"/>
    </row>
    <row r="636" spans="1:7" ht="13.8">
      <c r="A636" s="20"/>
      <c r="B636" s="17"/>
      <c r="C636" s="17"/>
      <c r="D636" s="17"/>
      <c r="E636" s="17"/>
      <c r="F636" s="17"/>
      <c r="G636" s="17"/>
    </row>
    <row r="637" spans="1:7" ht="13.8">
      <c r="A637" s="20"/>
      <c r="B637" s="17"/>
      <c r="C637" s="17"/>
      <c r="D637" s="17"/>
      <c r="E637" s="17"/>
      <c r="F637" s="17"/>
      <c r="G637" s="17"/>
    </row>
    <row r="638" spans="1:7" ht="13.8">
      <c r="A638" s="20"/>
      <c r="B638" s="17"/>
      <c r="C638" s="17"/>
      <c r="D638" s="17"/>
      <c r="E638" s="17"/>
      <c r="F638" s="17"/>
      <c r="G638" s="17"/>
    </row>
    <row r="639" spans="1:7" ht="13.8">
      <c r="A639" s="20"/>
      <c r="B639" s="17"/>
      <c r="C639" s="17"/>
      <c r="D639" s="17"/>
      <c r="E639" s="17"/>
      <c r="F639" s="17"/>
      <c r="G639" s="17"/>
    </row>
    <row r="640" spans="1:7" ht="13.8">
      <c r="A640" s="20"/>
      <c r="B640" s="17"/>
      <c r="C640" s="17"/>
      <c r="D640" s="17"/>
      <c r="E640" s="17"/>
      <c r="F640" s="17"/>
      <c r="G640" s="17"/>
    </row>
    <row r="641" spans="1:7" ht="13.8">
      <c r="A641" s="20"/>
      <c r="B641" s="17"/>
      <c r="C641" s="17"/>
      <c r="D641" s="17"/>
      <c r="E641" s="17"/>
      <c r="F641" s="17"/>
      <c r="G641" s="17"/>
    </row>
    <row r="642" spans="1:7" ht="13.8">
      <c r="A642" s="20"/>
      <c r="B642" s="17"/>
      <c r="C642" s="17"/>
      <c r="D642" s="17"/>
      <c r="E642" s="17"/>
      <c r="F642" s="17"/>
      <c r="G642" s="17"/>
    </row>
    <row r="643" spans="1:7" ht="13.8">
      <c r="A643" s="20"/>
      <c r="B643" s="17"/>
      <c r="C643" s="17"/>
      <c r="D643" s="17"/>
      <c r="E643" s="17"/>
      <c r="F643" s="17"/>
      <c r="G643" s="17"/>
    </row>
    <row r="644" spans="1:7" ht="13.8">
      <c r="A644" s="20"/>
      <c r="B644" s="17"/>
      <c r="C644" s="17"/>
      <c r="D644" s="17"/>
      <c r="E644" s="17"/>
      <c r="F644" s="17"/>
      <c r="G644" s="17"/>
    </row>
    <row r="645" spans="1:7" ht="13.8">
      <c r="A645" s="20"/>
      <c r="B645" s="17"/>
      <c r="C645" s="17"/>
      <c r="D645" s="17"/>
      <c r="E645" s="17"/>
      <c r="F645" s="17"/>
      <c r="G645" s="17"/>
    </row>
    <row r="646" spans="1:7" ht="13.8">
      <c r="A646" s="20"/>
      <c r="B646" s="17"/>
      <c r="C646" s="17"/>
      <c r="D646" s="17"/>
      <c r="E646" s="17"/>
      <c r="F646" s="17"/>
      <c r="G646" s="17"/>
    </row>
    <row r="647" spans="1:7" ht="13.8">
      <c r="A647" s="20"/>
      <c r="B647" s="17"/>
      <c r="C647" s="17"/>
      <c r="D647" s="17"/>
      <c r="E647" s="17"/>
      <c r="F647" s="17"/>
      <c r="G647" s="17"/>
    </row>
    <row r="648" spans="1:7" ht="13.8">
      <c r="A648" s="20"/>
      <c r="B648" s="17"/>
      <c r="C648" s="17"/>
      <c r="D648" s="17"/>
      <c r="E648" s="17"/>
      <c r="F648" s="17"/>
      <c r="G648" s="17"/>
    </row>
    <row r="649" spans="1:7" ht="13.8">
      <c r="A649" s="20"/>
      <c r="B649" s="17"/>
      <c r="C649" s="17"/>
      <c r="D649" s="17"/>
      <c r="E649" s="17"/>
      <c r="F649" s="17"/>
      <c r="G649" s="17"/>
    </row>
    <row r="650" spans="1:7" ht="13.8">
      <c r="A650" s="20"/>
      <c r="B650" s="17"/>
      <c r="C650" s="17"/>
      <c r="D650" s="17"/>
      <c r="E650" s="17"/>
      <c r="F650" s="17"/>
      <c r="G650" s="17"/>
    </row>
    <row r="651" spans="1:7" ht="13.8">
      <c r="A651" s="20"/>
      <c r="B651" s="17"/>
      <c r="C651" s="17"/>
      <c r="D651" s="17"/>
      <c r="E651" s="17"/>
      <c r="F651" s="17"/>
      <c r="G651" s="17"/>
    </row>
    <row r="652" spans="1:7" ht="13.8">
      <c r="A652" s="20"/>
      <c r="B652" s="17"/>
      <c r="C652" s="17"/>
      <c r="D652" s="17"/>
      <c r="E652" s="17"/>
      <c r="F652" s="17"/>
      <c r="G652" s="17"/>
    </row>
    <row r="653" spans="1:7" ht="13.8">
      <c r="A653" s="20"/>
      <c r="B653" s="17"/>
      <c r="C653" s="17"/>
      <c r="D653" s="17"/>
      <c r="E653" s="17"/>
      <c r="F653" s="17"/>
      <c r="G653" s="17"/>
    </row>
    <row r="654" spans="1:7" ht="13.8">
      <c r="A654" s="20"/>
      <c r="B654" s="17"/>
      <c r="C654" s="17"/>
      <c r="D654" s="17"/>
      <c r="E654" s="17"/>
      <c r="F654" s="17"/>
      <c r="G654" s="17"/>
    </row>
    <row r="655" spans="1:7" ht="13.8">
      <c r="A655" s="20"/>
      <c r="B655" s="17"/>
      <c r="C655" s="17"/>
      <c r="D655" s="17"/>
      <c r="E655" s="17"/>
      <c r="F655" s="17"/>
      <c r="G655" s="17"/>
    </row>
    <row r="656" spans="1:7" ht="13.8">
      <c r="A656" s="20"/>
      <c r="B656" s="17"/>
      <c r="C656" s="17"/>
      <c r="D656" s="17"/>
      <c r="E656" s="17"/>
      <c r="F656" s="17"/>
      <c r="G656" s="17"/>
    </row>
    <row r="657" spans="1:7" ht="13.8">
      <c r="A657" s="20"/>
      <c r="B657" s="17"/>
      <c r="C657" s="17"/>
      <c r="D657" s="17"/>
      <c r="E657" s="17"/>
      <c r="F657" s="17"/>
      <c r="G657" s="17"/>
    </row>
    <row r="658" spans="1:7" ht="13.8">
      <c r="A658" s="20"/>
      <c r="B658" s="17"/>
      <c r="C658" s="17"/>
      <c r="D658" s="17"/>
      <c r="E658" s="17"/>
      <c r="F658" s="17"/>
      <c r="G658" s="17"/>
    </row>
    <row r="659" spans="1:7" ht="13.8">
      <c r="A659" s="20"/>
      <c r="B659" s="17"/>
      <c r="C659" s="17"/>
      <c r="D659" s="17"/>
      <c r="E659" s="17"/>
      <c r="F659" s="17"/>
      <c r="G659" s="17"/>
    </row>
    <row r="660" spans="1:7" ht="13.8">
      <c r="A660" s="17"/>
      <c r="B660" s="17"/>
      <c r="C660" s="17"/>
      <c r="D660" s="17"/>
      <c r="E660" s="17"/>
      <c r="F660" s="17"/>
      <c r="G660" s="17"/>
    </row>
    <row r="661" spans="1:7" ht="13.8">
      <c r="A661" s="17"/>
      <c r="B661" s="17"/>
      <c r="C661" s="17"/>
      <c r="D661" s="17"/>
      <c r="E661" s="17"/>
      <c r="F661" s="17"/>
      <c r="G661" s="17"/>
    </row>
    <row r="662" spans="1:7" ht="13.8">
      <c r="A662" s="17"/>
      <c r="B662" s="17"/>
      <c r="C662" s="17"/>
      <c r="D662" s="17"/>
      <c r="E662" s="17"/>
      <c r="F662" s="17"/>
      <c r="G662" s="17"/>
    </row>
    <row r="663" spans="1:7" ht="13.8">
      <c r="A663" s="17"/>
      <c r="B663" s="17"/>
      <c r="C663" s="17"/>
      <c r="D663" s="17"/>
      <c r="E663" s="17"/>
      <c r="F663" s="17"/>
      <c r="G663" s="17"/>
    </row>
    <row r="664" spans="1:7" ht="13.8">
      <c r="A664" s="17"/>
      <c r="B664" s="17"/>
      <c r="C664" s="17"/>
      <c r="D664" s="17"/>
      <c r="E664" s="17"/>
      <c r="F664" s="17"/>
      <c r="G664" s="17"/>
    </row>
    <row r="665" spans="1:7" ht="13.8">
      <c r="A665" s="17"/>
      <c r="B665" s="17"/>
      <c r="C665" s="17"/>
      <c r="D665" s="17"/>
      <c r="E665" s="17"/>
      <c r="F665" s="17"/>
      <c r="G665" s="17"/>
    </row>
    <row r="666" spans="1:7" ht="13.8">
      <c r="A666" s="17"/>
      <c r="B666" s="17"/>
      <c r="C666" s="17"/>
      <c r="D666" s="17"/>
      <c r="E666" s="17"/>
      <c r="F666" s="17"/>
      <c r="G666" s="17"/>
    </row>
    <row r="667" spans="1:7" ht="13.8">
      <c r="A667" s="17"/>
      <c r="B667" s="17"/>
      <c r="C667" s="17"/>
      <c r="D667" s="17"/>
      <c r="E667" s="17"/>
      <c r="F667" s="17"/>
      <c r="G667" s="17"/>
    </row>
    <row r="668" spans="1:7" ht="13.8">
      <c r="A668" s="17"/>
      <c r="B668" s="17"/>
      <c r="C668" s="17"/>
      <c r="D668" s="17"/>
      <c r="E668" s="17"/>
      <c r="F668" s="17"/>
      <c r="G668" s="17"/>
    </row>
    <row r="669" spans="1:7" ht="13.8">
      <c r="A669" s="17"/>
      <c r="B669" s="17"/>
      <c r="C669" s="17"/>
      <c r="D669" s="17"/>
      <c r="E669" s="17"/>
      <c r="F669" s="17"/>
      <c r="G669" s="17"/>
    </row>
    <row r="670" spans="1:7" ht="13.8">
      <c r="A670" s="17"/>
      <c r="B670" s="17"/>
      <c r="C670" s="17"/>
      <c r="D670" s="17"/>
      <c r="E670" s="17"/>
      <c r="F670" s="17"/>
      <c r="G670" s="17"/>
    </row>
    <row r="671" spans="1:7" ht="13.8">
      <c r="A671" s="17"/>
      <c r="B671" s="17"/>
      <c r="C671" s="17"/>
      <c r="D671" s="17"/>
      <c r="E671" s="17"/>
      <c r="F671" s="17"/>
      <c r="G671" s="17"/>
    </row>
    <row r="672" spans="1:7" ht="13.8">
      <c r="A672" s="17"/>
      <c r="B672" s="17"/>
      <c r="C672" s="17"/>
      <c r="D672" s="17"/>
      <c r="E672" s="17"/>
      <c r="F672" s="17"/>
      <c r="G672" s="17"/>
    </row>
    <row r="673" spans="1:7" ht="13.8">
      <c r="A673" s="17"/>
      <c r="B673" s="17"/>
      <c r="C673" s="17"/>
      <c r="D673" s="17"/>
      <c r="E673" s="17"/>
      <c r="F673" s="17"/>
      <c r="G673" s="17"/>
    </row>
    <row r="674" spans="1:7" ht="13.8">
      <c r="A674" s="17"/>
      <c r="B674" s="17"/>
      <c r="C674" s="17"/>
      <c r="D674" s="17"/>
      <c r="E674" s="17"/>
      <c r="F674" s="17"/>
      <c r="G674" s="17"/>
    </row>
    <row r="675" spans="1:7" ht="13.8">
      <c r="A675" s="17"/>
      <c r="B675" s="17"/>
      <c r="C675" s="17"/>
      <c r="D675" s="17"/>
      <c r="E675" s="17"/>
      <c r="F675" s="17"/>
      <c r="G675" s="17"/>
    </row>
    <row r="676" spans="1:7" ht="13.8">
      <c r="A676" s="17"/>
      <c r="B676" s="17"/>
      <c r="C676" s="17"/>
      <c r="D676" s="17"/>
      <c r="E676" s="17"/>
      <c r="F676" s="17"/>
      <c r="G676" s="17"/>
    </row>
    <row r="677" spans="1:7" ht="13.8">
      <c r="A677" s="17"/>
      <c r="B677" s="17"/>
      <c r="C677" s="17"/>
      <c r="D677" s="17"/>
      <c r="E677" s="17"/>
      <c r="F677" s="17"/>
      <c r="G677" s="17"/>
    </row>
    <row r="678" spans="1:7" ht="13.8">
      <c r="A678" s="17"/>
      <c r="B678" s="17"/>
      <c r="C678" s="17"/>
      <c r="D678" s="17"/>
      <c r="E678" s="17"/>
      <c r="F678" s="17"/>
      <c r="G678" s="17"/>
    </row>
    <row r="679" spans="1:7" ht="13.8">
      <c r="A679" s="17"/>
      <c r="B679" s="17"/>
      <c r="C679" s="17"/>
      <c r="D679" s="17"/>
      <c r="E679" s="17"/>
      <c r="F679" s="17"/>
      <c r="G679" s="17"/>
    </row>
    <row r="680" spans="1:7" ht="13.8">
      <c r="A680" s="17"/>
      <c r="B680" s="17"/>
      <c r="C680" s="17"/>
      <c r="D680" s="17"/>
      <c r="E680" s="17"/>
      <c r="F680" s="17"/>
      <c r="G680" s="17"/>
    </row>
    <row r="681" spans="1:7" ht="13.8">
      <c r="A681" s="17"/>
      <c r="B681" s="17"/>
      <c r="C681" s="17"/>
      <c r="D681" s="17"/>
      <c r="E681" s="17"/>
      <c r="F681" s="17"/>
      <c r="G681" s="17"/>
    </row>
    <row r="682" spans="1:7" ht="13.8">
      <c r="A682" s="17"/>
      <c r="B682" s="17"/>
      <c r="C682" s="17"/>
      <c r="D682" s="17"/>
      <c r="E682" s="17"/>
      <c r="F682" s="17"/>
      <c r="G682" s="17"/>
    </row>
    <row r="683" spans="1:7" ht="13.8">
      <c r="A683" s="17"/>
      <c r="B683" s="17"/>
      <c r="C683" s="17"/>
      <c r="D683" s="17"/>
      <c r="E683" s="17"/>
      <c r="F683" s="17"/>
      <c r="G683" s="17"/>
    </row>
    <row r="684" spans="1:7" ht="13.8">
      <c r="A684" s="17"/>
      <c r="B684" s="17"/>
      <c r="C684" s="17"/>
      <c r="D684" s="17"/>
      <c r="E684" s="17"/>
      <c r="F684" s="17"/>
      <c r="G684" s="17"/>
    </row>
    <row r="685" spans="1:7" ht="13.8">
      <c r="A685" s="17"/>
      <c r="B685" s="17"/>
      <c r="C685" s="17"/>
      <c r="D685" s="17"/>
      <c r="E685" s="17"/>
      <c r="F685" s="17"/>
      <c r="G685" s="17"/>
    </row>
    <row r="686" spans="1:7" ht="13.8">
      <c r="A686" s="17"/>
      <c r="B686" s="17"/>
      <c r="C686" s="17"/>
      <c r="D686" s="17"/>
      <c r="E686" s="17"/>
      <c r="F686" s="17"/>
      <c r="G686" s="17"/>
    </row>
    <row r="687" spans="1:7" ht="13.8">
      <c r="A687" s="17"/>
      <c r="B687" s="17"/>
      <c r="C687" s="17"/>
      <c r="D687" s="17"/>
      <c r="E687" s="17"/>
      <c r="F687" s="17"/>
      <c r="G687" s="17"/>
    </row>
    <row r="688" spans="1:7" ht="13.8">
      <c r="A688" s="17"/>
      <c r="B688" s="17"/>
      <c r="C688" s="17"/>
      <c r="D688" s="17"/>
      <c r="E688" s="17"/>
      <c r="F688" s="17"/>
      <c r="G688" s="17"/>
    </row>
    <row r="689" spans="1:7" ht="13.8">
      <c r="A689" s="17"/>
      <c r="B689" s="17"/>
      <c r="C689" s="17"/>
      <c r="D689" s="17"/>
      <c r="E689" s="17"/>
      <c r="F689" s="17"/>
      <c r="G689" s="17"/>
    </row>
    <row r="690" spans="1:7" ht="13.8">
      <c r="A690" s="17"/>
      <c r="B690" s="17"/>
      <c r="C690" s="17"/>
      <c r="D690" s="17"/>
      <c r="E690" s="17"/>
      <c r="F690" s="17"/>
      <c r="G690" s="17"/>
    </row>
    <row r="691" spans="1:7" ht="13.8">
      <c r="A691" s="17"/>
      <c r="B691" s="17"/>
      <c r="C691" s="17"/>
      <c r="D691" s="17"/>
      <c r="E691" s="17"/>
      <c r="F691" s="17"/>
      <c r="G691" s="17"/>
    </row>
    <row r="692" spans="1:7" ht="13.8">
      <c r="A692" s="17"/>
      <c r="B692" s="17"/>
      <c r="C692" s="17"/>
      <c r="D692" s="17"/>
      <c r="E692" s="17"/>
      <c r="F692" s="17"/>
      <c r="G692" s="17"/>
    </row>
    <row r="693" spans="1:7" ht="13.8">
      <c r="A693" s="17"/>
      <c r="B693" s="17"/>
      <c r="C693" s="17"/>
      <c r="D693" s="17"/>
      <c r="E693" s="17"/>
      <c r="F693" s="17"/>
      <c r="G693" s="17"/>
    </row>
    <row r="694" spans="1:7" ht="13.8">
      <c r="A694" s="17"/>
      <c r="B694" s="17"/>
      <c r="C694" s="17"/>
      <c r="D694" s="17"/>
      <c r="E694" s="17"/>
      <c r="F694" s="17"/>
      <c r="G694" s="17"/>
    </row>
    <row r="695" spans="1:7" ht="13.8">
      <c r="A695" s="17"/>
      <c r="B695" s="17"/>
      <c r="C695" s="17"/>
      <c r="D695" s="17"/>
      <c r="E695" s="17"/>
      <c r="F695" s="17"/>
      <c r="G695" s="17"/>
    </row>
    <row r="696" spans="1:7" ht="13.8">
      <c r="A696" s="17"/>
      <c r="B696" s="17"/>
      <c r="C696" s="17"/>
      <c r="D696" s="17"/>
      <c r="E696" s="17"/>
      <c r="F696" s="17"/>
      <c r="G696" s="17"/>
    </row>
    <row r="697" spans="1:7" ht="13.8">
      <c r="A697" s="17"/>
      <c r="B697" s="17"/>
      <c r="C697" s="17"/>
      <c r="D697" s="17"/>
      <c r="E697" s="17"/>
      <c r="F697" s="17"/>
      <c r="G697" s="17"/>
    </row>
    <row r="698" spans="1:7" ht="13.8">
      <c r="A698" s="17"/>
      <c r="B698" s="17"/>
      <c r="C698" s="17"/>
      <c r="D698" s="17"/>
      <c r="E698" s="17"/>
      <c r="F698" s="17"/>
      <c r="G698" s="17"/>
    </row>
    <row r="699" spans="1:7" ht="13.8">
      <c r="A699" s="17"/>
      <c r="B699" s="17"/>
      <c r="C699" s="17"/>
      <c r="D699" s="17"/>
      <c r="E699" s="17"/>
      <c r="F699" s="17"/>
      <c r="G699" s="17"/>
    </row>
    <row r="700" spans="1:7" ht="13.8">
      <c r="A700" s="17"/>
      <c r="B700" s="17"/>
      <c r="C700" s="17"/>
      <c r="D700" s="17"/>
      <c r="E700" s="17"/>
      <c r="F700" s="17"/>
      <c r="G700" s="17"/>
    </row>
    <row r="701" spans="1:7" ht="13.8">
      <c r="A701" s="17"/>
      <c r="B701" s="17"/>
      <c r="C701" s="17"/>
      <c r="D701" s="17"/>
      <c r="E701" s="17"/>
      <c r="F701" s="17"/>
      <c r="G701" s="17"/>
    </row>
    <row r="702" spans="1:7" ht="13.8">
      <c r="A702" s="17"/>
      <c r="B702" s="17"/>
      <c r="C702" s="17"/>
      <c r="D702" s="17"/>
      <c r="E702" s="17"/>
      <c r="F702" s="17"/>
      <c r="G702" s="17"/>
    </row>
    <row r="703" spans="1:7" ht="13.8">
      <c r="A703" s="17"/>
      <c r="B703" s="17"/>
      <c r="C703" s="17"/>
      <c r="D703" s="17"/>
      <c r="E703" s="17"/>
      <c r="F703" s="17"/>
      <c r="G703" s="17"/>
    </row>
    <row r="704" spans="1:7" ht="13.8">
      <c r="A704" s="17"/>
      <c r="B704" s="17"/>
      <c r="C704" s="17"/>
      <c r="D704" s="17"/>
      <c r="E704" s="17"/>
      <c r="F704" s="17"/>
      <c r="G704" s="17"/>
    </row>
    <row r="705" spans="1:7" ht="13.8">
      <c r="A705" s="17"/>
      <c r="B705" s="17"/>
      <c r="C705" s="17"/>
      <c r="D705" s="17"/>
      <c r="E705" s="17"/>
      <c r="F705" s="17"/>
      <c r="G705" s="17"/>
    </row>
    <row r="706" spans="1:7" ht="13.8">
      <c r="A706" s="17"/>
      <c r="B706" s="17"/>
      <c r="C706" s="17"/>
      <c r="D706" s="17"/>
      <c r="E706" s="17"/>
      <c r="F706" s="17"/>
      <c r="G706" s="17"/>
    </row>
    <row r="707" spans="1:7" ht="13.8">
      <c r="A707" s="17"/>
      <c r="B707" s="17"/>
      <c r="C707" s="17"/>
      <c r="D707" s="17"/>
      <c r="E707" s="17"/>
      <c r="F707" s="17"/>
      <c r="G707" s="17"/>
    </row>
    <row r="708" spans="1:7" ht="13.8">
      <c r="A708" s="17"/>
      <c r="B708" s="17"/>
      <c r="C708" s="17"/>
      <c r="D708" s="17"/>
      <c r="E708" s="17"/>
      <c r="F708" s="17"/>
      <c r="G708" s="17"/>
    </row>
    <row r="709" spans="1:7" ht="13.8">
      <c r="A709" s="17"/>
      <c r="B709" s="17"/>
      <c r="C709" s="17"/>
      <c r="D709" s="17"/>
      <c r="E709" s="17"/>
      <c r="F709" s="17"/>
      <c r="G709" s="17"/>
    </row>
    <row r="710" spans="1:7" ht="13.8">
      <c r="A710" s="17"/>
      <c r="B710" s="17"/>
      <c r="C710" s="17"/>
      <c r="D710" s="17"/>
      <c r="E710" s="17"/>
      <c r="F710" s="17"/>
      <c r="G710" s="17"/>
    </row>
    <row r="711" spans="1:7" ht="13.8">
      <c r="A711" s="17"/>
      <c r="B711" s="17"/>
      <c r="C711" s="17"/>
      <c r="D711" s="17"/>
      <c r="E711" s="17"/>
      <c r="F711" s="17"/>
      <c r="G711" s="17"/>
    </row>
    <row r="712" spans="1:7" ht="13.8">
      <c r="A712" s="17"/>
      <c r="B712" s="17"/>
      <c r="C712" s="17"/>
      <c r="D712" s="17"/>
      <c r="E712" s="17"/>
      <c r="F712" s="17"/>
      <c r="G712" s="17"/>
    </row>
    <row r="713" spans="1:7" ht="13.8">
      <c r="A713" s="17"/>
      <c r="B713" s="17"/>
      <c r="C713" s="17"/>
      <c r="D713" s="17"/>
      <c r="E713" s="17"/>
      <c r="F713" s="17"/>
      <c r="G713" s="17"/>
    </row>
    <row r="714" spans="1:7" ht="13.8">
      <c r="A714" s="17"/>
      <c r="B714" s="17"/>
      <c r="C714" s="17"/>
      <c r="D714" s="17"/>
      <c r="E714" s="17"/>
      <c r="F714" s="17"/>
      <c r="G714" s="17"/>
    </row>
    <row r="715" spans="1:7" ht="13.8">
      <c r="A715" s="17"/>
      <c r="B715" s="17"/>
      <c r="C715" s="17"/>
      <c r="D715" s="17"/>
      <c r="E715" s="17"/>
      <c r="F715" s="17"/>
      <c r="G715" s="17"/>
    </row>
    <row r="716" spans="1:7" ht="13.8">
      <c r="A716" s="17"/>
      <c r="B716" s="17"/>
      <c r="C716" s="17"/>
      <c r="D716" s="17"/>
      <c r="E716" s="17"/>
      <c r="F716" s="17"/>
      <c r="G716" s="17"/>
    </row>
    <row r="717" spans="1:7" ht="13.8">
      <c r="A717" s="17"/>
      <c r="B717" s="17"/>
      <c r="C717" s="17"/>
      <c r="D717" s="17"/>
      <c r="E717" s="17"/>
      <c r="F717" s="17"/>
      <c r="G717" s="17"/>
    </row>
    <row r="718" spans="1:7" ht="13.8">
      <c r="A718" s="17"/>
      <c r="B718" s="17"/>
      <c r="C718" s="17"/>
      <c r="D718" s="17"/>
      <c r="E718" s="17"/>
      <c r="F718" s="17"/>
      <c r="G718" s="17"/>
    </row>
    <row r="719" spans="1:7" ht="13.8">
      <c r="A719" s="17"/>
      <c r="B719" s="17"/>
      <c r="C719" s="17"/>
      <c r="D719" s="17"/>
      <c r="E719" s="17"/>
      <c r="F719" s="17"/>
      <c r="G719" s="17"/>
    </row>
    <row r="720" spans="1:7" ht="13.8">
      <c r="A720" s="17"/>
      <c r="B720" s="17"/>
      <c r="C720" s="17"/>
      <c r="D720" s="17"/>
      <c r="E720" s="17"/>
      <c r="F720" s="17"/>
      <c r="G720" s="17"/>
    </row>
    <row r="721" spans="1:7" ht="13.8">
      <c r="A721" s="17"/>
      <c r="B721" s="17"/>
      <c r="C721" s="17"/>
      <c r="D721" s="17"/>
      <c r="E721" s="17"/>
      <c r="F721" s="17"/>
      <c r="G721" s="17"/>
    </row>
    <row r="722" spans="1:7" ht="13.8">
      <c r="A722" s="17"/>
      <c r="B722" s="17"/>
      <c r="C722" s="17"/>
      <c r="D722" s="17"/>
      <c r="E722" s="17"/>
      <c r="F722" s="17"/>
      <c r="G722" s="17"/>
    </row>
    <row r="723" spans="1:7" ht="13.8">
      <c r="A723" s="17"/>
      <c r="B723" s="17"/>
      <c r="C723" s="17"/>
      <c r="D723" s="17"/>
      <c r="E723" s="17"/>
      <c r="F723" s="17"/>
      <c r="G723" s="17"/>
    </row>
    <row r="724" spans="1:7" ht="13.8">
      <c r="A724" s="17"/>
      <c r="B724" s="17"/>
      <c r="C724" s="17"/>
      <c r="D724" s="17"/>
      <c r="E724" s="17"/>
      <c r="F724" s="17"/>
      <c r="G724" s="17"/>
    </row>
    <row r="725" spans="1:7" ht="13.8">
      <c r="A725" s="17"/>
      <c r="B725" s="17"/>
      <c r="C725" s="17"/>
      <c r="D725" s="17"/>
      <c r="E725" s="17"/>
      <c r="F725" s="17"/>
      <c r="G725" s="17"/>
    </row>
    <row r="726" spans="1:7" ht="13.8">
      <c r="A726" s="17"/>
      <c r="B726" s="17"/>
      <c r="C726" s="17"/>
      <c r="D726" s="17"/>
      <c r="E726" s="17"/>
      <c r="F726" s="17"/>
      <c r="G726" s="17"/>
    </row>
    <row r="727" spans="1:7" ht="13.8">
      <c r="A727" s="17"/>
      <c r="B727" s="17"/>
      <c r="C727" s="17"/>
      <c r="D727" s="17"/>
      <c r="E727" s="17"/>
      <c r="F727" s="17"/>
      <c r="G727" s="17"/>
    </row>
    <row r="728" spans="1:7" ht="13.8">
      <c r="A728" s="17"/>
      <c r="B728" s="17"/>
      <c r="C728" s="17"/>
      <c r="D728" s="17"/>
      <c r="E728" s="17"/>
      <c r="F728" s="17"/>
      <c r="G728" s="17"/>
    </row>
    <row r="729" spans="1:7" ht="13.8">
      <c r="A729" s="17"/>
      <c r="B729" s="17"/>
      <c r="C729" s="17"/>
      <c r="D729" s="17"/>
      <c r="E729" s="17"/>
      <c r="F729" s="17"/>
      <c r="G729" s="17"/>
    </row>
    <row r="730" spans="1:7" ht="13.8">
      <c r="A730" s="17"/>
      <c r="B730" s="17"/>
      <c r="C730" s="17"/>
      <c r="D730" s="17"/>
      <c r="E730" s="17"/>
      <c r="F730" s="17"/>
      <c r="G730" s="17"/>
    </row>
    <row r="731" spans="1:7" ht="13.8">
      <c r="A731" s="17"/>
      <c r="B731" s="17"/>
      <c r="C731" s="17"/>
      <c r="D731" s="17"/>
      <c r="E731" s="17"/>
      <c r="F731" s="17"/>
      <c r="G731" s="17"/>
    </row>
    <row r="732" spans="1:7" ht="13.8">
      <c r="A732" s="17"/>
      <c r="B732" s="17"/>
      <c r="C732" s="17"/>
      <c r="D732" s="17"/>
      <c r="E732" s="17"/>
      <c r="F732" s="17"/>
      <c r="G732" s="17"/>
    </row>
    <row r="733" spans="1:7" ht="13.8">
      <c r="A733" s="17"/>
      <c r="B733" s="17"/>
      <c r="C733" s="17"/>
      <c r="D733" s="17"/>
      <c r="E733" s="17"/>
      <c r="F733" s="17"/>
      <c r="G733" s="17"/>
    </row>
    <row r="734" spans="1:7" ht="13.8">
      <c r="A734" s="17"/>
      <c r="B734" s="17"/>
      <c r="C734" s="17"/>
      <c r="D734" s="17"/>
      <c r="E734" s="17"/>
      <c r="F734" s="17"/>
      <c r="G734" s="17"/>
    </row>
    <row r="735" spans="1:7" ht="13.8">
      <c r="A735" s="17"/>
      <c r="B735" s="17"/>
      <c r="C735" s="17"/>
      <c r="D735" s="17"/>
      <c r="E735" s="17"/>
      <c r="F735" s="17"/>
      <c r="G735" s="17"/>
    </row>
    <row r="736" spans="1:7" ht="13.8">
      <c r="A736" s="17"/>
      <c r="B736" s="17"/>
      <c r="C736" s="17"/>
      <c r="D736" s="17"/>
      <c r="E736" s="17"/>
      <c r="F736" s="17"/>
      <c r="G736" s="17"/>
    </row>
    <row r="737" spans="1:7" ht="13.8">
      <c r="A737" s="17"/>
      <c r="B737" s="17"/>
      <c r="C737" s="17"/>
      <c r="D737" s="17"/>
      <c r="E737" s="17"/>
      <c r="F737" s="17"/>
      <c r="G737" s="17"/>
    </row>
    <row r="738" spans="1:7" ht="13.8">
      <c r="A738" s="17"/>
      <c r="B738" s="17"/>
      <c r="C738" s="17"/>
      <c r="D738" s="17"/>
      <c r="E738" s="17"/>
      <c r="F738" s="17"/>
      <c r="G738" s="17"/>
    </row>
    <row r="739" spans="1:7" ht="13.8">
      <c r="A739" s="17"/>
      <c r="B739" s="17"/>
      <c r="C739" s="17"/>
      <c r="D739" s="17"/>
      <c r="E739" s="17"/>
      <c r="F739" s="17"/>
      <c r="G739" s="17"/>
    </row>
    <row r="740" spans="1:7" ht="13.8">
      <c r="A740" s="17"/>
      <c r="B740" s="17"/>
      <c r="C740" s="17"/>
      <c r="D740" s="17"/>
      <c r="E740" s="17"/>
      <c r="F740" s="17"/>
      <c r="G740" s="17"/>
    </row>
    <row r="741" spans="1:7" ht="13.8">
      <c r="A741" s="17"/>
      <c r="B741" s="17"/>
      <c r="C741" s="17"/>
      <c r="D741" s="17"/>
      <c r="E741" s="17"/>
      <c r="F741" s="17"/>
      <c r="G741" s="17"/>
    </row>
    <row r="742" spans="1:7" ht="13.8">
      <c r="A742" s="17"/>
      <c r="B742" s="17"/>
      <c r="C742" s="17"/>
      <c r="D742" s="17"/>
      <c r="E742" s="17"/>
      <c r="F742" s="17"/>
      <c r="G742" s="17"/>
    </row>
    <row r="743" spans="1:7" ht="13.8">
      <c r="A743" s="17"/>
      <c r="B743" s="17"/>
      <c r="C743" s="17"/>
      <c r="D743" s="17"/>
      <c r="E743" s="17"/>
      <c r="F743" s="17"/>
      <c r="G743" s="17"/>
    </row>
    <row r="744" spans="1:7" ht="13.8">
      <c r="A744" s="17"/>
      <c r="B744" s="17"/>
      <c r="C744" s="17"/>
      <c r="D744" s="17"/>
      <c r="E744" s="17"/>
      <c r="F744" s="17"/>
      <c r="G744" s="17"/>
    </row>
    <row r="745" spans="1:7" ht="13.8">
      <c r="A745" s="17"/>
      <c r="B745" s="17"/>
      <c r="C745" s="17"/>
      <c r="D745" s="17"/>
      <c r="E745" s="17"/>
      <c r="F745" s="17"/>
      <c r="G745" s="17"/>
    </row>
    <row r="746" spans="1:7" ht="13.8">
      <c r="A746" s="17"/>
      <c r="B746" s="17"/>
      <c r="C746" s="17"/>
      <c r="D746" s="17"/>
      <c r="E746" s="17"/>
      <c r="F746" s="17"/>
      <c r="G746" s="17"/>
    </row>
    <row r="747" spans="1:7" ht="13.8">
      <c r="A747" s="17"/>
      <c r="B747" s="17"/>
      <c r="C747" s="17"/>
      <c r="D747" s="17"/>
      <c r="E747" s="17"/>
      <c r="F747" s="17"/>
      <c r="G747" s="17"/>
    </row>
    <row r="748" spans="1:7" ht="13.8">
      <c r="A748" s="17"/>
      <c r="B748" s="17"/>
      <c r="C748" s="17"/>
      <c r="D748" s="17"/>
      <c r="E748" s="17"/>
      <c r="F748" s="17"/>
      <c r="G748" s="17"/>
    </row>
    <row r="749" spans="1:7" ht="13.8">
      <c r="A749" s="17"/>
      <c r="B749" s="17"/>
      <c r="C749" s="17"/>
      <c r="D749" s="17"/>
      <c r="E749" s="17"/>
      <c r="F749" s="17"/>
      <c r="G749" s="17"/>
    </row>
    <row r="750" spans="1:7" ht="13.8">
      <c r="A750" s="17"/>
      <c r="B750" s="17"/>
      <c r="C750" s="17"/>
      <c r="D750" s="17"/>
      <c r="E750" s="17"/>
      <c r="F750" s="17"/>
      <c r="G750" s="17"/>
    </row>
    <row r="751" spans="1:7" ht="13.8">
      <c r="A751" s="17"/>
      <c r="B751" s="17"/>
      <c r="C751" s="17"/>
      <c r="D751" s="17"/>
      <c r="E751" s="17"/>
      <c r="F751" s="17"/>
      <c r="G751" s="17"/>
    </row>
    <row r="752" spans="1:7" ht="13.8">
      <c r="A752" s="17"/>
      <c r="B752" s="17"/>
      <c r="C752" s="17"/>
      <c r="D752" s="17"/>
      <c r="E752" s="17"/>
      <c r="F752" s="17"/>
      <c r="G752" s="17"/>
    </row>
    <row r="753" spans="1:7" ht="13.8">
      <c r="A753" s="17"/>
      <c r="B753" s="17"/>
      <c r="C753" s="17"/>
      <c r="D753" s="17"/>
      <c r="E753" s="17"/>
      <c r="F753" s="17"/>
      <c r="G753" s="17"/>
    </row>
    <row r="754" spans="1:7" ht="13.8">
      <c r="A754" s="17"/>
      <c r="B754" s="17"/>
      <c r="C754" s="17"/>
      <c r="D754" s="17"/>
      <c r="E754" s="17"/>
      <c r="F754" s="17"/>
      <c r="G754" s="17"/>
    </row>
    <row r="755" spans="1:7" ht="13.8">
      <c r="A755" s="17"/>
      <c r="B755" s="17"/>
      <c r="C755" s="17"/>
      <c r="D755" s="17"/>
      <c r="E755" s="17"/>
      <c r="F755" s="17"/>
      <c r="G755" s="17"/>
    </row>
    <row r="756" spans="1:7" ht="13.8">
      <c r="A756" s="17"/>
      <c r="B756" s="17"/>
      <c r="C756" s="17"/>
      <c r="D756" s="17"/>
      <c r="E756" s="17"/>
      <c r="F756" s="17"/>
      <c r="G756" s="17"/>
    </row>
    <row r="757" spans="1:7" ht="13.8">
      <c r="A757" s="17"/>
      <c r="B757" s="17"/>
      <c r="C757" s="17"/>
      <c r="D757" s="17"/>
      <c r="E757" s="17"/>
      <c r="F757" s="17"/>
      <c r="G757" s="17"/>
    </row>
    <row r="758" spans="1:7" ht="13.8">
      <c r="A758" s="17"/>
      <c r="B758" s="17"/>
      <c r="C758" s="17"/>
      <c r="D758" s="17"/>
      <c r="E758" s="17"/>
      <c r="F758" s="17"/>
      <c r="G758" s="17"/>
    </row>
    <row r="759" spans="1:7" ht="13.8">
      <c r="A759" s="17"/>
      <c r="B759" s="17"/>
      <c r="C759" s="17"/>
      <c r="D759" s="17"/>
      <c r="E759" s="17"/>
      <c r="F759" s="17"/>
      <c r="G759" s="17"/>
    </row>
    <row r="760" spans="1:7" ht="13.8">
      <c r="A760" s="17"/>
      <c r="B760" s="17"/>
      <c r="C760" s="17"/>
      <c r="D760" s="17"/>
      <c r="E760" s="17"/>
      <c r="F760" s="17"/>
      <c r="G760" s="17"/>
    </row>
    <row r="761" spans="1:7" ht="13.8">
      <c r="A761" s="17"/>
      <c r="B761" s="17"/>
      <c r="C761" s="17"/>
      <c r="D761" s="17"/>
      <c r="E761" s="17"/>
      <c r="F761" s="17"/>
      <c r="G761" s="17"/>
    </row>
    <row r="762" spans="1:7" ht="13.8">
      <c r="A762" s="17"/>
      <c r="B762" s="17"/>
      <c r="C762" s="17"/>
      <c r="D762" s="17"/>
      <c r="E762" s="17"/>
      <c r="F762" s="17"/>
      <c r="G762" s="17"/>
    </row>
    <row r="763" spans="1:7" ht="13.8">
      <c r="A763" s="17"/>
      <c r="B763" s="17"/>
      <c r="C763" s="17"/>
      <c r="D763" s="17"/>
      <c r="E763" s="17"/>
      <c r="F763" s="17"/>
      <c r="G763" s="17"/>
    </row>
    <row r="764" spans="1:7" ht="13.8">
      <c r="A764" s="17"/>
      <c r="B764" s="17"/>
      <c r="C764" s="17"/>
      <c r="D764" s="17"/>
      <c r="E764" s="17"/>
      <c r="F764" s="17"/>
      <c r="G764" s="17"/>
    </row>
    <row r="765" spans="1:7" ht="13.8">
      <c r="A765" s="17"/>
      <c r="B765" s="17"/>
      <c r="C765" s="17"/>
      <c r="D765" s="17"/>
      <c r="E765" s="17"/>
      <c r="F765" s="17"/>
      <c r="G765" s="17"/>
    </row>
    <row r="766" spans="1:7" ht="13.8">
      <c r="A766" s="17"/>
      <c r="B766" s="17"/>
      <c r="C766" s="17"/>
      <c r="D766" s="17"/>
      <c r="E766" s="17"/>
      <c r="F766" s="17"/>
      <c r="G766" s="17"/>
    </row>
    <row r="767" spans="1:7" ht="13.8">
      <c r="A767" s="17"/>
      <c r="B767" s="17"/>
      <c r="C767" s="17"/>
      <c r="D767" s="17"/>
      <c r="E767" s="17"/>
      <c r="F767" s="17"/>
      <c r="G767" s="17"/>
    </row>
    <row r="768" spans="1:7" ht="13.8">
      <c r="A768" s="17"/>
      <c r="B768" s="17"/>
      <c r="C768" s="17"/>
      <c r="D768" s="17"/>
      <c r="E768" s="17"/>
      <c r="F768" s="17"/>
      <c r="G768" s="17"/>
    </row>
    <row r="769" spans="1:7" ht="13.8">
      <c r="A769" s="17"/>
      <c r="B769" s="17"/>
      <c r="C769" s="17"/>
      <c r="D769" s="17"/>
      <c r="E769" s="17"/>
      <c r="F769" s="17"/>
      <c r="G769" s="17"/>
    </row>
    <row r="770" spans="1:7" ht="13.8">
      <c r="A770" s="17"/>
      <c r="B770" s="17"/>
      <c r="C770" s="17"/>
      <c r="D770" s="17"/>
      <c r="E770" s="17"/>
      <c r="F770" s="17"/>
      <c r="G770" s="17"/>
    </row>
    <row r="771" spans="1:7" ht="13.8">
      <c r="A771" s="17"/>
      <c r="B771" s="17"/>
      <c r="C771" s="17"/>
      <c r="D771" s="17"/>
      <c r="E771" s="17"/>
      <c r="F771" s="17"/>
      <c r="G771" s="17"/>
    </row>
    <row r="772" spans="1:7" ht="13.8">
      <c r="A772" s="17"/>
      <c r="B772" s="17"/>
      <c r="C772" s="17"/>
      <c r="D772" s="17"/>
      <c r="E772" s="17"/>
      <c r="F772" s="17"/>
      <c r="G772" s="17"/>
    </row>
    <row r="773" spans="1:7" ht="13.8">
      <c r="A773" s="17"/>
      <c r="B773" s="17"/>
      <c r="C773" s="17"/>
      <c r="D773" s="17"/>
      <c r="E773" s="17"/>
      <c r="F773" s="17"/>
      <c r="G773" s="17"/>
    </row>
    <row r="774" spans="1:7" ht="13.8">
      <c r="A774" s="17"/>
      <c r="B774" s="17"/>
      <c r="C774" s="17"/>
      <c r="D774" s="17"/>
      <c r="E774" s="17"/>
      <c r="F774" s="17"/>
      <c r="G774" s="17"/>
    </row>
    <row r="775" spans="1:7" ht="13.8">
      <c r="A775" s="17"/>
      <c r="B775" s="17"/>
      <c r="C775" s="17"/>
      <c r="D775" s="17"/>
      <c r="E775" s="17"/>
      <c r="F775" s="17"/>
      <c r="G775" s="17"/>
    </row>
    <row r="776" spans="1:7" ht="13.8">
      <c r="A776" s="17"/>
      <c r="B776" s="17"/>
      <c r="C776" s="17"/>
      <c r="D776" s="17"/>
      <c r="E776" s="17"/>
      <c r="F776" s="17"/>
      <c r="G776" s="17"/>
    </row>
    <row r="777" spans="1:7" ht="13.8">
      <c r="A777" s="17"/>
      <c r="B777" s="17"/>
      <c r="C777" s="17"/>
      <c r="D777" s="17"/>
      <c r="E777" s="17"/>
      <c r="F777" s="17"/>
      <c r="G777" s="17"/>
    </row>
    <row r="778" spans="1:7" ht="13.8">
      <c r="A778" s="17"/>
      <c r="B778" s="17"/>
      <c r="C778" s="17"/>
      <c r="D778" s="17"/>
      <c r="E778" s="17"/>
      <c r="F778" s="17"/>
      <c r="G778" s="17"/>
    </row>
    <row r="779" spans="1:7" ht="13.8">
      <c r="A779" s="17"/>
      <c r="B779" s="56"/>
      <c r="C779" s="56"/>
      <c r="D779" s="17"/>
      <c r="E779" s="17"/>
      <c r="F779" s="17"/>
      <c r="G779" s="17"/>
    </row>
    <row r="780" spans="1:7" ht="13.8">
      <c r="A780" s="17"/>
      <c r="B780" s="56"/>
      <c r="C780" s="56"/>
      <c r="D780" s="17"/>
      <c r="E780" s="17"/>
      <c r="F780" s="17"/>
      <c r="G780" s="17"/>
    </row>
    <row r="781" spans="1:7" ht="13.8">
      <c r="A781" s="17"/>
      <c r="B781" s="56"/>
      <c r="C781" s="56"/>
      <c r="D781" s="17"/>
      <c r="E781" s="17"/>
      <c r="F781" s="17"/>
      <c r="G781" s="17"/>
    </row>
    <row r="782" spans="1:7" ht="13.8">
      <c r="A782" s="17"/>
      <c r="B782" s="56"/>
      <c r="C782" s="56"/>
      <c r="D782" s="17"/>
      <c r="E782" s="17"/>
      <c r="F782" s="17"/>
      <c r="G782" s="17"/>
    </row>
    <row r="783" spans="1:7" ht="13.8">
      <c r="A783" s="17"/>
      <c r="B783" s="56"/>
      <c r="C783" s="56"/>
      <c r="D783" s="17"/>
      <c r="E783" s="17"/>
      <c r="F783" s="17"/>
      <c r="G783" s="17"/>
    </row>
    <row r="784" spans="1:7" ht="13.8">
      <c r="A784" s="17"/>
      <c r="B784" s="56"/>
      <c r="C784" s="56"/>
      <c r="D784" s="17"/>
      <c r="E784" s="17"/>
      <c r="F784" s="17"/>
      <c r="G784" s="17"/>
    </row>
    <row r="785" spans="1:7" ht="13.8">
      <c r="A785" s="17"/>
      <c r="B785" s="56"/>
      <c r="C785" s="56"/>
      <c r="D785" s="17"/>
      <c r="E785" s="17"/>
      <c r="F785" s="17"/>
      <c r="G785" s="17"/>
    </row>
    <row r="786" spans="1:7" ht="13.8">
      <c r="A786" s="17"/>
      <c r="B786" s="56"/>
      <c r="C786" s="56"/>
      <c r="D786" s="17"/>
      <c r="E786" s="17"/>
      <c r="F786" s="17"/>
      <c r="G786" s="17"/>
    </row>
    <row r="787" spans="1:7" ht="13.8">
      <c r="A787" s="17"/>
      <c r="B787" s="56"/>
      <c r="C787" s="56"/>
      <c r="D787" s="17"/>
      <c r="E787" s="17"/>
      <c r="F787" s="17"/>
      <c r="G787" s="17"/>
    </row>
    <row r="788" spans="1:7" ht="13.8">
      <c r="A788" s="17"/>
      <c r="B788" s="56"/>
      <c r="C788" s="56"/>
      <c r="D788" s="17"/>
      <c r="E788" s="17"/>
      <c r="F788" s="17"/>
      <c r="G788" s="17"/>
    </row>
    <row r="789" spans="1:7" ht="13.8">
      <c r="A789" s="17"/>
      <c r="B789" s="56"/>
      <c r="C789" s="56"/>
      <c r="D789" s="17"/>
      <c r="E789" s="17"/>
      <c r="F789" s="17"/>
      <c r="G789" s="17"/>
    </row>
    <row r="790" spans="1:7" ht="13.8">
      <c r="A790" s="17"/>
      <c r="B790" s="56"/>
      <c r="C790" s="56"/>
      <c r="D790" s="17"/>
      <c r="E790" s="17"/>
      <c r="F790" s="17"/>
      <c r="G790" s="17"/>
    </row>
    <row r="791" spans="1:7" ht="13.8">
      <c r="A791" s="17"/>
      <c r="B791" s="56"/>
      <c r="C791" s="56"/>
      <c r="D791" s="17"/>
      <c r="E791" s="17"/>
      <c r="F791" s="17"/>
      <c r="G791" s="17"/>
    </row>
    <row r="792" spans="1:7" ht="13.8">
      <c r="A792" s="17"/>
      <c r="B792" s="56"/>
      <c r="C792" s="56"/>
      <c r="D792" s="17"/>
      <c r="E792" s="17"/>
      <c r="F792" s="17"/>
      <c r="G792" s="17"/>
    </row>
    <row r="793" spans="1:7" ht="13.8">
      <c r="A793" s="17"/>
      <c r="B793" s="56"/>
      <c r="C793" s="56"/>
      <c r="D793" s="17"/>
      <c r="E793" s="17"/>
      <c r="F793" s="17"/>
      <c r="G793" s="17"/>
    </row>
    <row r="794" spans="1:7" ht="13.8">
      <c r="A794" s="17"/>
      <c r="B794" s="56"/>
      <c r="C794" s="56"/>
      <c r="D794" s="17"/>
      <c r="E794" s="17"/>
      <c r="F794" s="17"/>
      <c r="G794" s="17"/>
    </row>
    <row r="795" spans="1:7" ht="13.8">
      <c r="A795" s="17"/>
      <c r="B795" s="56"/>
      <c r="C795" s="56"/>
      <c r="D795" s="17"/>
      <c r="E795" s="17"/>
      <c r="F795" s="17"/>
      <c r="G795" s="17"/>
    </row>
    <row r="796" spans="1:7" ht="13.8">
      <c r="A796" s="17"/>
      <c r="B796" s="56"/>
      <c r="C796" s="56"/>
      <c r="D796" s="17"/>
      <c r="E796" s="17"/>
      <c r="F796" s="17"/>
      <c r="G796" s="17"/>
    </row>
    <row r="797" spans="1:7" ht="13.8">
      <c r="A797" s="17"/>
      <c r="B797" s="56"/>
      <c r="C797" s="56"/>
      <c r="D797" s="17"/>
      <c r="E797" s="17"/>
      <c r="F797" s="17"/>
      <c r="G797" s="17"/>
    </row>
    <row r="798" spans="1:7" ht="13.8">
      <c r="A798" s="17"/>
      <c r="B798" s="56"/>
      <c r="C798" s="56"/>
      <c r="D798" s="17"/>
      <c r="E798" s="17"/>
      <c r="F798" s="17"/>
      <c r="G798" s="17"/>
    </row>
    <row r="799" spans="1:7" ht="13.8">
      <c r="A799" s="17"/>
      <c r="B799" s="56"/>
      <c r="C799" s="56"/>
      <c r="D799" s="17"/>
      <c r="E799" s="17"/>
      <c r="F799" s="17"/>
      <c r="G799" s="17"/>
    </row>
    <row r="800" spans="1:7" ht="13.8">
      <c r="A800" s="17"/>
      <c r="B800" s="56"/>
      <c r="C800" s="56"/>
      <c r="D800" s="17"/>
      <c r="E800" s="17"/>
      <c r="F800" s="17"/>
      <c r="G800" s="17"/>
    </row>
    <row r="801" spans="1:7" ht="13.8">
      <c r="A801" s="17"/>
      <c r="B801" s="56"/>
      <c r="C801" s="56"/>
      <c r="D801" s="17"/>
      <c r="E801" s="17"/>
      <c r="F801" s="17"/>
      <c r="G801" s="17"/>
    </row>
    <row r="802" spans="1:7" ht="13.8">
      <c r="A802" s="17"/>
      <c r="B802" s="56"/>
      <c r="C802" s="56"/>
      <c r="D802" s="17"/>
      <c r="E802" s="17"/>
      <c r="F802" s="17"/>
      <c r="G802" s="17"/>
    </row>
    <row r="803" spans="1:7" ht="13.8">
      <c r="A803" s="17"/>
      <c r="B803" s="56"/>
      <c r="C803" s="56"/>
      <c r="D803" s="17"/>
      <c r="E803" s="17"/>
      <c r="F803" s="17"/>
      <c r="G803" s="17"/>
    </row>
    <row r="804" spans="1:7" ht="13.8">
      <c r="A804" s="17"/>
      <c r="B804" s="56"/>
      <c r="C804" s="56"/>
      <c r="D804" s="17"/>
      <c r="E804" s="17"/>
      <c r="F804" s="17"/>
      <c r="G804" s="17"/>
    </row>
    <row r="805" spans="1:7" ht="13.8">
      <c r="A805" s="17"/>
      <c r="B805" s="56"/>
      <c r="C805" s="56"/>
      <c r="D805" s="17"/>
      <c r="E805" s="17"/>
      <c r="F805" s="17"/>
      <c r="G805" s="17"/>
    </row>
    <row r="806" spans="1:7" ht="13.8">
      <c r="A806" s="17"/>
      <c r="B806" s="56"/>
      <c r="C806" s="56"/>
      <c r="D806" s="17"/>
      <c r="E806" s="17"/>
      <c r="F806" s="17"/>
      <c r="G806" s="17"/>
    </row>
    <row r="807" spans="1:7" ht="13.8">
      <c r="A807" s="17"/>
      <c r="B807" s="56"/>
      <c r="C807" s="56"/>
      <c r="D807" s="17"/>
      <c r="E807" s="17"/>
      <c r="F807" s="17"/>
      <c r="G807" s="17"/>
    </row>
    <row r="808" spans="1:7" ht="13.8">
      <c r="A808" s="17"/>
      <c r="B808" s="56"/>
      <c r="C808" s="56"/>
      <c r="D808" s="17"/>
      <c r="E808" s="17"/>
      <c r="F808" s="17"/>
      <c r="G808" s="17"/>
    </row>
    <row r="809" spans="1:7" ht="13.8">
      <c r="A809" s="17"/>
      <c r="B809" s="56"/>
      <c r="C809" s="56"/>
      <c r="D809" s="17"/>
      <c r="E809" s="17"/>
      <c r="F809" s="17"/>
      <c r="G809" s="17"/>
    </row>
    <row r="810" spans="1:7" ht="13.8">
      <c r="A810" s="17"/>
      <c r="B810" s="56"/>
      <c r="C810" s="56"/>
      <c r="D810" s="17"/>
      <c r="E810" s="17"/>
      <c r="F810" s="17"/>
      <c r="G810" s="17"/>
    </row>
    <row r="811" spans="1:7" ht="13.8">
      <c r="A811" s="17"/>
      <c r="B811" s="56"/>
      <c r="C811" s="56"/>
      <c r="D811" s="17"/>
      <c r="E811" s="17"/>
      <c r="F811" s="17"/>
      <c r="G811" s="17"/>
    </row>
    <row r="812" spans="1:7" ht="13.8">
      <c r="A812" s="17"/>
      <c r="B812" s="56"/>
      <c r="C812" s="56"/>
      <c r="D812" s="17"/>
      <c r="E812" s="17"/>
      <c r="F812" s="17"/>
      <c r="G812" s="17"/>
    </row>
    <row r="813" spans="1:7" ht="13.8">
      <c r="A813" s="17"/>
      <c r="B813" s="56"/>
      <c r="C813" s="56"/>
      <c r="D813" s="17"/>
      <c r="E813" s="17"/>
      <c r="F813" s="17"/>
      <c r="G813" s="17"/>
    </row>
    <row r="814" spans="1:7" ht="13.8">
      <c r="A814" s="17"/>
      <c r="B814" s="56"/>
      <c r="C814" s="56"/>
      <c r="D814" s="17"/>
      <c r="E814" s="17"/>
      <c r="F814" s="17"/>
      <c r="G814" s="17"/>
    </row>
    <row r="815" spans="1:7" ht="13.8">
      <c r="A815" s="17"/>
      <c r="B815" s="56"/>
      <c r="C815" s="56"/>
      <c r="D815" s="17"/>
      <c r="E815" s="17"/>
      <c r="F815" s="17"/>
      <c r="G815" s="17"/>
    </row>
    <row r="816" spans="1:7" ht="13.8">
      <c r="A816" s="17"/>
      <c r="B816" s="56"/>
      <c r="C816" s="56"/>
      <c r="D816" s="17"/>
      <c r="E816" s="17"/>
      <c r="F816" s="17"/>
      <c r="G816" s="17"/>
    </row>
    <row r="817" spans="1:7" ht="13.8">
      <c r="A817" s="17"/>
      <c r="B817" s="56"/>
      <c r="C817" s="56"/>
      <c r="D817" s="17"/>
      <c r="E817" s="17"/>
      <c r="F817" s="17"/>
      <c r="G817" s="17"/>
    </row>
    <row r="818" spans="1:7" ht="13.8">
      <c r="A818" s="17"/>
      <c r="B818" s="56"/>
      <c r="C818" s="56"/>
      <c r="D818" s="17"/>
      <c r="E818" s="17"/>
      <c r="F818" s="17"/>
      <c r="G818" s="17"/>
    </row>
    <row r="819" spans="1:7" ht="13.8">
      <c r="A819" s="17"/>
      <c r="B819" s="56"/>
      <c r="C819" s="56"/>
      <c r="D819" s="17"/>
      <c r="E819" s="17"/>
      <c r="F819" s="17"/>
      <c r="G819" s="17"/>
    </row>
    <row r="820" spans="1:7" ht="13.8">
      <c r="A820" s="17"/>
      <c r="B820" s="56"/>
      <c r="C820" s="56"/>
      <c r="D820" s="17"/>
      <c r="E820" s="17"/>
      <c r="F820" s="17"/>
      <c r="G820" s="17"/>
    </row>
    <row r="821" spans="1:7" ht="13.8">
      <c r="A821" s="17"/>
      <c r="B821" s="56"/>
      <c r="C821" s="56"/>
      <c r="D821" s="17"/>
      <c r="E821" s="17"/>
      <c r="F821" s="17"/>
      <c r="G821" s="17"/>
    </row>
    <row r="822" spans="1:7" ht="13.8">
      <c r="A822" s="17"/>
      <c r="B822" s="56"/>
      <c r="C822" s="56"/>
      <c r="D822" s="17"/>
      <c r="E822" s="17"/>
      <c r="F822" s="17"/>
      <c r="G822" s="17"/>
    </row>
    <row r="823" spans="1:7" ht="13.8">
      <c r="A823" s="17"/>
      <c r="B823" s="56"/>
      <c r="C823" s="56"/>
      <c r="D823" s="17"/>
      <c r="E823" s="17"/>
      <c r="F823" s="17"/>
      <c r="G823" s="17"/>
    </row>
    <row r="824" spans="1:7" ht="13.8">
      <c r="A824" s="17"/>
      <c r="B824" s="56"/>
      <c r="C824" s="56"/>
      <c r="D824" s="17"/>
      <c r="E824" s="17"/>
      <c r="F824" s="17"/>
      <c r="G824" s="17"/>
    </row>
    <row r="825" spans="1:7" ht="13.8">
      <c r="A825" s="17"/>
      <c r="B825" s="56"/>
      <c r="C825" s="56"/>
      <c r="D825" s="17"/>
      <c r="E825" s="17"/>
      <c r="F825" s="17"/>
      <c r="G825" s="17"/>
    </row>
    <row r="826" spans="1:7" ht="13.8">
      <c r="A826" s="17"/>
      <c r="B826" s="56"/>
      <c r="C826" s="56"/>
      <c r="D826" s="17"/>
      <c r="E826" s="17"/>
      <c r="F826" s="17"/>
      <c r="G826" s="17"/>
    </row>
    <row r="827" spans="1:7" ht="13.8">
      <c r="A827" s="17"/>
      <c r="B827" s="56"/>
      <c r="C827" s="56"/>
      <c r="D827" s="17"/>
      <c r="E827" s="17"/>
      <c r="F827" s="17"/>
      <c r="G827" s="17"/>
    </row>
    <row r="828" spans="1:7" ht="13.8">
      <c r="A828" s="17"/>
      <c r="B828" s="56"/>
      <c r="C828" s="56"/>
      <c r="D828" s="17"/>
      <c r="E828" s="17"/>
      <c r="F828" s="17"/>
      <c r="G828" s="17"/>
    </row>
    <row r="829" spans="1:7" ht="13.8">
      <c r="A829" s="17"/>
      <c r="B829" s="56"/>
      <c r="C829" s="56"/>
      <c r="D829" s="17"/>
      <c r="E829" s="17"/>
      <c r="F829" s="17"/>
      <c r="G829" s="17"/>
    </row>
    <row r="830" spans="1:7" ht="13.8">
      <c r="A830" s="17"/>
      <c r="B830" s="56"/>
      <c r="C830" s="56"/>
      <c r="D830" s="17"/>
      <c r="E830" s="17"/>
      <c r="F830" s="17"/>
      <c r="G830" s="17"/>
    </row>
    <row r="831" spans="1:7" ht="13.8">
      <c r="A831" s="17"/>
      <c r="B831" s="56"/>
      <c r="C831" s="56"/>
      <c r="D831" s="17"/>
      <c r="E831" s="17"/>
      <c r="F831" s="17"/>
      <c r="G831" s="17"/>
    </row>
    <row r="832" spans="1:7" ht="13.8">
      <c r="A832" s="17"/>
      <c r="B832" s="56"/>
      <c r="C832" s="56"/>
      <c r="D832" s="17"/>
      <c r="E832" s="17"/>
      <c r="F832" s="17"/>
      <c r="G832" s="17"/>
    </row>
    <row r="833" spans="1:7" ht="13.8">
      <c r="A833" s="17"/>
      <c r="B833" s="56"/>
      <c r="C833" s="56"/>
      <c r="D833" s="17"/>
      <c r="E833" s="17"/>
      <c r="F833" s="17"/>
      <c r="G833" s="17"/>
    </row>
    <row r="834" spans="1:7" ht="13.8">
      <c r="A834" s="17"/>
      <c r="B834" s="56"/>
      <c r="C834" s="56"/>
      <c r="D834" s="17"/>
      <c r="E834" s="17"/>
      <c r="F834" s="17"/>
      <c r="G834" s="17"/>
    </row>
    <row r="835" spans="1:7" ht="13.8">
      <c r="A835" s="17"/>
      <c r="B835" s="56"/>
      <c r="C835" s="56"/>
      <c r="D835" s="17"/>
      <c r="E835" s="17"/>
      <c r="F835" s="17"/>
      <c r="G835" s="17"/>
    </row>
    <row r="836" spans="1:7" ht="13.8">
      <c r="A836" s="17"/>
      <c r="B836" s="56"/>
      <c r="C836" s="56"/>
      <c r="D836" s="17"/>
      <c r="E836" s="17"/>
      <c r="F836" s="17"/>
      <c r="G836" s="17"/>
    </row>
    <row r="837" spans="1:7" ht="13.8">
      <c r="A837" s="17"/>
      <c r="B837" s="56"/>
      <c r="C837" s="56"/>
      <c r="D837" s="17"/>
      <c r="E837" s="17"/>
      <c r="F837" s="17"/>
      <c r="G837" s="17"/>
    </row>
    <row r="838" spans="1:7" ht="13.8">
      <c r="A838" s="17"/>
      <c r="B838" s="56"/>
      <c r="C838" s="56"/>
      <c r="D838" s="17"/>
      <c r="E838" s="17"/>
      <c r="F838" s="17"/>
      <c r="G838" s="17"/>
    </row>
    <row r="839" spans="1:7" ht="13.8">
      <c r="A839" s="17"/>
      <c r="B839" s="56"/>
      <c r="C839" s="56"/>
      <c r="D839" s="17"/>
      <c r="E839" s="17"/>
      <c r="F839" s="17"/>
      <c r="G839" s="17"/>
    </row>
    <row r="840" spans="1:7" ht="13.8">
      <c r="A840" s="17"/>
      <c r="B840" s="56"/>
      <c r="C840" s="56"/>
      <c r="D840" s="17"/>
      <c r="E840" s="17"/>
      <c r="F840" s="17"/>
      <c r="G840" s="17"/>
    </row>
    <row r="841" spans="1:7" ht="13.8">
      <c r="A841" s="17"/>
      <c r="B841" s="56"/>
      <c r="C841" s="56"/>
      <c r="D841" s="17"/>
      <c r="E841" s="17"/>
      <c r="F841" s="17"/>
      <c r="G841" s="17"/>
    </row>
    <row r="842" spans="1:7" ht="13.8">
      <c r="A842" s="17"/>
      <c r="B842" s="56"/>
      <c r="C842" s="56"/>
      <c r="D842" s="17"/>
      <c r="E842" s="17"/>
      <c r="F842" s="17"/>
      <c r="G842" s="17"/>
    </row>
    <row r="843" spans="1:7" ht="13.8">
      <c r="A843" s="17"/>
      <c r="B843" s="56"/>
      <c r="C843" s="56"/>
      <c r="D843" s="17"/>
      <c r="E843" s="17"/>
      <c r="F843" s="17"/>
      <c r="G843" s="17"/>
    </row>
    <row r="844" spans="1:7" ht="13.8">
      <c r="A844" s="17"/>
      <c r="B844" s="56"/>
      <c r="C844" s="56"/>
      <c r="D844" s="17"/>
      <c r="E844" s="17"/>
      <c r="F844" s="17"/>
      <c r="G844" s="17"/>
    </row>
    <row r="845" spans="1:7" ht="13.8">
      <c r="A845" s="17"/>
      <c r="B845" s="56"/>
      <c r="C845" s="56"/>
      <c r="D845" s="17"/>
      <c r="E845" s="17"/>
      <c r="F845" s="17"/>
      <c r="G845" s="17"/>
    </row>
    <row r="846" spans="1:7" ht="13.8">
      <c r="A846" s="17"/>
      <c r="B846" s="56"/>
      <c r="C846" s="56"/>
      <c r="D846" s="17"/>
      <c r="E846" s="17"/>
      <c r="F846" s="17"/>
      <c r="G846" s="17"/>
    </row>
    <row r="847" spans="1:7" ht="13.8">
      <c r="A847" s="17"/>
      <c r="B847" s="56"/>
      <c r="C847" s="56"/>
      <c r="D847" s="17"/>
      <c r="E847" s="17"/>
      <c r="F847" s="17"/>
      <c r="G847" s="17"/>
    </row>
    <row r="848" spans="1:7" ht="13.8">
      <c r="A848" s="17"/>
      <c r="B848" s="56"/>
      <c r="C848" s="56"/>
      <c r="D848" s="17"/>
      <c r="E848" s="17"/>
      <c r="F848" s="17"/>
      <c r="G848" s="17"/>
    </row>
    <row r="849" spans="1:7" ht="13.8">
      <c r="A849" s="17"/>
      <c r="B849" s="56"/>
      <c r="C849" s="56"/>
      <c r="D849" s="17"/>
      <c r="E849" s="17"/>
      <c r="F849" s="17"/>
      <c r="G849" s="17"/>
    </row>
    <row r="850" spans="1:7" ht="13.8">
      <c r="A850" s="17"/>
      <c r="B850" s="56"/>
      <c r="C850" s="56"/>
      <c r="D850" s="17"/>
      <c r="E850" s="17"/>
      <c r="F850" s="17"/>
      <c r="G850" s="17"/>
    </row>
    <row r="851" spans="1:7" ht="13.8">
      <c r="A851" s="17"/>
      <c r="B851" s="56"/>
      <c r="C851" s="56"/>
      <c r="D851" s="17"/>
      <c r="E851" s="17"/>
      <c r="F851" s="17"/>
      <c r="G851" s="17"/>
    </row>
    <row r="852" spans="1:7" ht="13.8">
      <c r="A852" s="17"/>
      <c r="B852" s="56"/>
      <c r="C852" s="56"/>
      <c r="D852" s="17"/>
      <c r="E852" s="17"/>
      <c r="F852" s="17"/>
      <c r="G852" s="17"/>
    </row>
    <row r="853" spans="1:7" ht="13.8">
      <c r="A853" s="17"/>
      <c r="B853" s="56"/>
      <c r="C853" s="56"/>
      <c r="D853" s="17"/>
      <c r="E853" s="17"/>
      <c r="F853" s="17"/>
      <c r="G853" s="17"/>
    </row>
    <row r="854" spans="1:7" ht="13.8">
      <c r="A854" s="17"/>
      <c r="B854" s="56"/>
      <c r="C854" s="56"/>
      <c r="D854" s="17"/>
      <c r="E854" s="17"/>
      <c r="F854" s="17"/>
      <c r="G854" s="17"/>
    </row>
    <row r="855" spans="1:7" ht="13.8">
      <c r="A855" s="17"/>
      <c r="B855" s="56"/>
      <c r="C855" s="56"/>
      <c r="D855" s="17"/>
      <c r="E855" s="17"/>
      <c r="F855" s="17"/>
      <c r="G855" s="17"/>
    </row>
    <row r="856" spans="1:7" ht="13.8">
      <c r="A856" s="17"/>
      <c r="B856" s="56"/>
      <c r="C856" s="56"/>
      <c r="D856" s="17"/>
      <c r="E856" s="17"/>
      <c r="F856" s="17"/>
      <c r="G856" s="17"/>
    </row>
    <row r="857" spans="1:7" ht="13.8">
      <c r="A857" s="17"/>
      <c r="B857" s="56"/>
      <c r="C857" s="56"/>
      <c r="D857" s="17"/>
      <c r="E857" s="17"/>
      <c r="F857" s="17"/>
      <c r="G857" s="17"/>
    </row>
    <row r="858" spans="1:7" ht="13.8">
      <c r="A858" s="17"/>
      <c r="B858" s="56"/>
      <c r="C858" s="56"/>
      <c r="D858" s="17"/>
      <c r="E858" s="17"/>
      <c r="F858" s="17"/>
      <c r="G858" s="17"/>
    </row>
    <row r="859" spans="1:7" ht="13.8">
      <c r="A859" s="17"/>
      <c r="B859" s="56"/>
      <c r="C859" s="56"/>
      <c r="D859" s="17"/>
      <c r="E859" s="17"/>
      <c r="F859" s="17"/>
      <c r="G859" s="17"/>
    </row>
    <row r="860" spans="1:7" ht="13.8">
      <c r="A860" s="17"/>
      <c r="B860" s="56"/>
      <c r="C860" s="56"/>
      <c r="D860" s="17"/>
      <c r="E860" s="17"/>
      <c r="F860" s="17"/>
      <c r="G860" s="17"/>
    </row>
    <row r="861" spans="1:7" ht="13.8">
      <c r="A861" s="17"/>
      <c r="B861" s="56"/>
      <c r="C861" s="56"/>
      <c r="D861" s="17"/>
      <c r="E861" s="17"/>
      <c r="F861" s="17"/>
      <c r="G861" s="17"/>
    </row>
    <row r="862" spans="1:7" ht="13.8">
      <c r="A862" s="17"/>
      <c r="B862" s="56"/>
      <c r="C862" s="56"/>
      <c r="D862" s="17"/>
      <c r="E862" s="17"/>
      <c r="F862" s="17"/>
      <c r="G862" s="17"/>
    </row>
    <row r="863" spans="1:7" ht="13.8">
      <c r="A863" s="17"/>
      <c r="B863" s="56"/>
      <c r="C863" s="56"/>
      <c r="D863" s="17"/>
      <c r="E863" s="17"/>
      <c r="F863" s="17"/>
      <c r="G863" s="17"/>
    </row>
    <row r="864" spans="1:7" ht="13.8">
      <c r="A864" s="17"/>
      <c r="B864" s="56"/>
      <c r="C864" s="56"/>
      <c r="D864" s="17"/>
      <c r="E864" s="17"/>
      <c r="F864" s="17"/>
      <c r="G864" s="17"/>
    </row>
    <row r="865" spans="1:7" ht="13.8">
      <c r="A865" s="17"/>
      <c r="B865" s="56"/>
      <c r="C865" s="56"/>
      <c r="D865" s="17"/>
      <c r="E865" s="17"/>
      <c r="F865" s="17"/>
      <c r="G865" s="17"/>
    </row>
    <row r="866" spans="1:7" ht="13.8">
      <c r="A866" s="17"/>
      <c r="B866" s="56"/>
      <c r="C866" s="56"/>
      <c r="D866" s="17"/>
      <c r="E866" s="17"/>
      <c r="F866" s="17"/>
      <c r="G866" s="17"/>
    </row>
    <row r="867" spans="1:7" ht="13.8">
      <c r="A867" s="17"/>
      <c r="B867" s="56"/>
      <c r="C867" s="56"/>
      <c r="D867" s="17"/>
      <c r="E867" s="17"/>
      <c r="F867" s="17"/>
      <c r="G867" s="17"/>
    </row>
    <row r="868" spans="1:7" ht="13.8">
      <c r="A868" s="17"/>
      <c r="B868" s="56"/>
      <c r="C868" s="56"/>
      <c r="D868" s="17"/>
      <c r="E868" s="17"/>
      <c r="F868" s="17"/>
      <c r="G868" s="17"/>
    </row>
    <row r="869" spans="1:7" ht="13.8">
      <c r="A869" s="17"/>
      <c r="B869" s="56"/>
      <c r="C869" s="56"/>
      <c r="D869" s="17"/>
      <c r="E869" s="17"/>
      <c r="F869" s="17"/>
      <c r="G869" s="17"/>
    </row>
    <row r="870" spans="1:7" ht="13.8">
      <c r="A870" s="17"/>
      <c r="B870" s="56"/>
      <c r="C870" s="56"/>
      <c r="D870" s="17"/>
      <c r="E870" s="17"/>
      <c r="F870" s="17"/>
      <c r="G870" s="17"/>
    </row>
    <row r="871" spans="1:7" ht="13.8">
      <c r="A871" s="17"/>
      <c r="B871" s="56"/>
      <c r="C871" s="56"/>
      <c r="D871" s="17"/>
      <c r="E871" s="17"/>
      <c r="F871" s="17"/>
      <c r="G871" s="17"/>
    </row>
    <row r="872" spans="1:7" ht="13.8">
      <c r="A872" s="17"/>
      <c r="B872" s="56"/>
      <c r="C872" s="56"/>
      <c r="D872" s="17"/>
      <c r="E872" s="17"/>
      <c r="F872" s="17"/>
      <c r="G872" s="17"/>
    </row>
    <row r="873" spans="1:7" ht="13.8">
      <c r="A873" s="17"/>
      <c r="B873" s="56"/>
      <c r="C873" s="56"/>
      <c r="D873" s="17"/>
      <c r="E873" s="17"/>
      <c r="F873" s="17"/>
      <c r="G873" s="17"/>
    </row>
    <row r="874" spans="1:7" ht="13.8">
      <c r="A874" s="17"/>
      <c r="B874" s="56"/>
      <c r="C874" s="56"/>
      <c r="D874" s="17"/>
      <c r="E874" s="17"/>
      <c r="F874" s="17"/>
      <c r="G874" s="17"/>
    </row>
    <row r="875" spans="1:7" ht="13.8">
      <c r="A875" s="17"/>
      <c r="B875" s="56"/>
      <c r="C875" s="56"/>
      <c r="D875" s="17"/>
      <c r="E875" s="17"/>
      <c r="F875" s="17"/>
      <c r="G875" s="17"/>
    </row>
    <row r="876" spans="1:7" ht="13.8">
      <c r="A876" s="17"/>
      <c r="B876" s="56"/>
      <c r="C876" s="56"/>
      <c r="D876" s="17"/>
      <c r="E876" s="17"/>
      <c r="F876" s="17"/>
      <c r="G876" s="17"/>
    </row>
    <row r="877" spans="1:7" ht="13.8">
      <c r="A877" s="17"/>
      <c r="B877" s="56"/>
      <c r="C877" s="56"/>
      <c r="D877" s="17"/>
      <c r="E877" s="17"/>
      <c r="F877" s="17"/>
      <c r="G877" s="17"/>
    </row>
    <row r="878" spans="1:7" ht="13.8">
      <c r="A878" s="17"/>
      <c r="B878" s="56"/>
      <c r="C878" s="56"/>
      <c r="D878" s="17"/>
      <c r="E878" s="17"/>
      <c r="F878" s="17"/>
      <c r="G878" s="17"/>
    </row>
    <row r="879" spans="1:7" ht="13.8">
      <c r="A879" s="17"/>
      <c r="B879" s="56"/>
      <c r="C879" s="56"/>
      <c r="D879" s="17"/>
      <c r="E879" s="17"/>
      <c r="F879" s="17"/>
      <c r="G879" s="17"/>
    </row>
    <row r="880" spans="1:7" ht="13.8">
      <c r="A880" s="17"/>
      <c r="B880" s="56"/>
      <c r="C880" s="56"/>
      <c r="D880" s="17"/>
      <c r="E880" s="17"/>
      <c r="F880" s="17"/>
      <c r="G880" s="17"/>
    </row>
    <row r="881" spans="1:7" ht="13.8">
      <c r="A881" s="17"/>
      <c r="B881" s="56"/>
      <c r="C881" s="56"/>
      <c r="D881" s="17"/>
      <c r="E881" s="17"/>
      <c r="F881" s="17"/>
      <c r="G881" s="17"/>
    </row>
    <row r="882" spans="1:7" ht="13.8">
      <c r="A882" s="17"/>
      <c r="B882" s="56"/>
      <c r="C882" s="56"/>
      <c r="D882" s="17"/>
      <c r="E882" s="17"/>
      <c r="F882" s="17"/>
      <c r="G882" s="17"/>
    </row>
    <row r="883" spans="1:7" ht="13.8">
      <c r="A883" s="17"/>
      <c r="B883" s="56"/>
      <c r="C883" s="56"/>
      <c r="D883" s="17"/>
      <c r="E883" s="17"/>
      <c r="F883" s="17"/>
      <c r="G883" s="17"/>
    </row>
    <row r="884" spans="1:7" ht="13.8">
      <c r="A884" s="17"/>
      <c r="B884" s="56"/>
      <c r="C884" s="56"/>
      <c r="D884" s="17"/>
      <c r="E884" s="17"/>
      <c r="F884" s="17"/>
      <c r="G884" s="17"/>
    </row>
    <row r="885" spans="1:7" ht="13.8">
      <c r="A885" s="17"/>
      <c r="B885" s="56"/>
      <c r="C885" s="56"/>
      <c r="D885" s="17"/>
      <c r="E885" s="17"/>
      <c r="F885" s="17"/>
      <c r="G885" s="17"/>
    </row>
    <row r="886" spans="1:7" ht="13.8">
      <c r="A886" s="17"/>
      <c r="B886" s="56"/>
      <c r="C886" s="56"/>
      <c r="D886" s="17"/>
      <c r="E886" s="17"/>
      <c r="F886" s="17"/>
      <c r="G886" s="17"/>
    </row>
    <row r="887" spans="1:7" ht="13.8">
      <c r="A887" s="17"/>
      <c r="B887" s="56"/>
      <c r="C887" s="56"/>
      <c r="D887" s="17"/>
      <c r="E887" s="17"/>
      <c r="F887" s="17"/>
      <c r="G887" s="17"/>
    </row>
    <row r="888" spans="1:7" ht="13.8">
      <c r="A888" s="17"/>
      <c r="B888" s="56"/>
      <c r="C888" s="56"/>
      <c r="D888" s="17"/>
      <c r="E888" s="17"/>
      <c r="F888" s="17"/>
      <c r="G888" s="17"/>
    </row>
    <row r="889" spans="1:7" ht="13.8">
      <c r="A889" s="17"/>
      <c r="B889" s="56"/>
      <c r="C889" s="56"/>
      <c r="D889" s="17"/>
      <c r="E889" s="17"/>
      <c r="F889" s="17"/>
      <c r="G889" s="17"/>
    </row>
    <row r="890" spans="1:7" ht="13.8">
      <c r="A890" s="17"/>
      <c r="B890" s="56"/>
      <c r="C890" s="56"/>
      <c r="D890" s="17"/>
      <c r="E890" s="17"/>
      <c r="F890" s="17"/>
      <c r="G890" s="17"/>
    </row>
    <row r="891" spans="1:7" ht="13.8">
      <c r="A891" s="17"/>
      <c r="B891" s="56"/>
      <c r="C891" s="56"/>
      <c r="D891" s="17"/>
      <c r="E891" s="17"/>
      <c r="F891" s="17"/>
      <c r="G891" s="17"/>
    </row>
    <row r="892" spans="1:7" ht="13.8">
      <c r="A892" s="17"/>
      <c r="B892" s="56"/>
      <c r="C892" s="56"/>
      <c r="D892" s="17"/>
      <c r="E892" s="17"/>
      <c r="F892" s="17"/>
      <c r="G892" s="17"/>
    </row>
    <row r="893" spans="1:7" ht="13.8">
      <c r="A893" s="17"/>
      <c r="B893" s="56"/>
      <c r="C893" s="56"/>
      <c r="D893" s="17"/>
      <c r="E893" s="17"/>
      <c r="F893" s="17"/>
      <c r="G893" s="17"/>
    </row>
    <row r="894" spans="1:7" ht="13.8">
      <c r="A894" s="17"/>
      <c r="B894" s="56"/>
      <c r="C894" s="56"/>
      <c r="D894" s="17"/>
      <c r="E894" s="17"/>
      <c r="F894" s="17"/>
      <c r="G894" s="17"/>
    </row>
    <row r="895" spans="1:7" ht="13.8">
      <c r="A895" s="17"/>
      <c r="B895" s="56"/>
      <c r="C895" s="56"/>
      <c r="D895" s="17"/>
      <c r="E895" s="17"/>
      <c r="F895" s="17"/>
      <c r="G895" s="17"/>
    </row>
    <row r="896" spans="1:7" ht="13.8">
      <c r="A896" s="17"/>
      <c r="B896" s="56"/>
      <c r="C896" s="56"/>
      <c r="D896" s="17"/>
      <c r="E896" s="17"/>
      <c r="F896" s="17"/>
      <c r="G896" s="17"/>
    </row>
    <row r="897" spans="1:7" ht="13.8">
      <c r="A897" s="17"/>
      <c r="B897" s="56"/>
      <c r="C897" s="56"/>
      <c r="D897" s="17"/>
      <c r="E897" s="17"/>
      <c r="F897" s="17"/>
      <c r="G897" s="17"/>
    </row>
    <row r="898" spans="1:7" ht="13.8">
      <c r="A898" s="17"/>
      <c r="B898" s="56"/>
      <c r="C898" s="56"/>
      <c r="D898" s="17"/>
      <c r="E898" s="17"/>
      <c r="F898" s="17"/>
      <c r="G898" s="17"/>
    </row>
    <row r="899" spans="1:7" ht="13.8">
      <c r="A899" s="17"/>
      <c r="B899" s="56"/>
      <c r="C899" s="56"/>
      <c r="D899" s="17"/>
      <c r="E899" s="17"/>
      <c r="F899" s="17"/>
      <c r="G899" s="17"/>
    </row>
    <row r="900" spans="1:7" ht="13.8">
      <c r="A900" s="17"/>
      <c r="B900" s="56"/>
      <c r="C900" s="56"/>
      <c r="D900" s="17"/>
      <c r="E900" s="17"/>
      <c r="F900" s="17"/>
      <c r="G900" s="17"/>
    </row>
    <row r="901" spans="1:7" ht="13.8">
      <c r="A901" s="17"/>
      <c r="B901" s="56"/>
      <c r="C901" s="56"/>
      <c r="D901" s="17"/>
      <c r="E901" s="17"/>
      <c r="F901" s="17"/>
      <c r="G901" s="17"/>
    </row>
    <row r="902" spans="1:7" ht="13.8">
      <c r="A902" s="17"/>
      <c r="B902" s="56"/>
      <c r="C902" s="56"/>
      <c r="D902" s="17"/>
      <c r="E902" s="17"/>
      <c r="F902" s="17"/>
      <c r="G902" s="17"/>
    </row>
    <row r="903" spans="1:7" ht="13.8">
      <c r="A903" s="17"/>
      <c r="B903" s="56"/>
      <c r="C903" s="56"/>
      <c r="D903" s="17"/>
      <c r="E903" s="17"/>
      <c r="F903" s="17"/>
      <c r="G903" s="17"/>
    </row>
    <row r="904" spans="1:7" ht="13.8">
      <c r="A904" s="17"/>
      <c r="B904" s="56"/>
      <c r="C904" s="56"/>
      <c r="D904" s="17"/>
      <c r="E904" s="17"/>
      <c r="F904" s="17"/>
      <c r="G904" s="17"/>
    </row>
    <row r="905" spans="1:7" ht="13.8">
      <c r="A905" s="17"/>
      <c r="B905" s="56"/>
      <c r="C905" s="56"/>
      <c r="D905" s="17"/>
      <c r="E905" s="17"/>
      <c r="F905" s="17"/>
      <c r="G905" s="17"/>
    </row>
    <row r="906" spans="1:7" ht="13.8">
      <c r="A906" s="17"/>
      <c r="B906" s="56"/>
      <c r="C906" s="56"/>
      <c r="D906" s="17"/>
      <c r="E906" s="17"/>
      <c r="F906" s="17"/>
      <c r="G906" s="17"/>
    </row>
    <row r="907" spans="1:7" ht="13.8">
      <c r="A907" s="17"/>
      <c r="B907" s="56"/>
      <c r="C907" s="56"/>
      <c r="D907" s="17"/>
      <c r="E907" s="17"/>
      <c r="F907" s="17"/>
      <c r="G907" s="17"/>
    </row>
    <row r="908" spans="1:7" ht="13.8">
      <c r="A908" s="17"/>
      <c r="B908" s="56"/>
      <c r="C908" s="56"/>
      <c r="D908" s="17"/>
      <c r="E908" s="17"/>
      <c r="F908" s="17"/>
      <c r="G908" s="17"/>
    </row>
    <row r="909" spans="1:7" ht="13.8">
      <c r="A909" s="17"/>
      <c r="B909" s="56"/>
      <c r="C909" s="56"/>
      <c r="D909" s="17"/>
      <c r="E909" s="17"/>
      <c r="F909" s="17"/>
      <c r="G909" s="17"/>
    </row>
    <row r="910" spans="1:7" ht="13.8">
      <c r="A910" s="17"/>
      <c r="B910" s="56"/>
      <c r="C910" s="56"/>
      <c r="D910" s="17"/>
      <c r="E910" s="17"/>
      <c r="F910" s="17"/>
      <c r="G910" s="17"/>
    </row>
    <row r="911" spans="1:7" ht="13.8">
      <c r="A911" s="17"/>
      <c r="B911" s="56"/>
      <c r="C911" s="56"/>
      <c r="D911" s="17"/>
      <c r="E911" s="17"/>
      <c r="F911" s="17"/>
      <c r="G911" s="17"/>
    </row>
    <row r="912" spans="1:7" ht="13.8">
      <c r="A912" s="17"/>
      <c r="B912" s="56"/>
      <c r="C912" s="56"/>
      <c r="D912" s="17"/>
      <c r="E912" s="17"/>
      <c r="F912" s="17"/>
      <c r="G912" s="17"/>
    </row>
    <row r="913" spans="1:7" ht="13.8">
      <c r="A913" s="17"/>
      <c r="B913" s="56"/>
      <c r="C913" s="56"/>
      <c r="D913" s="17"/>
      <c r="E913" s="17"/>
      <c r="F913" s="17"/>
      <c r="G913" s="17"/>
    </row>
    <row r="914" spans="1:7" ht="13.8">
      <c r="A914" s="17"/>
      <c r="B914" s="56"/>
      <c r="C914" s="56"/>
      <c r="D914" s="17"/>
      <c r="E914" s="17"/>
      <c r="F914" s="17"/>
      <c r="G914" s="17"/>
    </row>
    <row r="915" spans="1:7" ht="13.8">
      <c r="A915" s="17"/>
      <c r="B915" s="56"/>
      <c r="C915" s="56"/>
      <c r="D915" s="17"/>
      <c r="E915" s="17"/>
      <c r="F915" s="17"/>
      <c r="G915" s="17"/>
    </row>
    <row r="916" spans="1:7" ht="13.8">
      <c r="A916" s="17"/>
      <c r="B916" s="56"/>
      <c r="C916" s="56"/>
      <c r="D916" s="17"/>
      <c r="E916" s="17"/>
      <c r="F916" s="17"/>
      <c r="G916" s="17"/>
    </row>
    <row r="917" spans="1:7" ht="13.8">
      <c r="A917" s="17"/>
      <c r="B917" s="56"/>
      <c r="C917" s="56"/>
      <c r="D917" s="17"/>
      <c r="E917" s="17"/>
      <c r="F917" s="17"/>
      <c r="G917" s="17"/>
    </row>
    <row r="918" spans="1:7" ht="13.8">
      <c r="A918" s="17"/>
      <c r="B918" s="56"/>
      <c r="C918" s="56"/>
      <c r="D918" s="17"/>
      <c r="E918" s="17"/>
      <c r="F918" s="17"/>
      <c r="G918" s="17"/>
    </row>
    <row r="919" spans="1:7" ht="13.8">
      <c r="A919" s="17"/>
      <c r="B919" s="56"/>
      <c r="C919" s="56"/>
      <c r="D919" s="17"/>
      <c r="E919" s="17"/>
      <c r="F919" s="17"/>
      <c r="G919" s="17"/>
    </row>
    <row r="920" spans="1:7" ht="13.8">
      <c r="A920" s="17"/>
      <c r="B920" s="56"/>
      <c r="C920" s="56"/>
      <c r="D920" s="17"/>
      <c r="E920" s="17"/>
      <c r="F920" s="17"/>
      <c r="G920" s="17"/>
    </row>
    <row r="921" spans="1:7" ht="13.8">
      <c r="A921" s="17"/>
      <c r="B921" s="56"/>
      <c r="C921" s="56"/>
      <c r="D921" s="17"/>
      <c r="E921" s="17"/>
      <c r="F921" s="17"/>
      <c r="G921" s="17"/>
    </row>
    <row r="922" spans="1:7" ht="13.8">
      <c r="A922" s="17"/>
      <c r="B922" s="56"/>
      <c r="C922" s="56"/>
      <c r="D922" s="17"/>
      <c r="E922" s="17"/>
      <c r="F922" s="17"/>
      <c r="G922" s="17"/>
    </row>
    <row r="923" spans="1:7" ht="13.8">
      <c r="A923" s="17"/>
      <c r="B923" s="56"/>
      <c r="C923" s="56"/>
      <c r="D923" s="17"/>
      <c r="E923" s="17"/>
      <c r="F923" s="17"/>
      <c r="G923" s="17"/>
    </row>
    <row r="924" spans="1:7" ht="13.8">
      <c r="A924" s="17"/>
      <c r="B924" s="56"/>
      <c r="C924" s="56"/>
      <c r="D924" s="17"/>
      <c r="E924" s="17"/>
      <c r="F924" s="17"/>
      <c r="G924" s="17"/>
    </row>
    <row r="925" spans="1:7" ht="13.8">
      <c r="A925" s="17"/>
      <c r="B925" s="56"/>
      <c r="C925" s="56"/>
      <c r="D925" s="17"/>
      <c r="E925" s="17"/>
      <c r="F925" s="17"/>
      <c r="G925" s="17"/>
    </row>
    <row r="926" spans="1:7" ht="13.8">
      <c r="A926" s="17"/>
      <c r="B926" s="56"/>
      <c r="C926" s="56"/>
      <c r="D926" s="17"/>
      <c r="E926" s="17"/>
      <c r="F926" s="17"/>
      <c r="G926" s="17"/>
    </row>
    <row r="927" spans="1:7" ht="13.8">
      <c r="A927" s="17"/>
      <c r="B927" s="56"/>
      <c r="C927" s="56"/>
      <c r="D927" s="17"/>
      <c r="E927" s="17"/>
      <c r="F927" s="17"/>
      <c r="G927" s="17"/>
    </row>
    <row r="928" spans="1:7" ht="13.8">
      <c r="A928" s="17"/>
      <c r="B928" s="56"/>
      <c r="C928" s="56"/>
      <c r="D928" s="17"/>
      <c r="E928" s="17"/>
      <c r="F928" s="17"/>
      <c r="G928" s="17"/>
    </row>
    <row r="929" spans="1:7" ht="13.8">
      <c r="A929" s="17"/>
      <c r="B929" s="56"/>
      <c r="C929" s="56"/>
      <c r="D929" s="17"/>
      <c r="E929" s="17"/>
      <c r="F929" s="17"/>
      <c r="G929" s="17"/>
    </row>
    <row r="930" spans="1:7" ht="13.8">
      <c r="A930" s="17"/>
      <c r="B930" s="56"/>
      <c r="C930" s="56"/>
      <c r="D930" s="17"/>
      <c r="E930" s="17"/>
      <c r="F930" s="17"/>
      <c r="G930" s="17"/>
    </row>
    <row r="931" spans="1:7" ht="13.8">
      <c r="A931" s="17"/>
      <c r="B931" s="56"/>
      <c r="C931" s="56"/>
      <c r="D931" s="17"/>
      <c r="E931" s="17"/>
      <c r="F931" s="17"/>
      <c r="G931" s="17"/>
    </row>
    <row r="932" spans="1:7" ht="13.8">
      <c r="A932" s="17"/>
      <c r="B932" s="56"/>
      <c r="C932" s="56"/>
      <c r="D932" s="17"/>
      <c r="E932" s="17"/>
      <c r="F932" s="17"/>
      <c r="G932" s="17"/>
    </row>
    <row r="933" spans="1:7" ht="13.8">
      <c r="A933" s="17"/>
      <c r="B933" s="56"/>
      <c r="C933" s="56"/>
      <c r="D933" s="17"/>
      <c r="E933" s="17"/>
      <c r="F933" s="17"/>
      <c r="G933" s="17"/>
    </row>
    <row r="934" spans="1:7" ht="13.8">
      <c r="A934" s="17"/>
      <c r="B934" s="56"/>
      <c r="C934" s="56"/>
      <c r="D934" s="17"/>
      <c r="E934" s="17"/>
      <c r="F934" s="17"/>
      <c r="G934" s="17"/>
    </row>
    <row r="935" spans="1:7" ht="13.8">
      <c r="A935" s="17"/>
      <c r="B935" s="56"/>
      <c r="C935" s="56"/>
      <c r="D935" s="17"/>
      <c r="E935" s="17"/>
      <c r="F935" s="17"/>
      <c r="G935" s="17"/>
    </row>
    <row r="936" spans="1:7" ht="13.8">
      <c r="A936" s="17"/>
      <c r="B936" s="56"/>
      <c r="C936" s="56"/>
      <c r="D936" s="17"/>
      <c r="E936" s="17"/>
      <c r="F936" s="17"/>
      <c r="G936" s="17"/>
    </row>
    <row r="937" spans="1:7" ht="13.8">
      <c r="A937" s="17"/>
      <c r="B937" s="56"/>
      <c r="C937" s="56"/>
      <c r="D937" s="17"/>
      <c r="E937" s="17"/>
      <c r="F937" s="17"/>
      <c r="G937" s="17"/>
    </row>
    <row r="938" spans="1:7" ht="13.8">
      <c r="A938" s="17"/>
      <c r="B938" s="56"/>
      <c r="C938" s="56"/>
      <c r="D938" s="17"/>
      <c r="E938" s="17"/>
      <c r="F938" s="17"/>
      <c r="G938" s="17"/>
    </row>
    <row r="939" spans="1:7" ht="13.8">
      <c r="A939" s="17"/>
      <c r="B939" s="56"/>
      <c r="C939" s="56"/>
      <c r="D939" s="17"/>
      <c r="E939" s="17"/>
      <c r="F939" s="17"/>
      <c r="G939" s="17"/>
    </row>
    <row r="940" spans="1:7" ht="13.8">
      <c r="A940" s="17"/>
      <c r="B940" s="56"/>
      <c r="C940" s="56"/>
      <c r="D940" s="17"/>
      <c r="E940" s="17"/>
      <c r="F940" s="17"/>
      <c r="G940" s="17"/>
    </row>
    <row r="941" spans="1:7" ht="13.8">
      <c r="A941" s="17"/>
      <c r="B941" s="56"/>
      <c r="C941" s="56"/>
      <c r="D941" s="17"/>
      <c r="E941" s="17"/>
      <c r="F941" s="17"/>
      <c r="G941" s="17"/>
    </row>
    <row r="942" spans="1:7" ht="13.8">
      <c r="A942" s="17"/>
      <c r="B942" s="56"/>
      <c r="C942" s="56"/>
      <c r="D942" s="17"/>
      <c r="E942" s="17"/>
      <c r="F942" s="17"/>
      <c r="G942" s="17"/>
    </row>
    <row r="943" spans="1:7" ht="13.8">
      <c r="A943" s="17"/>
      <c r="B943" s="56"/>
      <c r="C943" s="56"/>
      <c r="D943" s="17"/>
      <c r="E943" s="17"/>
      <c r="F943" s="17"/>
      <c r="G943" s="17"/>
    </row>
    <row r="944" spans="1:7" ht="13.8">
      <c r="A944" s="17"/>
      <c r="B944" s="56"/>
      <c r="C944" s="56"/>
      <c r="D944" s="17"/>
      <c r="E944" s="17"/>
      <c r="F944" s="17"/>
      <c r="G944" s="17"/>
    </row>
    <row r="945" spans="1:7" ht="13.8">
      <c r="A945" s="17"/>
      <c r="B945" s="56"/>
      <c r="C945" s="56"/>
      <c r="D945" s="17"/>
      <c r="E945" s="17"/>
      <c r="F945" s="17"/>
      <c r="G945" s="17"/>
    </row>
    <row r="946" spans="1:7" ht="13.8">
      <c r="A946" s="17"/>
      <c r="B946" s="56"/>
      <c r="C946" s="56"/>
      <c r="D946" s="17"/>
      <c r="E946" s="17"/>
      <c r="F946" s="17"/>
      <c r="G946" s="17"/>
    </row>
    <row r="947" spans="1:7" ht="13.8">
      <c r="A947" s="17"/>
      <c r="B947" s="56"/>
      <c r="C947" s="56"/>
      <c r="D947" s="17"/>
      <c r="E947" s="17"/>
      <c r="F947" s="17"/>
      <c r="G947" s="17"/>
    </row>
    <row r="948" spans="1:7" ht="13.8">
      <c r="A948" s="17"/>
      <c r="B948" s="56"/>
      <c r="C948" s="56"/>
      <c r="D948" s="17"/>
      <c r="E948" s="17"/>
      <c r="F948" s="17"/>
      <c r="G948" s="17"/>
    </row>
    <row r="949" spans="1:7" ht="13.8">
      <c r="A949" s="17"/>
      <c r="B949" s="56"/>
      <c r="C949" s="56"/>
      <c r="D949" s="17"/>
      <c r="E949" s="17"/>
      <c r="F949" s="17"/>
      <c r="G949" s="17"/>
    </row>
    <row r="950" spans="1:7" ht="13.8">
      <c r="A950" s="17"/>
      <c r="B950" s="56"/>
      <c r="C950" s="56"/>
      <c r="D950" s="17"/>
      <c r="E950" s="17"/>
      <c r="F950" s="17"/>
      <c r="G950" s="17"/>
    </row>
    <row r="951" spans="1:7" ht="13.8">
      <c r="A951" s="17"/>
      <c r="B951" s="56"/>
      <c r="C951" s="56"/>
      <c r="D951" s="17"/>
      <c r="E951" s="17"/>
      <c r="F951" s="17"/>
      <c r="G951" s="17"/>
    </row>
    <row r="952" spans="1:7" ht="13.8">
      <c r="A952" s="17"/>
      <c r="B952" s="56"/>
      <c r="C952" s="56"/>
      <c r="D952" s="17"/>
      <c r="E952" s="17"/>
      <c r="F952" s="17"/>
      <c r="G952" s="17"/>
    </row>
    <row r="953" spans="1:7" ht="13.8">
      <c r="A953" s="17"/>
      <c r="B953" s="56"/>
      <c r="C953" s="56"/>
      <c r="D953" s="17"/>
      <c r="E953" s="17"/>
      <c r="F953" s="17"/>
      <c r="G953" s="17"/>
    </row>
    <row r="954" spans="1:7" ht="13.8">
      <c r="A954" s="17"/>
      <c r="B954" s="56"/>
      <c r="C954" s="56"/>
      <c r="D954" s="17"/>
      <c r="E954" s="17"/>
      <c r="F954" s="17"/>
      <c r="G954" s="17"/>
    </row>
    <row r="955" spans="1:7" ht="13.8">
      <c r="A955" s="17"/>
      <c r="B955" s="56"/>
      <c r="C955" s="56"/>
      <c r="D955" s="17"/>
      <c r="E955" s="17"/>
      <c r="F955" s="17"/>
      <c r="G955" s="17"/>
    </row>
    <row r="956" spans="1:7" ht="13.8">
      <c r="A956" s="17"/>
      <c r="B956" s="56"/>
      <c r="C956" s="56"/>
      <c r="D956" s="17"/>
      <c r="E956" s="17"/>
      <c r="F956" s="17"/>
      <c r="G956" s="17"/>
    </row>
    <row r="957" spans="1:7" ht="13.8">
      <c r="A957" s="17"/>
      <c r="B957" s="56"/>
      <c r="C957" s="56"/>
      <c r="D957" s="17"/>
      <c r="E957" s="17"/>
      <c r="F957" s="17"/>
      <c r="G957" s="17"/>
    </row>
    <row r="958" spans="1:7" ht="13.8">
      <c r="A958" s="17"/>
      <c r="B958" s="56"/>
      <c r="C958" s="56"/>
      <c r="D958" s="17"/>
      <c r="E958" s="17"/>
      <c r="F958" s="17"/>
      <c r="G958" s="17"/>
    </row>
    <row r="959" spans="1:7" ht="13.8">
      <c r="A959" s="17"/>
      <c r="B959" s="56"/>
      <c r="C959" s="56"/>
      <c r="D959" s="17"/>
      <c r="E959" s="17"/>
      <c r="F959" s="17"/>
      <c r="G959" s="17"/>
    </row>
    <row r="960" spans="1:7" ht="13.8">
      <c r="A960" s="17"/>
      <c r="B960" s="56"/>
      <c r="C960" s="56"/>
      <c r="D960" s="17"/>
      <c r="E960" s="17"/>
      <c r="F960" s="17"/>
      <c r="G960" s="17"/>
    </row>
    <row r="961" spans="1:7" ht="13.8">
      <c r="A961" s="17"/>
      <c r="B961" s="56"/>
      <c r="C961" s="56"/>
      <c r="D961" s="17"/>
      <c r="E961" s="17"/>
      <c r="F961" s="17"/>
      <c r="G961" s="17"/>
    </row>
    <row r="962" spans="1:7" ht="13.8">
      <c r="A962" s="17"/>
      <c r="B962" s="56"/>
      <c r="C962" s="56"/>
      <c r="D962" s="17"/>
      <c r="E962" s="17"/>
      <c r="F962" s="17"/>
      <c r="G962" s="17"/>
    </row>
    <row r="963" spans="1:7" ht="13.8">
      <c r="A963" s="17"/>
      <c r="B963" s="56"/>
      <c r="C963" s="56"/>
      <c r="D963" s="17"/>
      <c r="E963" s="17"/>
      <c r="F963" s="17"/>
      <c r="G963" s="17"/>
    </row>
    <row r="964" spans="1:7" ht="13.8">
      <c r="A964" s="17"/>
      <c r="B964" s="56"/>
      <c r="C964" s="56"/>
      <c r="D964" s="17"/>
      <c r="E964" s="17"/>
      <c r="F964" s="17"/>
      <c r="G964" s="17"/>
    </row>
    <row r="965" spans="1:7" ht="13.8">
      <c r="A965" s="17"/>
      <c r="B965" s="56"/>
      <c r="C965" s="56"/>
      <c r="D965" s="17"/>
      <c r="E965" s="17"/>
      <c r="F965" s="17"/>
      <c r="G965" s="17"/>
    </row>
    <row r="966" spans="1:7" ht="13.8">
      <c r="A966" s="17"/>
      <c r="B966" s="56"/>
      <c r="C966" s="56"/>
      <c r="D966" s="17"/>
      <c r="E966" s="17"/>
      <c r="F966" s="17"/>
      <c r="G966" s="17"/>
    </row>
    <row r="967" spans="1:7" ht="13.8">
      <c r="A967" s="17"/>
      <c r="B967" s="56"/>
      <c r="C967" s="56"/>
      <c r="D967" s="17"/>
      <c r="E967" s="17"/>
      <c r="F967" s="17"/>
      <c r="G967" s="17"/>
    </row>
    <row r="968" spans="1:7" ht="13.8">
      <c r="A968" s="17"/>
      <c r="B968" s="56"/>
      <c r="C968" s="56"/>
      <c r="D968" s="17"/>
      <c r="E968" s="17"/>
      <c r="F968" s="17"/>
      <c r="G968" s="17"/>
    </row>
    <row r="969" spans="1:7" ht="13.8">
      <c r="A969" s="17"/>
      <c r="B969" s="56"/>
      <c r="C969" s="56"/>
      <c r="D969" s="17"/>
      <c r="E969" s="17"/>
      <c r="F969" s="17"/>
      <c r="G969" s="17"/>
    </row>
    <row r="970" spans="1:7" ht="13.8">
      <c r="A970" s="17"/>
      <c r="B970" s="56"/>
      <c r="C970" s="56"/>
      <c r="D970" s="17"/>
      <c r="E970" s="17"/>
      <c r="F970" s="17"/>
      <c r="G970" s="17"/>
    </row>
    <row r="971" spans="1:7" ht="13.8">
      <c r="A971" s="17"/>
      <c r="B971" s="56"/>
      <c r="C971" s="56"/>
      <c r="D971" s="17"/>
      <c r="E971" s="17"/>
      <c r="F971" s="17"/>
      <c r="G971" s="17"/>
    </row>
    <row r="972" spans="1:7" ht="13.8">
      <c r="A972" s="17"/>
      <c r="B972" s="56"/>
      <c r="C972" s="56"/>
      <c r="D972" s="17"/>
      <c r="E972" s="17"/>
      <c r="F972" s="17"/>
      <c r="G972" s="17"/>
    </row>
    <row r="973" spans="1:7" ht="13.8">
      <c r="A973" s="17"/>
      <c r="B973" s="56"/>
      <c r="C973" s="56"/>
      <c r="D973" s="17"/>
      <c r="E973" s="17"/>
      <c r="F973" s="17"/>
      <c r="G973" s="17"/>
    </row>
    <row r="974" spans="1:7" ht="13.8">
      <c r="A974" s="17"/>
      <c r="B974" s="56"/>
      <c r="C974" s="56"/>
      <c r="D974" s="17"/>
      <c r="E974" s="17"/>
      <c r="F974" s="17"/>
      <c r="G974" s="17"/>
    </row>
    <row r="975" spans="1:7" ht="13.8">
      <c r="A975" s="17"/>
      <c r="B975" s="56"/>
      <c r="C975" s="56"/>
      <c r="D975" s="17"/>
      <c r="E975" s="17"/>
      <c r="F975" s="17"/>
      <c r="G975" s="17"/>
    </row>
    <row r="976" spans="1:7" ht="13.8">
      <c r="A976" s="17"/>
      <c r="B976" s="56"/>
      <c r="C976" s="56"/>
      <c r="D976" s="17"/>
      <c r="E976" s="17"/>
      <c r="F976" s="17"/>
      <c r="G976" s="17"/>
    </row>
    <row r="977" spans="1:7" ht="13.8">
      <c r="A977" s="17"/>
      <c r="B977" s="56"/>
      <c r="C977" s="56"/>
      <c r="D977" s="17"/>
      <c r="E977" s="17"/>
      <c r="F977" s="17"/>
      <c r="G977" s="17"/>
    </row>
    <row r="978" spans="1:7" ht="13.8">
      <c r="A978" s="17"/>
      <c r="B978" s="56"/>
      <c r="C978" s="56"/>
      <c r="D978" s="17"/>
      <c r="E978" s="17"/>
      <c r="F978" s="17"/>
      <c r="G978" s="17"/>
    </row>
    <row r="979" spans="1:7" ht="13.8">
      <c r="A979" s="17"/>
      <c r="B979" s="56"/>
      <c r="C979" s="56"/>
      <c r="D979" s="17"/>
      <c r="E979" s="17"/>
      <c r="F979" s="17"/>
      <c r="G979" s="17"/>
    </row>
    <row r="980" spans="1:7" ht="13.8">
      <c r="A980" s="17"/>
      <c r="B980" s="56"/>
      <c r="C980" s="56"/>
      <c r="D980" s="17"/>
      <c r="E980" s="17"/>
      <c r="F980" s="17"/>
      <c r="G980" s="17"/>
    </row>
    <row r="981" spans="1:7" ht="13.8">
      <c r="A981" s="17"/>
      <c r="B981" s="56"/>
      <c r="C981" s="56"/>
      <c r="D981" s="17"/>
      <c r="E981" s="17"/>
      <c r="F981" s="17"/>
      <c r="G981" s="17"/>
    </row>
    <row r="982" spans="1:7" ht="13.8">
      <c r="A982" s="17"/>
      <c r="B982" s="56"/>
      <c r="C982" s="56"/>
      <c r="D982" s="17"/>
      <c r="E982" s="17"/>
      <c r="F982" s="17"/>
      <c r="G982" s="17"/>
    </row>
    <row r="983" spans="1:7" ht="13.8">
      <c r="A983" s="17"/>
      <c r="B983" s="56"/>
      <c r="C983" s="56"/>
      <c r="D983" s="17"/>
      <c r="E983" s="17"/>
      <c r="F983" s="17"/>
      <c r="G983" s="17"/>
    </row>
    <row r="984" spans="1:7" ht="13.8">
      <c r="A984" s="17"/>
      <c r="B984" s="56"/>
      <c r="C984" s="56"/>
      <c r="D984" s="17"/>
      <c r="E984" s="17"/>
      <c r="F984" s="17"/>
      <c r="G984" s="17"/>
    </row>
    <row r="985" spans="1:7" ht="13.8">
      <c r="A985" s="17"/>
      <c r="B985" s="56"/>
      <c r="C985" s="56"/>
      <c r="D985" s="17"/>
      <c r="E985" s="17"/>
      <c r="F985" s="17"/>
      <c r="G985" s="17"/>
    </row>
    <row r="986" spans="1:7" ht="13.8">
      <c r="A986" s="17"/>
      <c r="B986" s="56"/>
      <c r="C986" s="56"/>
      <c r="D986" s="17"/>
      <c r="E986" s="17"/>
      <c r="F986" s="17"/>
      <c r="G986" s="17"/>
    </row>
    <row r="987" spans="1:7" ht="13.8">
      <c r="A987" s="17"/>
      <c r="B987" s="56"/>
      <c r="C987" s="56"/>
      <c r="D987" s="17"/>
      <c r="E987" s="17"/>
      <c r="F987" s="17"/>
      <c r="G987" s="17"/>
    </row>
    <row r="988" spans="1:7" ht="13.8">
      <c r="A988" s="17"/>
      <c r="B988" s="56"/>
      <c r="C988" s="56"/>
      <c r="D988" s="17"/>
      <c r="E988" s="17"/>
      <c r="F988" s="17"/>
      <c r="G988" s="17"/>
    </row>
    <row r="989" spans="1:7" ht="13.8">
      <c r="A989" s="17"/>
      <c r="B989" s="56"/>
      <c r="C989" s="56"/>
      <c r="D989" s="17"/>
      <c r="E989" s="17"/>
      <c r="F989" s="17"/>
      <c r="G989" s="17"/>
    </row>
    <row r="990" spans="1:7" ht="13.8">
      <c r="A990" s="17"/>
      <c r="B990" s="56"/>
      <c r="C990" s="56"/>
      <c r="D990" s="17"/>
      <c r="E990" s="17"/>
      <c r="F990" s="17"/>
      <c r="G990" s="17"/>
    </row>
    <row r="991" spans="1:7" ht="13.8">
      <c r="A991" s="17"/>
      <c r="B991" s="56"/>
      <c r="C991" s="56"/>
      <c r="D991" s="17"/>
      <c r="E991" s="17"/>
      <c r="F991" s="17"/>
      <c r="G991" s="17"/>
    </row>
    <row r="992" spans="1:7" ht="13.8">
      <c r="A992" s="17"/>
      <c r="B992" s="56"/>
      <c r="C992" s="56"/>
      <c r="D992" s="17"/>
      <c r="E992" s="17"/>
      <c r="F992" s="17"/>
      <c r="G992" s="17"/>
    </row>
    <row r="993" spans="1:7" ht="13.8">
      <c r="A993" s="17"/>
      <c r="B993" s="56"/>
      <c r="C993" s="56"/>
      <c r="D993" s="17"/>
      <c r="E993" s="17"/>
      <c r="F993" s="17"/>
      <c r="G993" s="17"/>
    </row>
    <row r="994" spans="1:7" ht="13.8">
      <c r="A994" s="17"/>
      <c r="B994" s="56"/>
      <c r="C994" s="56"/>
      <c r="D994" s="17"/>
      <c r="E994" s="17"/>
      <c r="F994" s="17"/>
      <c r="G994" s="17"/>
    </row>
    <row r="995" spans="1:7" ht="13.8">
      <c r="A995" s="17"/>
      <c r="B995" s="56"/>
      <c r="C995" s="56"/>
      <c r="D995" s="17"/>
      <c r="E995" s="17"/>
      <c r="F995" s="17"/>
      <c r="G995" s="17"/>
    </row>
    <row r="996" spans="1:7" ht="13.8">
      <c r="A996" s="17"/>
      <c r="B996" s="56"/>
      <c r="C996" s="56"/>
      <c r="D996" s="17"/>
      <c r="E996" s="17"/>
      <c r="F996" s="17"/>
      <c r="G996" s="17"/>
    </row>
    <row r="997" spans="1:7" ht="13.8">
      <c r="A997" s="17"/>
      <c r="B997" s="56"/>
      <c r="C997" s="56"/>
      <c r="D997" s="17"/>
      <c r="E997" s="17"/>
      <c r="F997" s="17"/>
      <c r="G997" s="17"/>
    </row>
    <row r="998" spans="1:7" ht="13.8">
      <c r="A998" s="17"/>
      <c r="B998" s="56"/>
      <c r="C998" s="56"/>
      <c r="D998" s="17"/>
      <c r="E998" s="17"/>
      <c r="F998" s="17"/>
      <c r="G998" s="17"/>
    </row>
    <row r="999" spans="1:7" ht="13.8">
      <c r="A999" s="17"/>
      <c r="B999" s="56"/>
      <c r="C999" s="56"/>
      <c r="D999" s="17"/>
      <c r="E999" s="17"/>
      <c r="F999" s="17"/>
      <c r="G999" s="17"/>
    </row>
    <row r="1000" spans="1:7" ht="13.8">
      <c r="A1000" s="17"/>
      <c r="B1000" s="56"/>
      <c r="C1000" s="56"/>
      <c r="D1000" s="17"/>
      <c r="E1000" s="17"/>
      <c r="F1000" s="17"/>
      <c r="G1000" s="17"/>
    </row>
  </sheetData>
  <hyperlinks>
    <hyperlink ref="B1" r:id="rId1" xr:uid="{00000000-0004-0000-0500-000000000000}"/>
    <hyperlink ref="C1" r:id="rId2" xr:uid="{00000000-0004-0000-0500-000001000000}"/>
    <hyperlink ref="F1" r:id="rId3" xr:uid="{00000000-0004-0000-0500-000002000000}"/>
    <hyperlink ref="G1" r:id="rId4" xr:uid="{00000000-0004-0000-0500-000003000000}"/>
    <hyperlink ref="B390" r:id="rId5" xr:uid="{00000000-0004-0000-0500-000004000000}"/>
    <hyperlink ref="C390" r:id="rId6" xr:uid="{00000000-0004-0000-0500-00000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00"/>
  <sheetViews>
    <sheetView workbookViewId="0"/>
  </sheetViews>
  <sheetFormatPr defaultColWidth="12.6640625" defaultRowHeight="15.75" customHeight="1"/>
  <sheetData>
    <row r="1" spans="1:7" ht="15.75" customHeight="1">
      <c r="A1" s="12" t="s">
        <v>0</v>
      </c>
      <c r="B1" s="22" t="s">
        <v>63</v>
      </c>
      <c r="C1" s="22" t="s">
        <v>64</v>
      </c>
      <c r="D1" s="17"/>
      <c r="E1" s="17"/>
      <c r="F1" s="17"/>
      <c r="G1" s="17"/>
    </row>
    <row r="2" spans="1:7" ht="15.75" customHeight="1">
      <c r="A2" s="15" t="s">
        <v>7</v>
      </c>
      <c r="B2" s="47">
        <v>-3.6548223350253761E-2</v>
      </c>
      <c r="C2" s="47">
        <v>-0.17454875882863163</v>
      </c>
      <c r="D2" s="17"/>
      <c r="E2" s="17"/>
      <c r="F2" s="17"/>
      <c r="G2" s="17"/>
    </row>
    <row r="3" spans="1:7" ht="15.75" customHeight="1">
      <c r="A3" s="15" t="s">
        <v>9</v>
      </c>
      <c r="B3" s="47">
        <v>5.9823542070152724E-2</v>
      </c>
      <c r="C3" s="47">
        <v>2.2726312676889293E-2</v>
      </c>
      <c r="D3" s="17"/>
      <c r="E3" s="17"/>
      <c r="F3" s="17"/>
      <c r="G3" s="17"/>
    </row>
    <row r="4" spans="1:7" ht="15.75" customHeight="1">
      <c r="A4" s="15" t="s">
        <v>10</v>
      </c>
      <c r="B4" s="47">
        <v>3.1062791213667618E-2</v>
      </c>
      <c r="C4" s="47">
        <v>-8.8378003696857776E-2</v>
      </c>
      <c r="D4" s="17"/>
      <c r="E4" s="17"/>
      <c r="F4" s="17"/>
      <c r="G4" s="17"/>
    </row>
    <row r="5" spans="1:7" ht="15.75" customHeight="1">
      <c r="A5" s="15" t="s">
        <v>11</v>
      </c>
      <c r="B5" s="47">
        <v>-4.0247018739352658E-2</v>
      </c>
      <c r="C5" s="47">
        <v>0.12013113056981406</v>
      </c>
      <c r="D5" s="17"/>
      <c r="E5" s="17"/>
      <c r="F5" s="48" t="s">
        <v>77</v>
      </c>
      <c r="G5" s="49" t="s">
        <v>78</v>
      </c>
    </row>
    <row r="6" spans="1:7" ht="15.75" customHeight="1">
      <c r="A6" s="15" t="s">
        <v>12</v>
      </c>
      <c r="B6" s="47">
        <v>3.0954994511525946E-2</v>
      </c>
      <c r="C6" s="47">
        <v>0.14106413348427438</v>
      </c>
      <c r="D6" s="17"/>
      <c r="E6" s="50" t="s">
        <v>73</v>
      </c>
      <c r="F6" s="51">
        <f t="shared" ref="F6:G6" si="0">AVERAGE(B2:B54)</f>
        <v>2.0711436474008055E-2</v>
      </c>
      <c r="G6" s="51">
        <f t="shared" si="0"/>
        <v>1.5253606787782974E-2</v>
      </c>
    </row>
    <row r="7" spans="1:7" ht="15.75" customHeight="1">
      <c r="A7" s="15" t="s">
        <v>13</v>
      </c>
      <c r="B7" s="47">
        <v>0.15667851701371238</v>
      </c>
      <c r="C7" s="47">
        <v>-9.0839933771871051E-2</v>
      </c>
      <c r="D7" s="17"/>
      <c r="E7" s="50" t="s">
        <v>74</v>
      </c>
      <c r="F7" s="52">
        <f t="shared" ref="F7:G7" si="1">AVEDEV(B2:B54)*53/52</f>
        <v>6.3348635535762296E-2</v>
      </c>
      <c r="G7" s="52">
        <f t="shared" si="1"/>
        <v>6.2976155299960396E-2</v>
      </c>
    </row>
    <row r="8" spans="1:7" ht="15.75" customHeight="1">
      <c r="A8" s="15" t="s">
        <v>14</v>
      </c>
      <c r="B8" s="47">
        <v>8.7845303867403191E-2</v>
      </c>
      <c r="C8" s="47">
        <v>3.9443695055583872E-2</v>
      </c>
      <c r="D8" s="17"/>
      <c r="E8" s="50" t="s">
        <v>75</v>
      </c>
      <c r="F8" s="52">
        <f t="shared" ref="F8:G8" si="2">_xlfn.VAR.S(B2:B54)</f>
        <v>7.3574943357378759E-3</v>
      </c>
      <c r="G8" s="52">
        <f t="shared" si="2"/>
        <v>7.2214563393478929E-3</v>
      </c>
    </row>
    <row r="9" spans="1:7" ht="15.75" customHeight="1">
      <c r="A9" s="15" t="s">
        <v>15</v>
      </c>
      <c r="B9" s="47">
        <v>-1.6838674633351425E-2</v>
      </c>
      <c r="C9" s="47">
        <v>7.3091880241764606E-3</v>
      </c>
      <c r="D9" s="17"/>
      <c r="E9" s="50" t="s">
        <v>76</v>
      </c>
      <c r="F9" s="53">
        <f t="shared" ref="F9:G9" si="3">_xlfn.STDEV.S(B2:B54)</f>
        <v>8.5775837715162395E-2</v>
      </c>
      <c r="G9" s="52">
        <f t="shared" si="3"/>
        <v>8.4979152380733322E-2</v>
      </c>
    </row>
    <row r="10" spans="1:7" ht="15.75" customHeight="1">
      <c r="A10" s="15" t="s">
        <v>16</v>
      </c>
      <c r="B10" s="47">
        <v>-2.6183549325575317E-2</v>
      </c>
      <c r="C10" s="47">
        <v>1.2572350317866965E-2</v>
      </c>
      <c r="D10" s="17"/>
      <c r="E10" s="8" t="s">
        <v>79</v>
      </c>
      <c r="F10" s="58">
        <f t="shared" ref="F10:G10" si="4">F9/F6</f>
        <v>4.1414721679400319</v>
      </c>
      <c r="G10" s="58">
        <f t="shared" si="4"/>
        <v>5.5710858135398782</v>
      </c>
    </row>
    <row r="11" spans="1:7" ht="15.75" customHeight="1">
      <c r="A11" s="15" t="s">
        <v>17</v>
      </c>
      <c r="B11" s="47">
        <v>-8.6935522820574596E-2</v>
      </c>
      <c r="C11" s="47">
        <v>-3.2986190760196377E-2</v>
      </c>
      <c r="D11" s="17"/>
      <c r="E11" s="17"/>
      <c r="F11" s="17"/>
      <c r="G11" s="17"/>
    </row>
    <row r="12" spans="1:7" ht="15.75" customHeight="1">
      <c r="A12" s="15" t="s">
        <v>18</v>
      </c>
      <c r="B12" s="47">
        <v>2.0956607495068891E-2</v>
      </c>
      <c r="C12" s="47">
        <v>2.0227095113316551E-3</v>
      </c>
      <c r="D12" s="17"/>
      <c r="E12" s="17"/>
      <c r="F12" s="17"/>
      <c r="G12" s="17"/>
    </row>
    <row r="13" spans="1:7" ht="15.75" customHeight="1">
      <c r="A13" s="15" t="s">
        <v>19</v>
      </c>
      <c r="B13" s="47">
        <v>0.17565217391304344</v>
      </c>
      <c r="C13" s="47">
        <v>6.7474727647462984E-2</v>
      </c>
      <c r="D13" s="17"/>
      <c r="E13" s="17"/>
      <c r="F13" s="17"/>
      <c r="G13" s="17"/>
    </row>
    <row r="14" spans="1:7" ht="15.75" customHeight="1">
      <c r="A14" s="15" t="s">
        <v>20</v>
      </c>
      <c r="B14" s="47">
        <v>-2.8716216216216339E-2</v>
      </c>
      <c r="C14" s="47">
        <v>-0.17434463757546292</v>
      </c>
      <c r="D14" s="17"/>
      <c r="E14" s="17"/>
      <c r="F14" s="17"/>
      <c r="G14" s="17"/>
    </row>
    <row r="15" spans="1:7" ht="15.75" customHeight="1">
      <c r="A15" s="15" t="s">
        <v>21</v>
      </c>
      <c r="B15" s="47">
        <v>-6.8450039339103097E-2</v>
      </c>
      <c r="C15" s="47">
        <v>5.6821101310268185E-2</v>
      </c>
      <c r="D15" s="17"/>
      <c r="E15" s="17"/>
      <c r="F15" s="17"/>
      <c r="G15" s="17"/>
    </row>
    <row r="16" spans="1:7" ht="15.75" customHeight="1">
      <c r="A16" s="15" t="s">
        <v>22</v>
      </c>
      <c r="B16" s="47">
        <v>-4.6511627906976716E-2</v>
      </c>
      <c r="C16" s="47">
        <v>-8.8161799156645348E-2</v>
      </c>
      <c r="D16" s="17"/>
      <c r="E16" s="17"/>
      <c r="F16" s="17"/>
      <c r="G16" s="17"/>
    </row>
    <row r="17" spans="1:7" ht="15.75" customHeight="1">
      <c r="A17" s="15" t="s">
        <v>23</v>
      </c>
      <c r="B17" s="47">
        <v>4.4670846394984309E-2</v>
      </c>
      <c r="C17" s="47">
        <v>1.2652222046497075E-2</v>
      </c>
      <c r="D17" s="17"/>
      <c r="E17" s="17"/>
      <c r="F17" s="17"/>
      <c r="G17" s="17"/>
    </row>
    <row r="18" spans="1:7" ht="15.75" customHeight="1">
      <c r="A18" s="15" t="s">
        <v>24</v>
      </c>
      <c r="B18" s="47">
        <v>3.4315049986490154E-2</v>
      </c>
      <c r="C18" s="47">
        <v>8.5120988501801831E-2</v>
      </c>
      <c r="D18" s="17"/>
      <c r="E18" s="17"/>
      <c r="F18" s="17"/>
      <c r="G18" s="17"/>
    </row>
    <row r="19" spans="1:7" ht="15.75" customHeight="1">
      <c r="A19" s="15" t="s">
        <v>25</v>
      </c>
      <c r="B19" s="47">
        <v>1.7596920538905714E-2</v>
      </c>
      <c r="C19" s="47">
        <v>8.4597487203350363E-2</v>
      </c>
      <c r="D19" s="17"/>
      <c r="E19" s="17"/>
      <c r="F19" s="17"/>
      <c r="G19" s="17"/>
    </row>
    <row r="20" spans="1:7" ht="15.75" customHeight="1">
      <c r="A20" s="15" t="s">
        <v>26</v>
      </c>
      <c r="B20" s="47">
        <v>-1.248981808308447E-2</v>
      </c>
      <c r="C20" s="47">
        <v>0.30503431104633516</v>
      </c>
      <c r="D20" s="17"/>
      <c r="E20" s="17"/>
      <c r="F20" s="17"/>
      <c r="G20" s="17"/>
    </row>
    <row r="21" spans="1:7" ht="15.75" customHeight="1">
      <c r="A21" s="15" t="s">
        <v>27</v>
      </c>
      <c r="B21" s="47">
        <v>3.7464788732394227E-2</v>
      </c>
      <c r="C21" s="47">
        <v>3.2672770600777445E-2</v>
      </c>
      <c r="D21" s="17"/>
      <c r="E21" s="17"/>
      <c r="F21" s="17"/>
      <c r="G21" s="17"/>
    </row>
    <row r="22" spans="1:7" ht="15.75" customHeight="1">
      <c r="A22" s="15" t="s">
        <v>28</v>
      </c>
      <c r="B22" s="47">
        <v>0.20013522650439497</v>
      </c>
      <c r="C22" s="47">
        <v>1.3152042696486621E-2</v>
      </c>
      <c r="D22" s="17"/>
      <c r="E22" s="17"/>
      <c r="F22" s="17"/>
      <c r="G22" s="17"/>
    </row>
    <row r="23" spans="1:7" ht="15.75" customHeight="1">
      <c r="A23" s="15" t="s">
        <v>29</v>
      </c>
      <c r="B23" s="47">
        <v>0.22840531561461797</v>
      </c>
      <c r="C23" s="47">
        <v>-7.4415084820584898E-3</v>
      </c>
      <c r="D23" s="17"/>
      <c r="E23" s="17"/>
      <c r="F23" s="17"/>
      <c r="G23" s="17"/>
    </row>
    <row r="24" spans="1:7" ht="15.75" customHeight="1">
      <c r="A24" s="15" t="s">
        <v>30</v>
      </c>
      <c r="B24" s="47">
        <v>-1.6741527153940394E-2</v>
      </c>
      <c r="C24" s="47">
        <v>4.9159719465396323E-2</v>
      </c>
      <c r="D24" s="17"/>
      <c r="E24" s="17"/>
      <c r="F24" s="17"/>
      <c r="G24" s="17"/>
    </row>
    <row r="25" spans="1:7" ht="15.75" customHeight="1">
      <c r="A25" s="15" t="s">
        <v>31</v>
      </c>
      <c r="B25" s="47">
        <v>5.7494866529772537E-3</v>
      </c>
      <c r="C25" s="47">
        <v>-7.0651171370595844E-2</v>
      </c>
      <c r="D25" s="17"/>
      <c r="E25" s="17"/>
      <c r="F25" s="17"/>
      <c r="G25" s="17"/>
    </row>
    <row r="26" spans="1:7" ht="15.75" customHeight="1">
      <c r="A26" s="15" t="s">
        <v>32</v>
      </c>
      <c r="B26" s="47">
        <v>-1.8145161290322509E-2</v>
      </c>
      <c r="C26" s="47">
        <v>-3.0579399141630881E-2</v>
      </c>
      <c r="D26" s="17"/>
      <c r="E26" s="17"/>
      <c r="F26" s="17"/>
      <c r="G26" s="17"/>
    </row>
    <row r="27" spans="1:7" ht="14.4">
      <c r="A27" s="15" t="s">
        <v>33</v>
      </c>
      <c r="B27" s="47">
        <v>9.7719869706840434E-3</v>
      </c>
      <c r="C27" s="47">
        <v>-5.4926483015041438E-2</v>
      </c>
      <c r="D27" s="17"/>
      <c r="E27" s="17"/>
      <c r="F27" s="17"/>
      <c r="G27" s="17"/>
    </row>
    <row r="28" spans="1:7" ht="14.4">
      <c r="A28" s="15" t="s">
        <v>34</v>
      </c>
      <c r="B28" s="47">
        <v>0.23107769423558899</v>
      </c>
      <c r="C28" s="47">
        <v>2.7494790460754759E-2</v>
      </c>
      <c r="D28" s="17"/>
      <c r="E28" s="17"/>
      <c r="F28" s="17"/>
      <c r="G28" s="17"/>
    </row>
    <row r="29" spans="1:7" ht="14.4">
      <c r="A29" s="15" t="s">
        <v>35</v>
      </c>
      <c r="B29" s="47">
        <v>3.3143448990160529E-2</v>
      </c>
      <c r="C29" s="47">
        <v>6.1735585323239306E-3</v>
      </c>
      <c r="D29" s="17"/>
      <c r="E29" s="17"/>
      <c r="F29" s="17"/>
      <c r="G29" s="17"/>
    </row>
    <row r="30" spans="1:7" ht="14.4">
      <c r="A30" s="15" t="s">
        <v>36</v>
      </c>
      <c r="B30" s="47">
        <v>-6.7149758454106312E-2</v>
      </c>
      <c r="C30" s="47">
        <v>3.1417072145131231E-2</v>
      </c>
      <c r="D30" s="17"/>
      <c r="E30" s="17"/>
      <c r="F30" s="17"/>
      <c r="G30" s="17"/>
    </row>
    <row r="31" spans="1:7" ht="14.4">
      <c r="A31" s="15" t="s">
        <v>37</v>
      </c>
      <c r="B31" s="47">
        <v>-0.10389610389610393</v>
      </c>
      <c r="C31" s="47">
        <v>6.0386011847888277E-2</v>
      </c>
      <c r="D31" s="17"/>
      <c r="E31" s="17"/>
      <c r="F31" s="17"/>
      <c r="G31" s="17"/>
    </row>
    <row r="32" spans="1:7" ht="14.4">
      <c r="A32" s="15" t="s">
        <v>38</v>
      </c>
      <c r="B32" s="47">
        <v>-1.4084507042253502E-2</v>
      </c>
      <c r="C32" s="47">
        <v>7.2189591585849033E-2</v>
      </c>
      <c r="D32" s="17"/>
      <c r="E32" s="17"/>
      <c r="F32" s="17"/>
      <c r="G32" s="17"/>
    </row>
    <row r="33" spans="1:7" ht="14.4">
      <c r="A33" s="15" t="s">
        <v>39</v>
      </c>
      <c r="B33" s="47">
        <v>4.1796353935082298E-2</v>
      </c>
      <c r="C33" s="47">
        <v>6.170691030382125E-2</v>
      </c>
      <c r="D33" s="17"/>
      <c r="E33" s="17"/>
      <c r="F33" s="17"/>
      <c r="G33" s="17"/>
    </row>
    <row r="34" spans="1:7" ht="14.4">
      <c r="A34" s="15" t="s">
        <v>40</v>
      </c>
      <c r="B34" s="47">
        <v>-8.8144557073601693E-3</v>
      </c>
      <c r="C34" s="47">
        <v>-4.102635421737022E-2</v>
      </c>
      <c r="D34" s="17"/>
      <c r="E34" s="17"/>
      <c r="F34" s="17"/>
      <c r="G34" s="17"/>
    </row>
    <row r="35" spans="1:7" ht="14.4">
      <c r="A35" s="15" t="s">
        <v>41</v>
      </c>
      <c r="B35" s="47">
        <v>7.637571157495282E-2</v>
      </c>
      <c r="C35" s="47">
        <v>0.12141297567061748</v>
      </c>
      <c r="D35" s="17"/>
      <c r="E35" s="17"/>
      <c r="F35" s="17"/>
      <c r="G35" s="17"/>
    </row>
    <row r="36" spans="1:7" ht="14.4">
      <c r="A36" s="15" t="s">
        <v>42</v>
      </c>
      <c r="B36" s="47">
        <v>4.6673286991062435E-2</v>
      </c>
      <c r="C36" s="47">
        <v>0.10399449035812691</v>
      </c>
      <c r="D36" s="17"/>
      <c r="E36" s="17"/>
      <c r="F36" s="17"/>
      <c r="G36" s="17"/>
    </row>
    <row r="37" spans="1:7" ht="14.4">
      <c r="A37" s="15" t="s">
        <v>43</v>
      </c>
      <c r="B37" s="47">
        <v>3.9880358923232162E-3</v>
      </c>
      <c r="C37" s="47">
        <v>-2.5819777949909195E-4</v>
      </c>
      <c r="D37" s="17"/>
      <c r="E37" s="17"/>
      <c r="F37" s="17"/>
      <c r="G37" s="17"/>
    </row>
    <row r="38" spans="1:7" ht="14.4">
      <c r="A38" s="15" t="s">
        <v>44</v>
      </c>
      <c r="B38" s="47">
        <v>2.608695652173898E-2</v>
      </c>
      <c r="C38" s="47">
        <v>4.9309130316987249E-2</v>
      </c>
      <c r="D38" s="17"/>
      <c r="E38" s="17"/>
      <c r="F38" s="17"/>
      <c r="G38" s="17"/>
    </row>
    <row r="39" spans="1:7" ht="14.4">
      <c r="A39" s="15" t="s">
        <v>45</v>
      </c>
      <c r="B39" s="47">
        <v>-2.4937655860349128E-2</v>
      </c>
      <c r="C39" s="47">
        <v>3.8074517269512942E-3</v>
      </c>
      <c r="D39" s="17"/>
      <c r="E39" s="17"/>
      <c r="F39" s="17"/>
      <c r="G39" s="17"/>
    </row>
    <row r="40" spans="1:7" ht="14.4">
      <c r="A40" s="15" t="s">
        <v>46</v>
      </c>
      <c r="B40" s="47">
        <v>-7.4330563250230797E-2</v>
      </c>
      <c r="C40" s="47">
        <v>-5.8547409746522172E-2</v>
      </c>
      <c r="D40" s="17"/>
      <c r="E40" s="17"/>
      <c r="F40" s="17"/>
      <c r="G40" s="17"/>
    </row>
    <row r="41" spans="1:7" ht="14.4">
      <c r="A41" s="15" t="s">
        <v>47</v>
      </c>
      <c r="B41" s="47">
        <v>1.1204481792717047E-2</v>
      </c>
      <c r="C41" s="47">
        <v>0.13934266822248143</v>
      </c>
      <c r="D41" s="17"/>
      <c r="E41" s="17"/>
      <c r="F41" s="17"/>
      <c r="G41" s="17"/>
    </row>
    <row r="42" spans="1:7" ht="14.4">
      <c r="A42" s="15" t="s">
        <v>48</v>
      </c>
      <c r="B42" s="47">
        <v>3.8797284190106751E-2</v>
      </c>
      <c r="C42" s="47">
        <v>4.0890688259109353E-2</v>
      </c>
      <c r="D42" s="17"/>
      <c r="E42" s="17"/>
      <c r="F42" s="17"/>
      <c r="G42" s="17"/>
    </row>
    <row r="43" spans="1:7" ht="14.4">
      <c r="A43" s="15" t="s">
        <v>49</v>
      </c>
      <c r="B43" s="47">
        <v>2.8428927680798077E-2</v>
      </c>
      <c r="C43" s="47">
        <v>2.224521469218832E-2</v>
      </c>
      <c r="D43" s="17"/>
      <c r="E43" s="17"/>
      <c r="F43" s="17"/>
      <c r="G43" s="17"/>
    </row>
    <row r="44" spans="1:7" ht="14.4">
      <c r="A44" s="15" t="s">
        <v>50</v>
      </c>
      <c r="B44" s="47">
        <v>5.9165346011621711E-2</v>
      </c>
      <c r="C44" s="47">
        <v>0.10457142857142854</v>
      </c>
      <c r="D44" s="17"/>
      <c r="E44" s="17"/>
      <c r="F44" s="17"/>
      <c r="G44" s="17"/>
    </row>
    <row r="45" spans="1:7" ht="14.4">
      <c r="A45" s="15" t="s">
        <v>51</v>
      </c>
      <c r="B45" s="47">
        <v>-4.1033434650455836E-2</v>
      </c>
      <c r="C45" s="47">
        <v>-6.3169164882227014E-2</v>
      </c>
      <c r="D45" s="17"/>
      <c r="E45" s="17"/>
      <c r="F45" s="17"/>
      <c r="G45" s="17"/>
    </row>
    <row r="46" spans="1:7" ht="14.4">
      <c r="A46" s="15" t="s">
        <v>52</v>
      </c>
      <c r="B46" s="47">
        <v>-5.5415617128464767E-3</v>
      </c>
      <c r="C46" s="47">
        <v>8.9085820895522305E-2</v>
      </c>
      <c r="D46" s="17"/>
      <c r="E46" s="17"/>
      <c r="F46" s="17"/>
      <c r="G46" s="17"/>
    </row>
    <row r="47" spans="1:7" ht="14.4">
      <c r="A47" s="15" t="s">
        <v>53</v>
      </c>
      <c r="B47" s="47">
        <v>-0.12593571114046676</v>
      </c>
      <c r="C47" s="47">
        <v>-0.1691532648711489</v>
      </c>
      <c r="D47" s="17"/>
      <c r="E47" s="17"/>
      <c r="F47" s="17"/>
      <c r="G47" s="17"/>
    </row>
    <row r="48" spans="1:7" ht="14.4">
      <c r="A48" s="15" t="s">
        <v>54</v>
      </c>
      <c r="B48" s="47">
        <v>-6.3891178895300937E-2</v>
      </c>
      <c r="C48" s="47">
        <v>-3.0251785043216795E-2</v>
      </c>
      <c r="D48" s="17"/>
      <c r="E48" s="17"/>
      <c r="F48" s="17"/>
      <c r="G48" s="17"/>
    </row>
    <row r="49" spans="1:7" ht="14.4">
      <c r="A49" s="15" t="s">
        <v>55</v>
      </c>
      <c r="B49" s="47">
        <v>8.7318087318086768E-3</v>
      </c>
      <c r="C49" s="47">
        <v>5.4174507279389994E-2</v>
      </c>
      <c r="D49" s="17"/>
      <c r="E49" s="17"/>
      <c r="F49" s="17"/>
      <c r="G49" s="17"/>
    </row>
    <row r="50" spans="1:7" ht="14.4">
      <c r="A50" s="15" t="s">
        <v>56</v>
      </c>
      <c r="B50" s="47">
        <v>0.1652131782945736</v>
      </c>
      <c r="C50" s="47">
        <v>6.5796032299869633E-3</v>
      </c>
      <c r="D50" s="17"/>
      <c r="E50" s="17"/>
      <c r="F50" s="17"/>
      <c r="G50" s="17"/>
    </row>
    <row r="51" spans="1:7" ht="14.4">
      <c r="A51" s="15" t="s">
        <v>57</v>
      </c>
      <c r="B51" s="47">
        <v>-0.13021491782553729</v>
      </c>
      <c r="C51" s="47">
        <v>4.5063088323653577E-3</v>
      </c>
      <c r="D51" s="17"/>
      <c r="E51" s="17"/>
      <c r="F51" s="17"/>
      <c r="G51" s="17"/>
    </row>
    <row r="52" spans="1:7" ht="14.4">
      <c r="A52" s="15" t="s">
        <v>58</v>
      </c>
      <c r="B52" s="47">
        <v>-4.5838359469240086E-2</v>
      </c>
      <c r="C52" s="47">
        <v>-9.9061710573800088E-2</v>
      </c>
      <c r="D52" s="17"/>
      <c r="E52" s="17"/>
      <c r="F52" s="17"/>
      <c r="G52" s="17"/>
    </row>
    <row r="53" spans="1:7" ht="14.4">
      <c r="A53" s="15" t="s">
        <v>59</v>
      </c>
      <c r="B53" s="47">
        <v>5.381355932203391E-2</v>
      </c>
      <c r="C53" s="47">
        <v>-1.9982316534040589E-2</v>
      </c>
      <c r="D53" s="17"/>
      <c r="E53" s="17"/>
      <c r="F53" s="17"/>
      <c r="G53" s="17"/>
    </row>
    <row r="54" spans="1:7" ht="14.4">
      <c r="A54" s="15" t="s">
        <v>60</v>
      </c>
      <c r="B54" s="47">
        <v>0.23560209424083767</v>
      </c>
      <c r="C54" s="47">
        <v>5.1506136110077927E-2</v>
      </c>
      <c r="D54" s="17"/>
      <c r="E54" s="17"/>
      <c r="F54" s="17"/>
      <c r="G54" s="17"/>
    </row>
    <row r="55" spans="1:7" ht="14.4">
      <c r="A55" s="15" t="s">
        <v>61</v>
      </c>
      <c r="B55" s="55"/>
      <c r="C55" s="55"/>
      <c r="D55" s="17"/>
      <c r="E55" s="17"/>
      <c r="F55" s="17"/>
      <c r="G55" s="17"/>
    </row>
    <row r="56" spans="1:7" ht="13.8">
      <c r="A56" s="20"/>
      <c r="B56" s="17"/>
      <c r="C56" s="17"/>
      <c r="D56" s="17"/>
      <c r="E56" s="17"/>
      <c r="F56" s="17"/>
      <c r="G56" s="17"/>
    </row>
    <row r="57" spans="1:7" ht="13.8">
      <c r="A57" s="20"/>
      <c r="B57" s="17"/>
      <c r="C57" s="17"/>
      <c r="D57" s="17"/>
      <c r="E57" s="17"/>
      <c r="F57" s="17"/>
      <c r="G57" s="17"/>
    </row>
    <row r="58" spans="1:7" ht="13.8">
      <c r="A58" s="20"/>
      <c r="B58" s="17"/>
      <c r="C58" s="17"/>
      <c r="D58" s="17"/>
      <c r="E58" s="17"/>
      <c r="F58" s="17"/>
      <c r="G58" s="17"/>
    </row>
    <row r="59" spans="1:7" ht="13.8">
      <c r="A59" s="20"/>
      <c r="B59" s="17"/>
      <c r="C59" s="17"/>
      <c r="D59" s="17"/>
      <c r="E59" s="17"/>
      <c r="F59" s="17"/>
      <c r="G59" s="17"/>
    </row>
    <row r="60" spans="1:7" ht="13.8">
      <c r="A60" s="20"/>
      <c r="B60" s="17"/>
      <c r="C60" s="17"/>
      <c r="D60" s="17"/>
      <c r="E60" s="17"/>
      <c r="F60" s="17"/>
      <c r="G60" s="17"/>
    </row>
    <row r="61" spans="1:7" ht="13.8">
      <c r="A61" s="20"/>
      <c r="B61" s="17"/>
      <c r="C61" s="17"/>
      <c r="D61" s="17"/>
      <c r="E61" s="17"/>
      <c r="F61" s="17"/>
      <c r="G61" s="17"/>
    </row>
    <row r="62" spans="1:7" ht="13.8">
      <c r="A62" s="20"/>
      <c r="B62" s="17"/>
      <c r="C62" s="17"/>
      <c r="D62" s="17"/>
      <c r="E62" s="17"/>
      <c r="F62" s="17"/>
      <c r="G62" s="17"/>
    </row>
    <row r="63" spans="1:7" ht="13.8">
      <c r="A63" s="20"/>
      <c r="B63" s="17"/>
      <c r="C63" s="17"/>
      <c r="D63" s="17"/>
      <c r="E63" s="17"/>
      <c r="F63" s="17"/>
      <c r="G63" s="17"/>
    </row>
    <row r="64" spans="1:7" ht="13.8">
      <c r="A64" s="20"/>
      <c r="B64" s="17"/>
      <c r="C64" s="17"/>
      <c r="D64" s="17"/>
      <c r="E64" s="17"/>
      <c r="F64" s="17"/>
      <c r="G64" s="17"/>
    </row>
    <row r="65" spans="1:7" ht="13.8">
      <c r="A65" s="20"/>
      <c r="B65" s="17"/>
      <c r="C65" s="17"/>
      <c r="D65" s="17"/>
      <c r="E65" s="17"/>
      <c r="F65" s="17"/>
      <c r="G65" s="17"/>
    </row>
    <row r="66" spans="1:7" ht="13.8">
      <c r="A66" s="20"/>
      <c r="B66" s="17"/>
      <c r="C66" s="17"/>
      <c r="D66" s="17"/>
      <c r="E66" s="17"/>
      <c r="F66" s="17"/>
      <c r="G66" s="17"/>
    </row>
    <row r="67" spans="1:7" ht="13.8">
      <c r="A67" s="20"/>
      <c r="B67" s="17"/>
      <c r="C67" s="17"/>
      <c r="D67" s="17"/>
      <c r="E67" s="17"/>
      <c r="F67" s="17"/>
      <c r="G67" s="17"/>
    </row>
    <row r="68" spans="1:7" ht="13.8">
      <c r="A68" s="20"/>
      <c r="B68" s="17"/>
      <c r="C68" s="17"/>
      <c r="D68" s="17"/>
      <c r="E68" s="17"/>
      <c r="F68" s="17"/>
      <c r="G68" s="17"/>
    </row>
    <row r="69" spans="1:7" ht="13.8">
      <c r="A69" s="20"/>
      <c r="B69" s="17"/>
      <c r="C69" s="17"/>
      <c r="D69" s="17"/>
      <c r="E69" s="17"/>
      <c r="F69" s="17"/>
      <c r="G69" s="17"/>
    </row>
    <row r="70" spans="1:7" ht="13.8">
      <c r="A70" s="20"/>
      <c r="B70" s="17"/>
      <c r="C70" s="17"/>
      <c r="D70" s="17"/>
      <c r="E70" s="17"/>
      <c r="F70" s="17"/>
      <c r="G70" s="17"/>
    </row>
    <row r="71" spans="1:7" ht="13.8">
      <c r="A71" s="20"/>
      <c r="B71" s="17"/>
      <c r="C71" s="17"/>
      <c r="D71" s="17"/>
      <c r="E71" s="17"/>
      <c r="F71" s="17"/>
      <c r="G71" s="17"/>
    </row>
    <row r="72" spans="1:7" ht="13.8">
      <c r="A72" s="20"/>
      <c r="B72" s="17"/>
      <c r="C72" s="17"/>
      <c r="D72" s="17"/>
      <c r="E72" s="17"/>
      <c r="F72" s="17"/>
      <c r="G72" s="17"/>
    </row>
    <row r="73" spans="1:7" ht="13.8">
      <c r="A73" s="20"/>
      <c r="B73" s="17"/>
      <c r="C73" s="17"/>
      <c r="D73" s="17"/>
      <c r="E73" s="17"/>
      <c r="F73" s="17"/>
      <c r="G73" s="17"/>
    </row>
    <row r="74" spans="1:7" ht="13.8">
      <c r="A74" s="20"/>
      <c r="B74" s="17"/>
      <c r="C74" s="17"/>
      <c r="D74" s="17"/>
      <c r="E74" s="17"/>
      <c r="F74" s="17"/>
      <c r="G74" s="17"/>
    </row>
    <row r="75" spans="1:7" ht="13.8">
      <c r="A75" s="20"/>
      <c r="B75" s="17"/>
      <c r="C75" s="17"/>
      <c r="D75" s="17"/>
      <c r="E75" s="17"/>
      <c r="F75" s="17"/>
      <c r="G75" s="17"/>
    </row>
    <row r="76" spans="1:7" ht="13.8">
      <c r="A76" s="20"/>
      <c r="B76" s="17"/>
      <c r="C76" s="17"/>
      <c r="D76" s="17"/>
      <c r="E76" s="17"/>
      <c r="F76" s="17"/>
      <c r="G76" s="17"/>
    </row>
    <row r="77" spans="1:7" ht="13.8">
      <c r="A77" s="20"/>
      <c r="B77" s="17"/>
      <c r="C77" s="17"/>
      <c r="D77" s="17"/>
      <c r="E77" s="17"/>
      <c r="F77" s="17"/>
      <c r="G77" s="17"/>
    </row>
    <row r="78" spans="1:7" ht="13.8">
      <c r="A78" s="20"/>
      <c r="B78" s="17"/>
      <c r="C78" s="17"/>
      <c r="D78" s="17"/>
      <c r="E78" s="17"/>
      <c r="F78" s="17"/>
      <c r="G78" s="17"/>
    </row>
    <row r="79" spans="1:7" ht="13.8">
      <c r="A79" s="20"/>
      <c r="B79" s="17"/>
      <c r="C79" s="17"/>
      <c r="D79" s="17"/>
      <c r="E79" s="17"/>
      <c r="F79" s="17"/>
      <c r="G79" s="17"/>
    </row>
    <row r="80" spans="1:7" ht="13.8">
      <c r="A80" s="20"/>
      <c r="B80" s="17"/>
      <c r="C80" s="17"/>
      <c r="D80" s="17"/>
      <c r="E80" s="17"/>
      <c r="F80" s="17"/>
      <c r="G80" s="17"/>
    </row>
    <row r="81" spans="1:7" ht="13.8">
      <c r="A81" s="20"/>
      <c r="B81" s="17"/>
      <c r="C81" s="17"/>
      <c r="D81" s="17"/>
      <c r="E81" s="17"/>
      <c r="F81" s="17"/>
      <c r="G81" s="17"/>
    </row>
    <row r="82" spans="1:7" ht="13.8">
      <c r="A82" s="20"/>
      <c r="B82" s="17"/>
      <c r="C82" s="17"/>
      <c r="D82" s="17"/>
      <c r="E82" s="17"/>
      <c r="F82" s="17"/>
      <c r="G82" s="17"/>
    </row>
    <row r="83" spans="1:7" ht="13.8">
      <c r="A83" s="20"/>
      <c r="B83" s="17"/>
      <c r="C83" s="17"/>
      <c r="D83" s="17"/>
      <c r="E83" s="17"/>
      <c r="F83" s="17"/>
      <c r="G83" s="17"/>
    </row>
    <row r="84" spans="1:7" ht="13.8">
      <c r="A84" s="20"/>
      <c r="B84" s="17"/>
      <c r="C84" s="17"/>
      <c r="D84" s="17"/>
      <c r="E84" s="17"/>
      <c r="F84" s="17"/>
      <c r="G84" s="17"/>
    </row>
    <row r="85" spans="1:7" ht="13.8">
      <c r="A85" s="20"/>
      <c r="B85" s="17"/>
      <c r="C85" s="17"/>
      <c r="D85" s="17"/>
      <c r="E85" s="17"/>
      <c r="F85" s="17"/>
      <c r="G85" s="17"/>
    </row>
    <row r="86" spans="1:7" ht="13.8">
      <c r="A86" s="20"/>
      <c r="B86" s="17"/>
      <c r="C86" s="17"/>
      <c r="D86" s="17"/>
      <c r="E86" s="17"/>
      <c r="F86" s="17"/>
      <c r="G86" s="17"/>
    </row>
    <row r="87" spans="1:7" ht="13.8">
      <c r="A87" s="20"/>
      <c r="B87" s="17"/>
      <c r="C87" s="17"/>
      <c r="D87" s="17"/>
      <c r="E87" s="17"/>
      <c r="F87" s="17"/>
      <c r="G87" s="17"/>
    </row>
    <row r="88" spans="1:7" ht="13.8">
      <c r="A88" s="20"/>
      <c r="B88" s="17"/>
      <c r="C88" s="17"/>
      <c r="D88" s="17"/>
      <c r="E88" s="17"/>
      <c r="F88" s="17"/>
      <c r="G88" s="17"/>
    </row>
    <row r="89" spans="1:7" ht="13.8">
      <c r="A89" s="20"/>
      <c r="B89" s="17"/>
      <c r="C89" s="17"/>
      <c r="D89" s="17"/>
      <c r="E89" s="17"/>
      <c r="F89" s="17"/>
      <c r="G89" s="17"/>
    </row>
    <row r="90" spans="1:7" ht="13.8">
      <c r="A90" s="20"/>
      <c r="B90" s="17"/>
      <c r="C90" s="17"/>
      <c r="D90" s="17"/>
      <c r="E90" s="17"/>
      <c r="F90" s="17"/>
      <c r="G90" s="17"/>
    </row>
    <row r="91" spans="1:7" ht="13.8">
      <c r="A91" s="20"/>
      <c r="B91" s="17"/>
      <c r="C91" s="17"/>
      <c r="D91" s="17"/>
      <c r="E91" s="17"/>
      <c r="F91" s="17"/>
      <c r="G91" s="17"/>
    </row>
    <row r="92" spans="1:7" ht="13.8">
      <c r="A92" s="20"/>
      <c r="B92" s="17"/>
      <c r="C92" s="17"/>
      <c r="D92" s="17"/>
      <c r="E92" s="17"/>
      <c r="F92" s="17"/>
      <c r="G92" s="17"/>
    </row>
    <row r="93" spans="1:7" ht="13.8">
      <c r="A93" s="20"/>
      <c r="B93" s="17"/>
      <c r="C93" s="17"/>
      <c r="D93" s="17"/>
      <c r="E93" s="17"/>
      <c r="F93" s="17"/>
      <c r="G93" s="17"/>
    </row>
    <row r="94" spans="1:7" ht="13.8">
      <c r="A94" s="20"/>
      <c r="B94" s="17"/>
      <c r="C94" s="17"/>
      <c r="D94" s="17"/>
      <c r="E94" s="17"/>
      <c r="F94" s="17"/>
      <c r="G94" s="17"/>
    </row>
    <row r="95" spans="1:7" ht="13.8">
      <c r="A95" s="20"/>
      <c r="B95" s="17"/>
      <c r="C95" s="17"/>
      <c r="D95" s="17"/>
      <c r="E95" s="17"/>
      <c r="F95" s="17"/>
      <c r="G95" s="17"/>
    </row>
    <row r="96" spans="1:7" ht="13.8">
      <c r="A96" s="20"/>
      <c r="B96" s="17"/>
      <c r="C96" s="17"/>
      <c r="D96" s="17"/>
      <c r="E96" s="17"/>
      <c r="F96" s="17"/>
      <c r="G96" s="17"/>
    </row>
    <row r="97" spans="1:7" ht="13.8">
      <c r="A97" s="20"/>
      <c r="B97" s="17"/>
      <c r="C97" s="17"/>
      <c r="D97" s="17"/>
      <c r="E97" s="17"/>
      <c r="F97" s="17"/>
      <c r="G97" s="17"/>
    </row>
    <row r="98" spans="1:7" ht="13.8">
      <c r="A98" s="20"/>
      <c r="B98" s="17"/>
      <c r="C98" s="17"/>
      <c r="D98" s="17"/>
      <c r="E98" s="17"/>
      <c r="F98" s="17"/>
      <c r="G98" s="17"/>
    </row>
    <row r="99" spans="1:7" ht="13.8">
      <c r="A99" s="20"/>
      <c r="B99" s="17"/>
      <c r="C99" s="17"/>
      <c r="D99" s="17"/>
      <c r="E99" s="17"/>
      <c r="F99" s="17"/>
      <c r="G99" s="17"/>
    </row>
    <row r="100" spans="1:7" ht="13.8">
      <c r="A100" s="20"/>
      <c r="B100" s="17"/>
      <c r="C100" s="17"/>
      <c r="D100" s="17"/>
      <c r="E100" s="17"/>
      <c r="F100" s="17"/>
      <c r="G100" s="17"/>
    </row>
    <row r="101" spans="1:7" ht="13.8">
      <c r="A101" s="20"/>
      <c r="B101" s="17"/>
      <c r="C101" s="17"/>
      <c r="D101" s="17"/>
      <c r="E101" s="17"/>
      <c r="F101" s="17"/>
      <c r="G101" s="17"/>
    </row>
    <row r="102" spans="1:7" ht="13.8">
      <c r="A102" s="20"/>
      <c r="B102" s="17"/>
      <c r="C102" s="17"/>
      <c r="D102" s="17"/>
      <c r="E102" s="17"/>
      <c r="F102" s="17"/>
      <c r="G102" s="17"/>
    </row>
    <row r="103" spans="1:7" ht="13.8">
      <c r="A103" s="20"/>
      <c r="B103" s="17"/>
      <c r="C103" s="17"/>
      <c r="D103" s="17"/>
      <c r="E103" s="17"/>
      <c r="F103" s="17"/>
      <c r="G103" s="17"/>
    </row>
    <row r="104" spans="1:7" ht="13.8">
      <c r="A104" s="20"/>
      <c r="B104" s="17"/>
      <c r="C104" s="17"/>
      <c r="D104" s="17"/>
      <c r="E104" s="17"/>
      <c r="F104" s="17"/>
      <c r="G104" s="17"/>
    </row>
    <row r="105" spans="1:7" ht="13.8">
      <c r="A105" s="20"/>
      <c r="B105" s="17"/>
      <c r="C105" s="17"/>
      <c r="D105" s="17"/>
      <c r="E105" s="17"/>
      <c r="F105" s="17"/>
      <c r="G105" s="17"/>
    </row>
    <row r="106" spans="1:7" ht="13.8">
      <c r="A106" s="20"/>
      <c r="B106" s="17"/>
      <c r="C106" s="17"/>
      <c r="D106" s="17"/>
      <c r="E106" s="17"/>
      <c r="F106" s="17"/>
      <c r="G106" s="17"/>
    </row>
    <row r="107" spans="1:7" ht="13.8">
      <c r="A107" s="20"/>
      <c r="B107" s="17"/>
      <c r="C107" s="17"/>
      <c r="D107" s="17"/>
      <c r="E107" s="17"/>
      <c r="F107" s="17"/>
      <c r="G107" s="17"/>
    </row>
    <row r="108" spans="1:7" ht="13.8">
      <c r="A108" s="20"/>
      <c r="B108" s="17"/>
      <c r="C108" s="17"/>
      <c r="D108" s="17"/>
      <c r="E108" s="17"/>
      <c r="F108" s="17"/>
      <c r="G108" s="17"/>
    </row>
    <row r="109" spans="1:7" ht="13.8">
      <c r="A109" s="20"/>
      <c r="B109" s="17"/>
      <c r="C109" s="17"/>
      <c r="D109" s="17"/>
      <c r="E109" s="17"/>
      <c r="F109" s="17"/>
      <c r="G109" s="17"/>
    </row>
    <row r="110" spans="1:7" ht="13.8">
      <c r="A110" s="20"/>
      <c r="B110" s="17"/>
      <c r="C110" s="17"/>
      <c r="D110" s="17"/>
      <c r="E110" s="17"/>
      <c r="F110" s="17"/>
      <c r="G110" s="17"/>
    </row>
    <row r="111" spans="1:7" ht="13.8">
      <c r="A111" s="20"/>
      <c r="B111" s="17"/>
      <c r="C111" s="17"/>
      <c r="D111" s="17"/>
      <c r="E111" s="17"/>
      <c r="F111" s="17"/>
      <c r="G111" s="17"/>
    </row>
    <row r="112" spans="1:7" ht="13.8">
      <c r="A112" s="20"/>
      <c r="B112" s="17"/>
      <c r="C112" s="17"/>
      <c r="D112" s="17"/>
      <c r="E112" s="17"/>
      <c r="F112" s="17"/>
      <c r="G112" s="17"/>
    </row>
    <row r="113" spans="1:7" ht="13.8">
      <c r="A113" s="20"/>
      <c r="B113" s="17"/>
      <c r="C113" s="17"/>
      <c r="D113" s="17"/>
      <c r="E113" s="17"/>
      <c r="F113" s="17"/>
      <c r="G113" s="17"/>
    </row>
    <row r="114" spans="1:7" ht="13.8">
      <c r="A114" s="20"/>
      <c r="B114" s="17"/>
      <c r="C114" s="17"/>
      <c r="D114" s="17"/>
      <c r="E114" s="17"/>
      <c r="F114" s="17"/>
      <c r="G114" s="17"/>
    </row>
    <row r="115" spans="1:7" ht="13.8">
      <c r="A115" s="20"/>
      <c r="B115" s="17"/>
      <c r="C115" s="17"/>
      <c r="D115" s="17"/>
      <c r="E115" s="17"/>
      <c r="F115" s="17"/>
      <c r="G115" s="17"/>
    </row>
    <row r="116" spans="1:7" ht="13.8">
      <c r="A116" s="20"/>
      <c r="B116" s="17"/>
      <c r="C116" s="17"/>
      <c r="D116" s="17"/>
      <c r="E116" s="17"/>
      <c r="F116" s="17"/>
      <c r="G116" s="17"/>
    </row>
    <row r="117" spans="1:7" ht="13.8">
      <c r="A117" s="20"/>
      <c r="B117" s="17"/>
      <c r="C117" s="17"/>
      <c r="D117" s="17"/>
      <c r="E117" s="17"/>
      <c r="F117" s="17"/>
      <c r="G117" s="17"/>
    </row>
    <row r="118" spans="1:7" ht="13.8">
      <c r="A118" s="20"/>
      <c r="B118" s="17"/>
      <c r="C118" s="17"/>
      <c r="D118" s="17"/>
      <c r="E118" s="17"/>
      <c r="F118" s="17"/>
      <c r="G118" s="17"/>
    </row>
    <row r="119" spans="1:7" ht="13.8">
      <c r="A119" s="20"/>
      <c r="B119" s="17"/>
      <c r="C119" s="17"/>
      <c r="D119" s="17"/>
      <c r="E119" s="17"/>
      <c r="F119" s="17"/>
      <c r="G119" s="17"/>
    </row>
    <row r="120" spans="1:7" ht="13.8">
      <c r="A120" s="20"/>
      <c r="B120" s="17"/>
      <c r="C120" s="17"/>
      <c r="D120" s="17"/>
      <c r="E120" s="17"/>
      <c r="F120" s="17"/>
      <c r="G120" s="17"/>
    </row>
    <row r="121" spans="1:7" ht="13.8">
      <c r="A121" s="20"/>
      <c r="B121" s="17"/>
      <c r="C121" s="17"/>
      <c r="D121" s="17"/>
      <c r="E121" s="17"/>
      <c r="F121" s="17"/>
      <c r="G121" s="17"/>
    </row>
    <row r="122" spans="1:7" ht="13.8">
      <c r="A122" s="20"/>
      <c r="B122" s="17"/>
      <c r="C122" s="17"/>
      <c r="D122" s="17"/>
      <c r="E122" s="17"/>
      <c r="F122" s="17"/>
      <c r="G122" s="17"/>
    </row>
    <row r="123" spans="1:7" ht="13.8">
      <c r="A123" s="20"/>
      <c r="B123" s="17"/>
      <c r="C123" s="17"/>
      <c r="D123" s="17"/>
      <c r="E123" s="17"/>
      <c r="F123" s="17"/>
      <c r="G123" s="17"/>
    </row>
    <row r="124" spans="1:7" ht="13.8">
      <c r="A124" s="20"/>
      <c r="B124" s="17"/>
      <c r="C124" s="17"/>
      <c r="D124" s="17"/>
      <c r="E124" s="17"/>
      <c r="F124" s="17"/>
      <c r="G124" s="17"/>
    </row>
    <row r="125" spans="1:7" ht="13.8">
      <c r="A125" s="20"/>
      <c r="B125" s="17"/>
      <c r="C125" s="17"/>
      <c r="D125" s="17"/>
      <c r="E125" s="17"/>
      <c r="F125" s="17"/>
      <c r="G125" s="17"/>
    </row>
    <row r="126" spans="1:7" ht="13.8">
      <c r="A126" s="20"/>
      <c r="B126" s="17"/>
      <c r="C126" s="17"/>
      <c r="D126" s="17"/>
      <c r="E126" s="17"/>
      <c r="F126" s="17"/>
      <c r="G126" s="17"/>
    </row>
    <row r="127" spans="1:7" ht="13.8">
      <c r="A127" s="20"/>
      <c r="B127" s="17"/>
      <c r="C127" s="17"/>
      <c r="D127" s="17"/>
      <c r="E127" s="17"/>
      <c r="F127" s="17"/>
      <c r="G127" s="17"/>
    </row>
    <row r="128" spans="1:7" ht="13.8">
      <c r="A128" s="20"/>
      <c r="B128" s="17"/>
      <c r="C128" s="17"/>
      <c r="D128" s="17"/>
      <c r="E128" s="17"/>
      <c r="F128" s="17"/>
      <c r="G128" s="17"/>
    </row>
    <row r="129" spans="1:7" ht="13.8">
      <c r="A129" s="20"/>
      <c r="B129" s="17"/>
      <c r="C129" s="17"/>
      <c r="D129" s="17"/>
      <c r="E129" s="17"/>
      <c r="F129" s="17"/>
      <c r="G129" s="17"/>
    </row>
    <row r="130" spans="1:7" ht="13.8">
      <c r="A130" s="20"/>
      <c r="B130" s="17"/>
      <c r="C130" s="17"/>
      <c r="D130" s="17"/>
      <c r="E130" s="17"/>
      <c r="F130" s="17"/>
      <c r="G130" s="17"/>
    </row>
    <row r="131" spans="1:7" ht="13.8">
      <c r="A131" s="20"/>
      <c r="B131" s="17"/>
      <c r="C131" s="17"/>
      <c r="D131" s="17"/>
      <c r="E131" s="17"/>
      <c r="F131" s="17"/>
      <c r="G131" s="17"/>
    </row>
    <row r="132" spans="1:7" ht="13.8">
      <c r="A132" s="20"/>
      <c r="B132" s="17"/>
      <c r="C132" s="17"/>
      <c r="D132" s="17"/>
      <c r="E132" s="17"/>
      <c r="F132" s="17"/>
      <c r="G132" s="17"/>
    </row>
    <row r="133" spans="1:7" ht="13.8">
      <c r="A133" s="20"/>
      <c r="B133" s="17"/>
      <c r="C133" s="17"/>
      <c r="D133" s="17"/>
      <c r="E133" s="17"/>
      <c r="F133" s="17"/>
      <c r="G133" s="17"/>
    </row>
    <row r="134" spans="1:7" ht="13.8">
      <c r="A134" s="20"/>
      <c r="B134" s="17"/>
      <c r="C134" s="17"/>
      <c r="D134" s="17"/>
      <c r="E134" s="17"/>
      <c r="F134" s="17"/>
      <c r="G134" s="17"/>
    </row>
    <row r="135" spans="1:7" ht="13.8">
      <c r="A135" s="20"/>
      <c r="B135" s="17"/>
      <c r="C135" s="17"/>
      <c r="D135" s="17"/>
      <c r="E135" s="17"/>
      <c r="F135" s="17"/>
      <c r="G135" s="17"/>
    </row>
    <row r="136" spans="1:7" ht="13.8">
      <c r="A136" s="20"/>
      <c r="B136" s="17"/>
      <c r="C136" s="17"/>
      <c r="D136" s="17"/>
      <c r="E136" s="17"/>
      <c r="F136" s="17"/>
      <c r="G136" s="17"/>
    </row>
    <row r="137" spans="1:7" ht="13.8">
      <c r="A137" s="20"/>
      <c r="B137" s="17"/>
      <c r="C137" s="17"/>
      <c r="D137" s="17"/>
      <c r="E137" s="17"/>
      <c r="F137" s="17"/>
      <c r="G137" s="17"/>
    </row>
    <row r="138" spans="1:7" ht="13.8">
      <c r="A138" s="20"/>
      <c r="B138" s="17"/>
      <c r="C138" s="17"/>
      <c r="D138" s="17"/>
      <c r="E138" s="17"/>
      <c r="F138" s="17"/>
      <c r="G138" s="17"/>
    </row>
    <row r="139" spans="1:7" ht="13.8">
      <c r="A139" s="20"/>
      <c r="B139" s="17"/>
      <c r="C139" s="17"/>
      <c r="D139" s="17"/>
      <c r="E139" s="17"/>
      <c r="F139" s="17"/>
      <c r="G139" s="17"/>
    </row>
    <row r="140" spans="1:7" ht="13.8">
      <c r="A140" s="20"/>
      <c r="B140" s="17"/>
      <c r="C140" s="17"/>
      <c r="D140" s="17"/>
      <c r="E140" s="17"/>
      <c r="F140" s="17"/>
      <c r="G140" s="17"/>
    </row>
    <row r="141" spans="1:7" ht="13.8">
      <c r="A141" s="20"/>
      <c r="B141" s="17"/>
      <c r="C141" s="17"/>
      <c r="D141" s="17"/>
      <c r="E141" s="17"/>
      <c r="F141" s="17"/>
      <c r="G141" s="17"/>
    </row>
    <row r="142" spans="1:7" ht="13.8">
      <c r="A142" s="20"/>
      <c r="B142" s="17"/>
      <c r="C142" s="17"/>
      <c r="D142" s="17"/>
      <c r="E142" s="17"/>
      <c r="F142" s="17"/>
      <c r="G142" s="17"/>
    </row>
    <row r="143" spans="1:7" ht="13.8">
      <c r="A143" s="20"/>
      <c r="B143" s="17"/>
      <c r="C143" s="17"/>
      <c r="D143" s="17"/>
      <c r="E143" s="17"/>
      <c r="F143" s="17"/>
      <c r="G143" s="17"/>
    </row>
    <row r="144" spans="1:7" ht="13.8">
      <c r="A144" s="20"/>
      <c r="B144" s="17"/>
      <c r="C144" s="17"/>
      <c r="D144" s="17"/>
      <c r="E144" s="17"/>
      <c r="F144" s="17"/>
      <c r="G144" s="17"/>
    </row>
    <row r="145" spans="1:7" ht="13.8">
      <c r="A145" s="20"/>
      <c r="B145" s="17"/>
      <c r="C145" s="17"/>
      <c r="D145" s="17"/>
      <c r="E145" s="17"/>
      <c r="F145" s="17"/>
      <c r="G145" s="17"/>
    </row>
    <row r="146" spans="1:7" ht="13.8">
      <c r="A146" s="20"/>
      <c r="B146" s="17"/>
      <c r="C146" s="17"/>
      <c r="D146" s="17"/>
      <c r="E146" s="17"/>
      <c r="F146" s="17"/>
      <c r="G146" s="17"/>
    </row>
    <row r="147" spans="1:7" ht="13.8">
      <c r="A147" s="20"/>
      <c r="B147" s="17"/>
      <c r="C147" s="17"/>
      <c r="D147" s="17"/>
      <c r="E147" s="17"/>
      <c r="F147" s="17"/>
      <c r="G147" s="17"/>
    </row>
    <row r="148" spans="1:7" ht="13.8">
      <c r="A148" s="20"/>
      <c r="B148" s="17"/>
      <c r="C148" s="17"/>
      <c r="D148" s="17"/>
      <c r="E148" s="17"/>
      <c r="F148" s="17"/>
      <c r="G148" s="17"/>
    </row>
    <row r="149" spans="1:7" ht="13.8">
      <c r="A149" s="20"/>
      <c r="B149" s="17"/>
      <c r="C149" s="17"/>
      <c r="D149" s="17"/>
      <c r="E149" s="17"/>
      <c r="F149" s="17"/>
      <c r="G149" s="17"/>
    </row>
    <row r="150" spans="1:7" ht="13.8">
      <c r="A150" s="20"/>
      <c r="B150" s="17"/>
      <c r="C150" s="17"/>
      <c r="D150" s="17"/>
      <c r="E150" s="17"/>
      <c r="F150" s="17"/>
      <c r="G150" s="17"/>
    </row>
    <row r="151" spans="1:7" ht="13.8">
      <c r="A151" s="20"/>
      <c r="B151" s="17"/>
      <c r="C151" s="17"/>
      <c r="D151" s="17"/>
      <c r="E151" s="17"/>
      <c r="F151" s="17"/>
      <c r="G151" s="17"/>
    </row>
    <row r="152" spans="1:7" ht="13.8">
      <c r="A152" s="20"/>
      <c r="B152" s="17"/>
      <c r="C152" s="17"/>
      <c r="D152" s="17"/>
      <c r="E152" s="17"/>
      <c r="F152" s="17"/>
      <c r="G152" s="17"/>
    </row>
    <row r="153" spans="1:7" ht="13.8">
      <c r="A153" s="20"/>
      <c r="B153" s="17"/>
      <c r="C153" s="17"/>
      <c r="D153" s="17"/>
      <c r="E153" s="17"/>
      <c r="F153" s="17"/>
      <c r="G153" s="17"/>
    </row>
    <row r="154" spans="1:7" ht="13.8">
      <c r="A154" s="20"/>
      <c r="B154" s="17"/>
      <c r="C154" s="17"/>
      <c r="D154" s="17"/>
      <c r="E154" s="17"/>
      <c r="F154" s="17"/>
      <c r="G154" s="17"/>
    </row>
    <row r="155" spans="1:7" ht="13.8">
      <c r="A155" s="20"/>
      <c r="B155" s="17"/>
      <c r="C155" s="17"/>
      <c r="D155" s="17"/>
      <c r="E155" s="17"/>
      <c r="F155" s="17"/>
      <c r="G155" s="17"/>
    </row>
    <row r="156" spans="1:7" ht="13.8">
      <c r="A156" s="20"/>
      <c r="B156" s="17"/>
      <c r="C156" s="17"/>
      <c r="D156" s="17"/>
      <c r="E156" s="17"/>
      <c r="F156" s="17"/>
      <c r="G156" s="17"/>
    </row>
    <row r="157" spans="1:7" ht="13.8">
      <c r="A157" s="20"/>
      <c r="B157" s="17"/>
      <c r="C157" s="17"/>
      <c r="D157" s="17"/>
      <c r="E157" s="17"/>
      <c r="F157" s="17"/>
      <c r="G157" s="17"/>
    </row>
    <row r="158" spans="1:7" ht="13.8">
      <c r="A158" s="20"/>
      <c r="B158" s="17"/>
      <c r="C158" s="17"/>
      <c r="D158" s="17"/>
      <c r="E158" s="17"/>
      <c r="F158" s="17"/>
      <c r="G158" s="17"/>
    </row>
    <row r="159" spans="1:7" ht="13.8">
      <c r="A159" s="20"/>
      <c r="B159" s="17"/>
      <c r="C159" s="17"/>
      <c r="D159" s="17"/>
      <c r="E159" s="17"/>
      <c r="F159" s="17"/>
      <c r="G159" s="17"/>
    </row>
    <row r="160" spans="1:7" ht="13.8">
      <c r="A160" s="20"/>
      <c r="B160" s="17"/>
      <c r="C160" s="17"/>
      <c r="D160" s="17"/>
      <c r="E160" s="17"/>
      <c r="F160" s="17"/>
      <c r="G160" s="17"/>
    </row>
    <row r="161" spans="1:7" ht="13.8">
      <c r="A161" s="20"/>
      <c r="B161" s="17"/>
      <c r="C161" s="17"/>
      <c r="D161" s="17"/>
      <c r="E161" s="17"/>
      <c r="F161" s="17"/>
      <c r="G161" s="17"/>
    </row>
    <row r="162" spans="1:7" ht="13.8">
      <c r="A162" s="20"/>
      <c r="B162" s="17"/>
      <c r="C162" s="17"/>
      <c r="D162" s="17"/>
      <c r="E162" s="17"/>
      <c r="F162" s="17"/>
      <c r="G162" s="17"/>
    </row>
    <row r="163" spans="1:7" ht="13.8">
      <c r="A163" s="20"/>
      <c r="B163" s="17"/>
      <c r="C163" s="17"/>
      <c r="D163" s="17"/>
      <c r="E163" s="17"/>
      <c r="F163" s="17"/>
      <c r="G163" s="17"/>
    </row>
    <row r="164" spans="1:7" ht="13.8">
      <c r="A164" s="20"/>
      <c r="B164" s="17"/>
      <c r="C164" s="17"/>
      <c r="D164" s="17"/>
      <c r="E164" s="17"/>
      <c r="F164" s="17"/>
      <c r="G164" s="17"/>
    </row>
    <row r="165" spans="1:7" ht="13.8">
      <c r="A165" s="20"/>
      <c r="B165" s="17"/>
      <c r="C165" s="17"/>
      <c r="D165" s="17"/>
      <c r="E165" s="17"/>
      <c r="F165" s="17"/>
      <c r="G165" s="17"/>
    </row>
    <row r="166" spans="1:7" ht="13.8">
      <c r="A166" s="20"/>
      <c r="B166" s="17"/>
      <c r="C166" s="17"/>
      <c r="D166" s="17"/>
      <c r="E166" s="17"/>
      <c r="F166" s="17"/>
      <c r="G166" s="17"/>
    </row>
    <row r="167" spans="1:7" ht="13.8">
      <c r="A167" s="20"/>
      <c r="B167" s="17"/>
      <c r="C167" s="17"/>
      <c r="D167" s="17"/>
      <c r="E167" s="17"/>
      <c r="F167" s="17"/>
      <c r="G167" s="17"/>
    </row>
    <row r="168" spans="1:7" ht="13.8">
      <c r="A168" s="20"/>
      <c r="B168" s="17"/>
      <c r="C168" s="17"/>
      <c r="D168" s="17"/>
      <c r="E168" s="17"/>
      <c r="F168" s="17"/>
      <c r="G168" s="17"/>
    </row>
    <row r="169" spans="1:7" ht="13.8">
      <c r="A169" s="20"/>
      <c r="B169" s="17"/>
      <c r="C169" s="17"/>
      <c r="D169" s="17"/>
      <c r="E169" s="17"/>
      <c r="F169" s="17"/>
      <c r="G169" s="17"/>
    </row>
    <row r="170" spans="1:7" ht="13.8">
      <c r="A170" s="20"/>
      <c r="B170" s="17"/>
      <c r="C170" s="17"/>
      <c r="D170" s="17"/>
      <c r="E170" s="17"/>
      <c r="F170" s="17"/>
      <c r="G170" s="17"/>
    </row>
    <row r="171" spans="1:7" ht="13.8">
      <c r="A171" s="20"/>
      <c r="B171" s="17"/>
      <c r="C171" s="17"/>
      <c r="D171" s="17"/>
      <c r="E171" s="17"/>
      <c r="F171" s="17"/>
      <c r="G171" s="17"/>
    </row>
    <row r="172" spans="1:7" ht="13.8">
      <c r="A172" s="20"/>
      <c r="B172" s="17"/>
      <c r="C172" s="17"/>
      <c r="D172" s="17"/>
      <c r="E172" s="17"/>
      <c r="F172" s="17"/>
      <c r="G172" s="17"/>
    </row>
    <row r="173" spans="1:7" ht="13.8">
      <c r="A173" s="20"/>
      <c r="B173" s="17"/>
      <c r="C173" s="17"/>
      <c r="D173" s="17"/>
      <c r="E173" s="17"/>
      <c r="F173" s="17"/>
      <c r="G173" s="17"/>
    </row>
    <row r="174" spans="1:7" ht="13.8">
      <c r="A174" s="20"/>
      <c r="B174" s="17"/>
      <c r="C174" s="17"/>
      <c r="D174" s="17"/>
      <c r="E174" s="17"/>
      <c r="F174" s="17"/>
      <c r="G174" s="17"/>
    </row>
    <row r="175" spans="1:7" ht="13.8">
      <c r="A175" s="20"/>
      <c r="B175" s="17"/>
      <c r="C175" s="17"/>
      <c r="D175" s="17"/>
      <c r="E175" s="17"/>
      <c r="F175" s="17"/>
      <c r="G175" s="17"/>
    </row>
    <row r="176" spans="1:7" ht="13.8">
      <c r="A176" s="20"/>
      <c r="B176" s="17"/>
      <c r="C176" s="17"/>
      <c r="D176" s="17"/>
      <c r="E176" s="17"/>
      <c r="F176" s="17"/>
      <c r="G176" s="17"/>
    </row>
    <row r="177" spans="1:7" ht="13.8">
      <c r="A177" s="20"/>
      <c r="B177" s="17"/>
      <c r="C177" s="17"/>
      <c r="D177" s="17"/>
      <c r="E177" s="17"/>
      <c r="F177" s="17"/>
      <c r="G177" s="17"/>
    </row>
    <row r="178" spans="1:7" ht="13.8">
      <c r="A178" s="20"/>
      <c r="B178" s="17"/>
      <c r="C178" s="17"/>
      <c r="D178" s="17"/>
      <c r="E178" s="17"/>
      <c r="F178" s="17"/>
      <c r="G178" s="17"/>
    </row>
    <row r="179" spans="1:7" ht="13.8">
      <c r="A179" s="20"/>
      <c r="B179" s="17"/>
      <c r="C179" s="17"/>
      <c r="D179" s="17"/>
      <c r="E179" s="17"/>
      <c r="F179" s="17"/>
      <c r="G179" s="17"/>
    </row>
    <row r="180" spans="1:7" ht="13.8">
      <c r="A180" s="20"/>
      <c r="B180" s="17"/>
      <c r="C180" s="17"/>
      <c r="D180" s="17"/>
      <c r="E180" s="17"/>
      <c r="F180" s="17"/>
      <c r="G180" s="17"/>
    </row>
    <row r="181" spans="1:7" ht="13.8">
      <c r="A181" s="20"/>
      <c r="B181" s="17"/>
      <c r="C181" s="17"/>
      <c r="D181" s="17"/>
      <c r="E181" s="17"/>
      <c r="F181" s="17"/>
      <c r="G181" s="17"/>
    </row>
    <row r="182" spans="1:7" ht="13.8">
      <c r="A182" s="20"/>
      <c r="B182" s="17"/>
      <c r="C182" s="17"/>
      <c r="D182" s="17"/>
      <c r="E182" s="17"/>
      <c r="F182" s="17"/>
      <c r="G182" s="17"/>
    </row>
    <row r="183" spans="1:7" ht="13.8">
      <c r="A183" s="20"/>
      <c r="B183" s="17"/>
      <c r="C183" s="17"/>
      <c r="D183" s="17"/>
      <c r="E183" s="17"/>
      <c r="F183" s="17"/>
      <c r="G183" s="17"/>
    </row>
    <row r="184" spans="1:7" ht="13.8">
      <c r="A184" s="20"/>
      <c r="B184" s="17"/>
      <c r="C184" s="17"/>
      <c r="D184" s="17"/>
      <c r="E184" s="17"/>
      <c r="F184" s="17"/>
      <c r="G184" s="17"/>
    </row>
    <row r="185" spans="1:7" ht="13.8">
      <c r="A185" s="20"/>
      <c r="B185" s="17"/>
      <c r="C185" s="17"/>
      <c r="D185" s="17"/>
      <c r="E185" s="17"/>
      <c r="F185" s="17"/>
      <c r="G185" s="17"/>
    </row>
    <row r="186" spans="1:7" ht="13.8">
      <c r="A186" s="20"/>
      <c r="B186" s="17"/>
      <c r="C186" s="17"/>
      <c r="D186" s="17"/>
      <c r="E186" s="17"/>
      <c r="F186" s="17"/>
      <c r="G186" s="17"/>
    </row>
    <row r="187" spans="1:7" ht="13.8">
      <c r="A187" s="20"/>
      <c r="B187" s="17"/>
      <c r="C187" s="17"/>
      <c r="D187" s="17"/>
      <c r="E187" s="17"/>
      <c r="F187" s="17"/>
      <c r="G187" s="17"/>
    </row>
    <row r="188" spans="1:7" ht="13.8">
      <c r="A188" s="20"/>
      <c r="B188" s="17"/>
      <c r="C188" s="17"/>
      <c r="D188" s="17"/>
      <c r="E188" s="17"/>
      <c r="F188" s="17"/>
      <c r="G188" s="17"/>
    </row>
    <row r="189" spans="1:7" ht="13.8">
      <c r="A189" s="20"/>
      <c r="B189" s="17"/>
      <c r="C189" s="17"/>
      <c r="D189" s="17"/>
      <c r="E189" s="17"/>
      <c r="F189" s="17"/>
      <c r="G189" s="17"/>
    </row>
    <row r="190" spans="1:7" ht="13.8">
      <c r="A190" s="20"/>
      <c r="B190" s="17"/>
      <c r="C190" s="17"/>
      <c r="D190" s="17"/>
      <c r="E190" s="17"/>
      <c r="F190" s="17"/>
      <c r="G190" s="17"/>
    </row>
    <row r="191" spans="1:7" ht="13.8">
      <c r="A191" s="20"/>
      <c r="B191" s="17"/>
      <c r="C191" s="17"/>
      <c r="D191" s="17"/>
      <c r="E191" s="17"/>
      <c r="F191" s="17"/>
      <c r="G191" s="17"/>
    </row>
    <row r="192" spans="1:7" ht="13.8">
      <c r="A192" s="20"/>
      <c r="B192" s="17"/>
      <c r="C192" s="17"/>
      <c r="D192" s="17"/>
      <c r="E192" s="17"/>
      <c r="F192" s="17"/>
      <c r="G192" s="17"/>
    </row>
    <row r="193" spans="1:7" ht="13.8">
      <c r="A193" s="20"/>
      <c r="B193" s="17"/>
      <c r="C193" s="17"/>
      <c r="D193" s="17"/>
      <c r="E193" s="17"/>
      <c r="F193" s="17"/>
      <c r="G193" s="17"/>
    </row>
    <row r="194" spans="1:7" ht="13.8">
      <c r="A194" s="20"/>
      <c r="B194" s="17"/>
      <c r="C194" s="17"/>
      <c r="D194" s="17"/>
      <c r="E194" s="17"/>
      <c r="F194" s="17"/>
      <c r="G194" s="17"/>
    </row>
    <row r="195" spans="1:7" ht="13.8">
      <c r="A195" s="20"/>
      <c r="B195" s="17"/>
      <c r="C195" s="17"/>
      <c r="D195" s="17"/>
      <c r="E195" s="17"/>
      <c r="F195" s="17"/>
      <c r="G195" s="17"/>
    </row>
    <row r="196" spans="1:7" ht="13.8">
      <c r="A196" s="20"/>
      <c r="B196" s="17"/>
      <c r="C196" s="17"/>
      <c r="D196" s="17"/>
      <c r="E196" s="17"/>
      <c r="F196" s="17"/>
      <c r="G196" s="17"/>
    </row>
    <row r="197" spans="1:7" ht="13.8">
      <c r="A197" s="20"/>
      <c r="B197" s="17"/>
      <c r="C197" s="17"/>
      <c r="D197" s="17"/>
      <c r="E197" s="17"/>
      <c r="F197" s="17"/>
      <c r="G197" s="17"/>
    </row>
    <row r="198" spans="1:7" ht="13.8">
      <c r="A198" s="20"/>
      <c r="B198" s="17"/>
      <c r="C198" s="17"/>
      <c r="D198" s="17"/>
      <c r="E198" s="17"/>
      <c r="F198" s="17"/>
      <c r="G198" s="17"/>
    </row>
    <row r="199" spans="1:7" ht="13.8">
      <c r="A199" s="20"/>
      <c r="B199" s="17"/>
      <c r="C199" s="17"/>
      <c r="D199" s="17"/>
      <c r="E199" s="17"/>
      <c r="F199" s="17"/>
      <c r="G199" s="17"/>
    </row>
    <row r="200" spans="1:7" ht="13.8">
      <c r="A200" s="20"/>
      <c r="B200" s="17"/>
      <c r="C200" s="17"/>
      <c r="D200" s="17"/>
      <c r="E200" s="17"/>
      <c r="F200" s="17"/>
      <c r="G200" s="17"/>
    </row>
    <row r="201" spans="1:7" ht="13.8">
      <c r="A201" s="20"/>
      <c r="B201" s="17"/>
      <c r="C201" s="17"/>
      <c r="D201" s="17"/>
      <c r="E201" s="17"/>
      <c r="F201" s="17"/>
      <c r="G201" s="17"/>
    </row>
    <row r="202" spans="1:7" ht="13.8">
      <c r="A202" s="20"/>
      <c r="B202" s="17"/>
      <c r="C202" s="17"/>
      <c r="D202" s="17"/>
      <c r="E202" s="17"/>
      <c r="F202" s="17"/>
      <c r="G202" s="17"/>
    </row>
    <row r="203" spans="1:7" ht="13.8">
      <c r="A203" s="20"/>
      <c r="B203" s="17"/>
      <c r="C203" s="17"/>
      <c r="D203" s="17"/>
      <c r="E203" s="17"/>
      <c r="F203" s="17"/>
      <c r="G203" s="17"/>
    </row>
    <row r="204" spans="1:7" ht="13.8">
      <c r="A204" s="20"/>
      <c r="B204" s="17"/>
      <c r="C204" s="17"/>
      <c r="D204" s="17"/>
      <c r="E204" s="17"/>
      <c r="F204" s="17"/>
      <c r="G204" s="17"/>
    </row>
    <row r="205" spans="1:7" ht="13.8">
      <c r="A205" s="20"/>
      <c r="B205" s="17"/>
      <c r="C205" s="17"/>
      <c r="D205" s="17"/>
      <c r="E205" s="17"/>
      <c r="F205" s="17"/>
      <c r="G205" s="17"/>
    </row>
    <row r="206" spans="1:7" ht="13.8">
      <c r="A206" s="20"/>
      <c r="B206" s="17"/>
      <c r="C206" s="17"/>
      <c r="D206" s="17"/>
      <c r="E206" s="17"/>
      <c r="F206" s="17"/>
      <c r="G206" s="17"/>
    </row>
    <row r="207" spans="1:7" ht="13.8">
      <c r="A207" s="20"/>
      <c r="B207" s="17"/>
      <c r="C207" s="17"/>
      <c r="D207" s="17"/>
      <c r="E207" s="17"/>
      <c r="F207" s="17"/>
      <c r="G207" s="17"/>
    </row>
    <row r="208" spans="1:7" ht="13.8">
      <c r="A208" s="20"/>
      <c r="B208" s="17"/>
      <c r="C208" s="17"/>
      <c r="D208" s="17"/>
      <c r="E208" s="17"/>
      <c r="F208" s="17"/>
      <c r="G208" s="17"/>
    </row>
    <row r="209" spans="1:7" ht="13.8">
      <c r="A209" s="20"/>
      <c r="B209" s="17"/>
      <c r="C209" s="17"/>
      <c r="D209" s="17"/>
      <c r="E209" s="17"/>
      <c r="F209" s="17"/>
      <c r="G209" s="17"/>
    </row>
    <row r="210" spans="1:7" ht="13.8">
      <c r="A210" s="20"/>
      <c r="B210" s="17"/>
      <c r="C210" s="17"/>
      <c r="D210" s="17"/>
      <c r="E210" s="17"/>
      <c r="F210" s="17"/>
      <c r="G210" s="17"/>
    </row>
    <row r="211" spans="1:7" ht="13.8">
      <c r="A211" s="20"/>
      <c r="B211" s="17"/>
      <c r="C211" s="17"/>
      <c r="D211" s="17"/>
      <c r="E211" s="17"/>
      <c r="F211" s="17"/>
      <c r="G211" s="17"/>
    </row>
    <row r="212" spans="1:7" ht="13.8">
      <c r="A212" s="20"/>
      <c r="B212" s="17"/>
      <c r="C212" s="17"/>
      <c r="D212" s="17"/>
      <c r="E212" s="17"/>
      <c r="F212" s="17"/>
      <c r="G212" s="17"/>
    </row>
    <row r="213" spans="1:7" ht="13.8">
      <c r="A213" s="20"/>
      <c r="B213" s="17"/>
      <c r="C213" s="17"/>
      <c r="D213" s="17"/>
      <c r="E213" s="17"/>
      <c r="F213" s="17"/>
      <c r="G213" s="17"/>
    </row>
    <row r="214" spans="1:7" ht="13.8">
      <c r="A214" s="20"/>
      <c r="B214" s="17"/>
      <c r="C214" s="17"/>
      <c r="D214" s="17"/>
      <c r="E214" s="17"/>
      <c r="F214" s="17"/>
      <c r="G214" s="17"/>
    </row>
    <row r="215" spans="1:7" ht="13.8">
      <c r="A215" s="20"/>
      <c r="B215" s="17"/>
      <c r="C215" s="17"/>
      <c r="D215" s="17"/>
      <c r="E215" s="17"/>
      <c r="F215" s="17"/>
      <c r="G215" s="17"/>
    </row>
    <row r="216" spans="1:7" ht="13.8">
      <c r="A216" s="20"/>
      <c r="B216" s="17"/>
      <c r="C216" s="17"/>
      <c r="D216" s="17"/>
      <c r="E216" s="17"/>
      <c r="F216" s="17"/>
      <c r="G216" s="17"/>
    </row>
    <row r="217" spans="1:7" ht="13.8">
      <c r="A217" s="20"/>
      <c r="B217" s="17"/>
      <c r="C217" s="17"/>
      <c r="D217" s="17"/>
      <c r="E217" s="17"/>
      <c r="F217" s="17"/>
      <c r="G217" s="17"/>
    </row>
    <row r="218" spans="1:7" ht="13.8">
      <c r="A218" s="20"/>
      <c r="B218" s="17"/>
      <c r="C218" s="17"/>
      <c r="D218" s="17"/>
      <c r="E218" s="17"/>
      <c r="F218" s="17"/>
      <c r="G218" s="17"/>
    </row>
    <row r="219" spans="1:7" ht="13.8">
      <c r="A219" s="20"/>
      <c r="B219" s="17"/>
      <c r="C219" s="17"/>
      <c r="D219" s="17"/>
      <c r="E219" s="17"/>
      <c r="F219" s="17"/>
      <c r="G219" s="17"/>
    </row>
    <row r="220" spans="1:7" ht="13.8">
      <c r="A220" s="20"/>
      <c r="B220" s="17"/>
      <c r="C220" s="17"/>
      <c r="D220" s="17"/>
      <c r="E220" s="17"/>
      <c r="F220" s="17"/>
      <c r="G220" s="17"/>
    </row>
    <row r="221" spans="1:7" ht="13.8">
      <c r="A221" s="20"/>
      <c r="B221" s="17"/>
      <c r="C221" s="17"/>
      <c r="D221" s="17"/>
      <c r="E221" s="17"/>
      <c r="F221" s="17"/>
      <c r="G221" s="17"/>
    </row>
    <row r="222" spans="1:7" ht="13.8">
      <c r="A222" s="20"/>
      <c r="B222" s="17"/>
      <c r="C222" s="17"/>
      <c r="D222" s="17"/>
      <c r="E222" s="17"/>
      <c r="F222" s="17"/>
      <c r="G222" s="17"/>
    </row>
    <row r="223" spans="1:7" ht="13.8">
      <c r="A223" s="20"/>
      <c r="B223" s="17"/>
      <c r="C223" s="17"/>
      <c r="D223" s="17"/>
      <c r="E223" s="17"/>
      <c r="F223" s="17"/>
      <c r="G223" s="17"/>
    </row>
    <row r="224" spans="1:7" ht="13.8">
      <c r="A224" s="20"/>
      <c r="B224" s="17"/>
      <c r="C224" s="17"/>
      <c r="D224" s="17"/>
      <c r="E224" s="17"/>
      <c r="F224" s="17"/>
      <c r="G224" s="17"/>
    </row>
    <row r="225" spans="1:7" ht="13.8">
      <c r="A225" s="20"/>
      <c r="B225" s="17"/>
      <c r="C225" s="17"/>
      <c r="D225" s="17"/>
      <c r="E225" s="17"/>
      <c r="F225" s="17"/>
      <c r="G225" s="17"/>
    </row>
    <row r="226" spans="1:7" ht="13.8">
      <c r="A226" s="20"/>
      <c r="B226" s="17"/>
      <c r="C226" s="17"/>
      <c r="D226" s="17"/>
      <c r="E226" s="17"/>
      <c r="F226" s="17"/>
      <c r="G226" s="17"/>
    </row>
    <row r="227" spans="1:7" ht="13.8">
      <c r="A227" s="20"/>
      <c r="B227" s="17"/>
      <c r="C227" s="17"/>
      <c r="D227" s="17"/>
      <c r="E227" s="17"/>
      <c r="F227" s="17"/>
      <c r="G227" s="17"/>
    </row>
    <row r="228" spans="1:7" ht="13.8">
      <c r="A228" s="20"/>
      <c r="B228" s="17"/>
      <c r="C228" s="17"/>
      <c r="D228" s="17"/>
      <c r="E228" s="17"/>
      <c r="F228" s="17"/>
      <c r="G228" s="17"/>
    </row>
    <row r="229" spans="1:7" ht="13.8">
      <c r="A229" s="20"/>
      <c r="B229" s="17"/>
      <c r="C229" s="17"/>
      <c r="D229" s="17"/>
      <c r="E229" s="17"/>
      <c r="F229" s="17"/>
      <c r="G229" s="17"/>
    </row>
    <row r="230" spans="1:7" ht="13.8">
      <c r="A230" s="20"/>
      <c r="B230" s="17"/>
      <c r="C230" s="17"/>
      <c r="D230" s="17"/>
      <c r="E230" s="17"/>
      <c r="F230" s="17"/>
      <c r="G230" s="17"/>
    </row>
    <row r="231" spans="1:7" ht="13.8">
      <c r="A231" s="20"/>
      <c r="B231" s="17"/>
      <c r="C231" s="17"/>
      <c r="D231" s="17"/>
      <c r="E231" s="17"/>
      <c r="F231" s="17"/>
      <c r="G231" s="17"/>
    </row>
    <row r="232" spans="1:7" ht="13.8">
      <c r="A232" s="20"/>
      <c r="B232" s="17"/>
      <c r="C232" s="17"/>
      <c r="D232" s="17"/>
      <c r="E232" s="17"/>
      <c r="F232" s="17"/>
      <c r="G232" s="17"/>
    </row>
    <row r="233" spans="1:7" ht="13.8">
      <c r="A233" s="20"/>
      <c r="B233" s="17"/>
      <c r="C233" s="17"/>
      <c r="D233" s="17"/>
      <c r="E233" s="17"/>
      <c r="F233" s="17"/>
      <c r="G233" s="17"/>
    </row>
    <row r="234" spans="1:7" ht="13.8">
      <c r="A234" s="20"/>
      <c r="B234" s="17"/>
      <c r="C234" s="17"/>
      <c r="D234" s="17"/>
      <c r="E234" s="17"/>
      <c r="F234" s="17"/>
      <c r="G234" s="17"/>
    </row>
    <row r="235" spans="1:7" ht="13.8">
      <c r="A235" s="20"/>
      <c r="B235" s="17"/>
      <c r="C235" s="17"/>
      <c r="D235" s="17"/>
      <c r="E235" s="17"/>
      <c r="F235" s="17"/>
      <c r="G235" s="17"/>
    </row>
    <row r="236" spans="1:7" ht="13.8">
      <c r="A236" s="20"/>
      <c r="B236" s="17"/>
      <c r="C236" s="17"/>
      <c r="D236" s="17"/>
      <c r="E236" s="17"/>
      <c r="F236" s="17"/>
      <c r="G236" s="17"/>
    </row>
    <row r="237" spans="1:7" ht="13.8">
      <c r="A237" s="20"/>
      <c r="B237" s="17"/>
      <c r="C237" s="17"/>
      <c r="D237" s="17"/>
      <c r="E237" s="17"/>
      <c r="F237" s="17"/>
      <c r="G237" s="17"/>
    </row>
    <row r="238" spans="1:7" ht="13.8">
      <c r="A238" s="20"/>
      <c r="B238" s="17"/>
      <c r="C238" s="17"/>
      <c r="D238" s="17"/>
      <c r="E238" s="17"/>
      <c r="F238" s="17"/>
      <c r="G238" s="17"/>
    </row>
    <row r="239" spans="1:7" ht="13.8">
      <c r="A239" s="20"/>
      <c r="B239" s="17"/>
      <c r="C239" s="17"/>
      <c r="D239" s="17"/>
      <c r="E239" s="17"/>
      <c r="F239" s="17"/>
      <c r="G239" s="17"/>
    </row>
    <row r="240" spans="1:7" ht="13.8">
      <c r="A240" s="20"/>
      <c r="B240" s="17"/>
      <c r="C240" s="17"/>
      <c r="D240" s="17"/>
      <c r="E240" s="17"/>
      <c r="F240" s="17"/>
      <c r="G240" s="17"/>
    </row>
    <row r="241" spans="1:7" ht="13.8">
      <c r="A241" s="20"/>
      <c r="B241" s="17"/>
      <c r="C241" s="17"/>
      <c r="D241" s="17"/>
      <c r="E241" s="17"/>
      <c r="F241" s="17"/>
      <c r="G241" s="17"/>
    </row>
    <row r="242" spans="1:7" ht="13.8">
      <c r="A242" s="20"/>
      <c r="B242" s="17"/>
      <c r="C242" s="17"/>
      <c r="D242" s="17"/>
      <c r="E242" s="17"/>
      <c r="F242" s="17"/>
      <c r="G242" s="17"/>
    </row>
    <row r="243" spans="1:7" ht="13.8">
      <c r="A243" s="20"/>
      <c r="B243" s="17"/>
      <c r="C243" s="17"/>
      <c r="D243" s="17"/>
      <c r="E243" s="17"/>
      <c r="F243" s="17"/>
      <c r="G243" s="17"/>
    </row>
    <row r="244" spans="1:7" ht="13.8">
      <c r="A244" s="20"/>
      <c r="B244" s="17"/>
      <c r="C244" s="17"/>
      <c r="D244" s="17"/>
      <c r="E244" s="17"/>
      <c r="F244" s="17"/>
      <c r="G244" s="17"/>
    </row>
    <row r="245" spans="1:7" ht="13.8">
      <c r="A245" s="20"/>
      <c r="B245" s="17"/>
      <c r="C245" s="17"/>
      <c r="D245" s="17"/>
      <c r="E245" s="17"/>
      <c r="F245" s="17"/>
      <c r="G245" s="17"/>
    </row>
    <row r="246" spans="1:7" ht="13.8">
      <c r="A246" s="20"/>
      <c r="B246" s="17"/>
      <c r="C246" s="17"/>
      <c r="D246" s="17"/>
      <c r="E246" s="17"/>
      <c r="F246" s="17"/>
      <c r="G246" s="17"/>
    </row>
    <row r="247" spans="1:7" ht="13.8">
      <c r="A247" s="20"/>
      <c r="B247" s="17"/>
      <c r="C247" s="17"/>
      <c r="D247" s="17"/>
      <c r="E247" s="17"/>
      <c r="F247" s="17"/>
      <c r="G247" s="17"/>
    </row>
    <row r="248" spans="1:7" ht="13.8">
      <c r="A248" s="20"/>
      <c r="B248" s="17"/>
      <c r="C248" s="17"/>
      <c r="D248" s="17"/>
      <c r="E248" s="17"/>
      <c r="F248" s="17"/>
      <c r="G248" s="17"/>
    </row>
    <row r="249" spans="1:7" ht="13.8">
      <c r="A249" s="20"/>
      <c r="B249" s="17"/>
      <c r="C249" s="17"/>
      <c r="D249" s="17"/>
      <c r="E249" s="17"/>
      <c r="F249" s="17"/>
      <c r="G249" s="17"/>
    </row>
    <row r="250" spans="1:7" ht="13.8">
      <c r="A250" s="20"/>
      <c r="B250" s="17"/>
      <c r="C250" s="17"/>
      <c r="D250" s="17"/>
      <c r="E250" s="17"/>
      <c r="F250" s="17"/>
      <c r="G250" s="17"/>
    </row>
    <row r="251" spans="1:7" ht="13.8">
      <c r="A251" s="20"/>
      <c r="B251" s="17"/>
      <c r="C251" s="17"/>
      <c r="D251" s="17"/>
      <c r="E251" s="17"/>
      <c r="F251" s="17"/>
      <c r="G251" s="17"/>
    </row>
    <row r="252" spans="1:7" ht="13.8">
      <c r="A252" s="20"/>
      <c r="B252" s="17"/>
      <c r="C252" s="17"/>
      <c r="D252" s="17"/>
      <c r="E252" s="17"/>
      <c r="F252" s="17"/>
      <c r="G252" s="17"/>
    </row>
    <row r="253" spans="1:7" ht="13.8">
      <c r="A253" s="20"/>
      <c r="B253" s="17"/>
      <c r="C253" s="17"/>
      <c r="D253" s="17"/>
      <c r="E253" s="17"/>
      <c r="F253" s="17"/>
      <c r="G253" s="17"/>
    </row>
    <row r="254" spans="1:7" ht="13.8">
      <c r="A254" s="20"/>
      <c r="B254" s="17"/>
      <c r="C254" s="17"/>
      <c r="D254" s="17"/>
      <c r="E254" s="17"/>
      <c r="F254" s="17"/>
      <c r="G254" s="17"/>
    </row>
    <row r="255" spans="1:7" ht="13.8">
      <c r="A255" s="20"/>
      <c r="B255" s="17"/>
      <c r="C255" s="17"/>
      <c r="D255" s="17"/>
      <c r="E255" s="17"/>
      <c r="F255" s="17"/>
      <c r="G255" s="17"/>
    </row>
    <row r="256" spans="1:7" ht="13.8">
      <c r="A256" s="20"/>
      <c r="B256" s="17"/>
      <c r="C256" s="17"/>
      <c r="D256" s="17"/>
      <c r="E256" s="17"/>
      <c r="F256" s="17"/>
      <c r="G256" s="17"/>
    </row>
    <row r="257" spans="1:7" ht="13.8">
      <c r="A257" s="20"/>
      <c r="B257" s="17"/>
      <c r="C257" s="17"/>
      <c r="D257" s="17"/>
      <c r="E257" s="17"/>
      <c r="F257" s="17"/>
      <c r="G257" s="17"/>
    </row>
    <row r="258" spans="1:7" ht="13.8">
      <c r="A258" s="20"/>
      <c r="B258" s="17"/>
      <c r="C258" s="17"/>
      <c r="D258" s="17"/>
      <c r="E258" s="17"/>
      <c r="F258" s="17"/>
      <c r="G258" s="17"/>
    </row>
    <row r="259" spans="1:7" ht="13.8">
      <c r="A259" s="20"/>
      <c r="B259" s="17"/>
      <c r="C259" s="17"/>
      <c r="D259" s="17"/>
      <c r="E259" s="17"/>
      <c r="F259" s="17"/>
      <c r="G259" s="17"/>
    </row>
    <row r="260" spans="1:7" ht="13.8">
      <c r="A260" s="20"/>
      <c r="B260" s="17"/>
      <c r="C260" s="17"/>
      <c r="D260" s="17"/>
      <c r="E260" s="17"/>
      <c r="F260" s="17"/>
      <c r="G260" s="17"/>
    </row>
    <row r="261" spans="1:7" ht="13.8">
      <c r="A261" s="20"/>
      <c r="B261" s="17"/>
      <c r="C261" s="17"/>
      <c r="D261" s="17"/>
      <c r="E261" s="17"/>
      <c r="F261" s="17"/>
      <c r="G261" s="17"/>
    </row>
    <row r="262" spans="1:7" ht="13.8">
      <c r="A262" s="20"/>
      <c r="B262" s="17"/>
      <c r="C262" s="17"/>
      <c r="D262" s="17"/>
      <c r="E262" s="17"/>
      <c r="F262" s="17"/>
      <c r="G262" s="17"/>
    </row>
    <row r="263" spans="1:7" ht="13.8">
      <c r="A263" s="20"/>
      <c r="B263" s="17"/>
      <c r="C263" s="17"/>
      <c r="D263" s="17"/>
      <c r="E263" s="17"/>
      <c r="F263" s="17"/>
      <c r="G263" s="17"/>
    </row>
    <row r="264" spans="1:7" ht="13.8">
      <c r="A264" s="20"/>
      <c r="B264" s="17"/>
      <c r="C264" s="17"/>
      <c r="D264" s="17"/>
      <c r="E264" s="17"/>
      <c r="F264" s="17"/>
      <c r="G264" s="17"/>
    </row>
    <row r="265" spans="1:7" ht="13.8">
      <c r="A265" s="20"/>
      <c r="B265" s="17"/>
      <c r="C265" s="17"/>
      <c r="D265" s="17"/>
      <c r="E265" s="17"/>
      <c r="F265" s="17"/>
      <c r="G265" s="17"/>
    </row>
    <row r="266" spans="1:7" ht="13.8">
      <c r="A266" s="20"/>
      <c r="B266" s="17"/>
      <c r="C266" s="17"/>
      <c r="D266" s="17"/>
      <c r="E266" s="17"/>
      <c r="F266" s="17"/>
      <c r="G266" s="17"/>
    </row>
    <row r="267" spans="1:7" ht="13.8">
      <c r="A267" s="20"/>
      <c r="B267" s="17"/>
      <c r="C267" s="17"/>
      <c r="D267" s="17"/>
      <c r="E267" s="17"/>
      <c r="F267" s="17"/>
      <c r="G267" s="17"/>
    </row>
    <row r="268" spans="1:7" ht="13.8">
      <c r="A268" s="20"/>
      <c r="B268" s="17"/>
      <c r="C268" s="17"/>
      <c r="D268" s="17"/>
      <c r="E268" s="17"/>
      <c r="F268" s="17"/>
      <c r="G268" s="17"/>
    </row>
    <row r="269" spans="1:7" ht="13.8">
      <c r="A269" s="20"/>
      <c r="B269" s="17"/>
      <c r="C269" s="17"/>
      <c r="D269" s="17"/>
      <c r="E269" s="17"/>
      <c r="F269" s="17"/>
      <c r="G269" s="17"/>
    </row>
    <row r="270" spans="1:7" ht="13.8">
      <c r="A270" s="20"/>
      <c r="B270" s="17"/>
      <c r="C270" s="17"/>
      <c r="D270" s="17"/>
      <c r="E270" s="17"/>
      <c r="F270" s="17"/>
      <c r="G270" s="17"/>
    </row>
    <row r="271" spans="1:7" ht="13.8">
      <c r="A271" s="17"/>
      <c r="B271" s="17"/>
      <c r="C271" s="17"/>
      <c r="D271" s="17"/>
      <c r="E271" s="17"/>
      <c r="F271" s="17"/>
      <c r="G271" s="17"/>
    </row>
    <row r="272" spans="1:7" ht="13.8">
      <c r="A272" s="17"/>
      <c r="B272" s="17"/>
      <c r="C272" s="17"/>
      <c r="D272" s="17"/>
      <c r="E272" s="17"/>
      <c r="F272" s="17"/>
      <c r="G272" s="17"/>
    </row>
    <row r="273" spans="1:7" ht="13.8">
      <c r="A273" s="17"/>
      <c r="B273" s="17"/>
      <c r="C273" s="17"/>
      <c r="D273" s="17"/>
      <c r="E273" s="17"/>
      <c r="F273" s="17"/>
      <c r="G273" s="17"/>
    </row>
    <row r="274" spans="1:7" ht="13.8">
      <c r="A274" s="17"/>
      <c r="B274" s="17"/>
      <c r="C274" s="17"/>
      <c r="D274" s="17"/>
      <c r="E274" s="17"/>
      <c r="F274" s="17"/>
      <c r="G274" s="17"/>
    </row>
    <row r="275" spans="1:7" ht="13.8">
      <c r="A275" s="17"/>
      <c r="B275" s="17"/>
      <c r="C275" s="17"/>
      <c r="D275" s="17"/>
      <c r="E275" s="17"/>
      <c r="F275" s="17"/>
      <c r="G275" s="17"/>
    </row>
    <row r="276" spans="1:7" ht="13.8">
      <c r="A276" s="17"/>
      <c r="B276" s="17"/>
      <c r="C276" s="17"/>
      <c r="D276" s="17"/>
      <c r="E276" s="17"/>
      <c r="F276" s="17"/>
      <c r="G276" s="17"/>
    </row>
    <row r="277" spans="1:7" ht="13.8">
      <c r="A277" s="17"/>
      <c r="B277" s="17"/>
      <c r="C277" s="17"/>
      <c r="D277" s="17"/>
      <c r="E277" s="17"/>
      <c r="F277" s="17"/>
      <c r="G277" s="17"/>
    </row>
    <row r="278" spans="1:7" ht="13.8">
      <c r="A278" s="17"/>
      <c r="B278" s="17"/>
      <c r="C278" s="17"/>
      <c r="D278" s="17"/>
      <c r="E278" s="17"/>
      <c r="F278" s="17"/>
      <c r="G278" s="17"/>
    </row>
    <row r="279" spans="1:7" ht="13.8">
      <c r="A279" s="17"/>
      <c r="B279" s="17"/>
      <c r="C279" s="17"/>
      <c r="D279" s="17"/>
      <c r="E279" s="17"/>
      <c r="F279" s="17"/>
      <c r="G279" s="17"/>
    </row>
    <row r="280" spans="1:7" ht="13.8">
      <c r="A280" s="17"/>
      <c r="B280" s="17"/>
      <c r="C280" s="17"/>
      <c r="D280" s="17"/>
      <c r="E280" s="17"/>
      <c r="F280" s="17"/>
      <c r="G280" s="17"/>
    </row>
    <row r="281" spans="1:7" ht="13.8">
      <c r="A281" s="17"/>
      <c r="B281" s="17"/>
      <c r="C281" s="17"/>
      <c r="D281" s="17"/>
      <c r="E281" s="17"/>
      <c r="F281" s="17"/>
      <c r="G281" s="17"/>
    </row>
    <row r="282" spans="1:7" ht="13.8">
      <c r="A282" s="17"/>
      <c r="B282" s="17"/>
      <c r="C282" s="17"/>
      <c r="D282" s="17"/>
      <c r="E282" s="17"/>
      <c r="F282" s="17"/>
      <c r="G282" s="17"/>
    </row>
    <row r="283" spans="1:7" ht="13.8">
      <c r="A283" s="17"/>
      <c r="B283" s="17"/>
      <c r="C283" s="17"/>
      <c r="D283" s="17"/>
      <c r="E283" s="17"/>
      <c r="F283" s="17"/>
      <c r="G283" s="17"/>
    </row>
    <row r="284" spans="1:7" ht="13.8">
      <c r="A284" s="17"/>
      <c r="B284" s="17"/>
      <c r="C284" s="17"/>
      <c r="D284" s="17"/>
      <c r="E284" s="17"/>
      <c r="F284" s="17"/>
      <c r="G284" s="17"/>
    </row>
    <row r="285" spans="1:7" ht="13.8">
      <c r="A285" s="17"/>
      <c r="B285" s="17"/>
      <c r="C285" s="17"/>
      <c r="D285" s="17"/>
      <c r="E285" s="17"/>
      <c r="F285" s="17"/>
      <c r="G285" s="17"/>
    </row>
    <row r="286" spans="1:7" ht="13.8">
      <c r="A286" s="17"/>
      <c r="B286" s="17"/>
      <c r="C286" s="17"/>
      <c r="D286" s="17"/>
      <c r="E286" s="17"/>
      <c r="F286" s="17"/>
      <c r="G286" s="17"/>
    </row>
    <row r="287" spans="1:7" ht="13.8">
      <c r="A287" s="17"/>
      <c r="B287" s="17"/>
      <c r="C287" s="17"/>
      <c r="D287" s="17"/>
      <c r="E287" s="17"/>
      <c r="F287" s="17"/>
      <c r="G287" s="17"/>
    </row>
    <row r="288" spans="1:7" ht="13.8">
      <c r="A288" s="17"/>
      <c r="B288" s="17"/>
      <c r="C288" s="17"/>
      <c r="D288" s="17"/>
      <c r="E288" s="17"/>
      <c r="F288" s="17"/>
      <c r="G288" s="17"/>
    </row>
    <row r="289" spans="1:7" ht="13.8">
      <c r="A289" s="17"/>
      <c r="B289" s="17"/>
      <c r="C289" s="17"/>
      <c r="D289" s="17"/>
      <c r="E289" s="17"/>
      <c r="F289" s="17"/>
      <c r="G289" s="17"/>
    </row>
    <row r="290" spans="1:7" ht="13.8">
      <c r="A290" s="17"/>
      <c r="B290" s="17"/>
      <c r="C290" s="17"/>
      <c r="D290" s="17"/>
      <c r="E290" s="17"/>
      <c r="F290" s="17"/>
      <c r="G290" s="17"/>
    </row>
    <row r="291" spans="1:7" ht="13.8">
      <c r="A291" s="17"/>
      <c r="B291" s="17"/>
      <c r="C291" s="17"/>
      <c r="D291" s="17"/>
      <c r="E291" s="17"/>
      <c r="F291" s="17"/>
      <c r="G291" s="17"/>
    </row>
    <row r="292" spans="1:7" ht="13.8">
      <c r="A292" s="17"/>
      <c r="B292" s="17"/>
      <c r="C292" s="17"/>
      <c r="D292" s="17"/>
      <c r="E292" s="17"/>
      <c r="F292" s="17"/>
      <c r="G292" s="17"/>
    </row>
    <row r="293" spans="1:7" ht="13.8">
      <c r="A293" s="17"/>
      <c r="B293" s="17"/>
      <c r="C293" s="17"/>
      <c r="D293" s="17"/>
      <c r="E293" s="17"/>
      <c r="F293" s="17"/>
      <c r="G293" s="17"/>
    </row>
    <row r="294" spans="1:7" ht="13.8">
      <c r="A294" s="17"/>
      <c r="B294" s="17"/>
      <c r="C294" s="17"/>
      <c r="D294" s="17"/>
      <c r="E294" s="17"/>
      <c r="F294" s="17"/>
      <c r="G294" s="17"/>
    </row>
    <row r="295" spans="1:7" ht="13.8">
      <c r="A295" s="17"/>
      <c r="B295" s="17"/>
      <c r="C295" s="17"/>
      <c r="D295" s="17"/>
      <c r="E295" s="17"/>
      <c r="F295" s="17"/>
      <c r="G295" s="17"/>
    </row>
    <row r="296" spans="1:7" ht="13.8">
      <c r="A296" s="17"/>
      <c r="B296" s="17"/>
      <c r="C296" s="17"/>
      <c r="D296" s="17"/>
      <c r="E296" s="17"/>
      <c r="F296" s="17"/>
      <c r="G296" s="17"/>
    </row>
    <row r="297" spans="1:7" ht="13.8">
      <c r="A297" s="17"/>
      <c r="B297" s="17"/>
      <c r="C297" s="17"/>
      <c r="D297" s="17"/>
      <c r="E297" s="17"/>
      <c r="F297" s="17"/>
      <c r="G297" s="17"/>
    </row>
    <row r="298" spans="1:7" ht="13.8">
      <c r="A298" s="17"/>
      <c r="B298" s="17"/>
      <c r="C298" s="17"/>
      <c r="D298" s="17"/>
      <c r="E298" s="17"/>
      <c r="F298" s="17"/>
      <c r="G298" s="17"/>
    </row>
    <row r="299" spans="1:7" ht="13.8">
      <c r="A299" s="17"/>
      <c r="B299" s="17"/>
      <c r="C299" s="17"/>
      <c r="D299" s="17"/>
      <c r="E299" s="17"/>
      <c r="F299" s="17"/>
      <c r="G299" s="17"/>
    </row>
    <row r="300" spans="1:7" ht="13.8">
      <c r="A300" s="17"/>
      <c r="B300" s="17"/>
      <c r="C300" s="17"/>
      <c r="D300" s="17"/>
      <c r="E300" s="17"/>
      <c r="F300" s="17"/>
      <c r="G300" s="17"/>
    </row>
    <row r="301" spans="1:7" ht="13.8">
      <c r="A301" s="17"/>
      <c r="B301" s="17"/>
      <c r="C301" s="17"/>
      <c r="D301" s="17"/>
      <c r="E301" s="17"/>
      <c r="F301" s="17"/>
      <c r="G301" s="17"/>
    </row>
    <row r="302" spans="1:7" ht="13.8">
      <c r="A302" s="17"/>
      <c r="B302" s="17"/>
      <c r="C302" s="17"/>
      <c r="D302" s="17"/>
      <c r="E302" s="17"/>
      <c r="F302" s="17"/>
      <c r="G302" s="17"/>
    </row>
    <row r="303" spans="1:7" ht="13.8">
      <c r="A303" s="17"/>
      <c r="B303" s="17"/>
      <c r="C303" s="17"/>
      <c r="D303" s="17"/>
      <c r="E303" s="17"/>
      <c r="F303" s="17"/>
      <c r="G303" s="17"/>
    </row>
    <row r="304" spans="1:7" ht="13.8">
      <c r="A304" s="17"/>
      <c r="B304" s="17"/>
      <c r="C304" s="17"/>
      <c r="D304" s="17"/>
      <c r="E304" s="17"/>
      <c r="F304" s="17"/>
      <c r="G304" s="17"/>
    </row>
    <row r="305" spans="1:7" ht="13.8">
      <c r="A305" s="17"/>
      <c r="B305" s="17"/>
      <c r="C305" s="17"/>
      <c r="D305" s="17"/>
      <c r="E305" s="17"/>
      <c r="F305" s="17"/>
      <c r="G305" s="17"/>
    </row>
    <row r="306" spans="1:7" ht="13.8">
      <c r="A306" s="17"/>
      <c r="B306" s="17"/>
      <c r="C306" s="17"/>
      <c r="D306" s="17"/>
      <c r="E306" s="17"/>
      <c r="F306" s="17"/>
      <c r="G306" s="17"/>
    </row>
    <row r="307" spans="1:7" ht="13.8">
      <c r="A307" s="17"/>
      <c r="B307" s="17"/>
      <c r="C307" s="17"/>
      <c r="D307" s="17"/>
      <c r="E307" s="17"/>
      <c r="F307" s="17"/>
      <c r="G307" s="17"/>
    </row>
    <row r="308" spans="1:7" ht="13.8">
      <c r="A308" s="17"/>
      <c r="B308" s="17"/>
      <c r="C308" s="17"/>
      <c r="D308" s="17"/>
      <c r="E308" s="17"/>
      <c r="F308" s="17"/>
      <c r="G308" s="17"/>
    </row>
    <row r="309" spans="1:7" ht="13.8">
      <c r="A309" s="17"/>
      <c r="B309" s="17"/>
      <c r="C309" s="17"/>
      <c r="D309" s="17"/>
      <c r="E309" s="17"/>
      <c r="F309" s="17"/>
      <c r="G309" s="17"/>
    </row>
    <row r="310" spans="1:7" ht="13.8">
      <c r="A310" s="17"/>
      <c r="B310" s="17"/>
      <c r="C310" s="17"/>
      <c r="D310" s="17"/>
      <c r="E310" s="17"/>
      <c r="F310" s="17"/>
      <c r="G310" s="17"/>
    </row>
    <row r="311" spans="1:7" ht="13.8">
      <c r="A311" s="17"/>
      <c r="B311" s="17"/>
      <c r="C311" s="17"/>
      <c r="D311" s="17"/>
      <c r="E311" s="17"/>
      <c r="F311" s="17"/>
      <c r="G311" s="17"/>
    </row>
    <row r="312" spans="1:7" ht="13.8">
      <c r="A312" s="17"/>
      <c r="B312" s="17"/>
      <c r="C312" s="17"/>
      <c r="D312" s="17"/>
      <c r="E312" s="17"/>
      <c r="F312" s="17"/>
      <c r="G312" s="17"/>
    </row>
    <row r="313" spans="1:7" ht="13.8">
      <c r="A313" s="17"/>
      <c r="B313" s="17"/>
      <c r="C313" s="17"/>
      <c r="D313" s="17"/>
      <c r="E313" s="17"/>
      <c r="F313" s="17"/>
      <c r="G313" s="17"/>
    </row>
    <row r="314" spans="1:7" ht="13.8">
      <c r="A314" s="17"/>
      <c r="B314" s="17"/>
      <c r="C314" s="17"/>
      <c r="D314" s="17"/>
      <c r="E314" s="17"/>
      <c r="F314" s="17"/>
      <c r="G314" s="17"/>
    </row>
    <row r="315" spans="1:7" ht="13.8">
      <c r="A315" s="17"/>
      <c r="B315" s="17"/>
      <c r="C315" s="17"/>
      <c r="D315" s="17"/>
      <c r="E315" s="17"/>
      <c r="F315" s="17"/>
      <c r="G315" s="17"/>
    </row>
    <row r="316" spans="1:7" ht="13.8">
      <c r="A316" s="17"/>
      <c r="B316" s="17"/>
      <c r="C316" s="17"/>
      <c r="D316" s="17"/>
      <c r="E316" s="17"/>
      <c r="F316" s="17"/>
      <c r="G316" s="17"/>
    </row>
    <row r="317" spans="1:7" ht="13.8">
      <c r="A317" s="17"/>
      <c r="B317" s="17"/>
      <c r="C317" s="17"/>
      <c r="D317" s="17"/>
      <c r="E317" s="17"/>
      <c r="F317" s="17"/>
      <c r="G317" s="17"/>
    </row>
    <row r="318" spans="1:7" ht="13.8">
      <c r="A318" s="17"/>
      <c r="B318" s="17"/>
      <c r="C318" s="17"/>
      <c r="D318" s="17"/>
      <c r="E318" s="17"/>
      <c r="F318" s="17"/>
      <c r="G318" s="17"/>
    </row>
    <row r="319" spans="1:7" ht="13.8">
      <c r="A319" s="17"/>
      <c r="B319" s="17"/>
      <c r="C319" s="17"/>
      <c r="D319" s="17"/>
      <c r="E319" s="17"/>
      <c r="F319" s="17"/>
      <c r="G319" s="17"/>
    </row>
    <row r="320" spans="1:7" ht="13.8">
      <c r="A320" s="17"/>
      <c r="B320" s="17"/>
      <c r="C320" s="17"/>
      <c r="D320" s="17"/>
      <c r="E320" s="17"/>
      <c r="F320" s="17"/>
      <c r="G320" s="17"/>
    </row>
    <row r="321" spans="1:7" ht="13.8">
      <c r="A321" s="17"/>
      <c r="B321" s="17"/>
      <c r="C321" s="17"/>
      <c r="D321" s="17"/>
      <c r="E321" s="17"/>
      <c r="F321" s="17"/>
      <c r="G321" s="17"/>
    </row>
    <row r="322" spans="1:7" ht="13.8">
      <c r="A322" s="17"/>
      <c r="B322" s="17"/>
      <c r="C322" s="17"/>
      <c r="D322" s="17"/>
      <c r="E322" s="17"/>
      <c r="F322" s="17"/>
      <c r="G322" s="17"/>
    </row>
    <row r="323" spans="1:7" ht="13.8">
      <c r="A323" s="17"/>
      <c r="B323" s="17"/>
      <c r="C323" s="17"/>
      <c r="D323" s="17"/>
      <c r="E323" s="17"/>
      <c r="F323" s="17"/>
      <c r="G323" s="17"/>
    </row>
    <row r="324" spans="1:7" ht="13.8">
      <c r="A324" s="17"/>
      <c r="B324" s="17"/>
      <c r="C324" s="17"/>
      <c r="D324" s="17"/>
      <c r="E324" s="17"/>
      <c r="F324" s="17"/>
      <c r="G324" s="17"/>
    </row>
    <row r="325" spans="1:7" ht="13.8">
      <c r="A325" s="17"/>
      <c r="B325" s="17"/>
      <c r="C325" s="17"/>
      <c r="D325" s="17"/>
      <c r="E325" s="17"/>
      <c r="F325" s="17"/>
      <c r="G325" s="17"/>
    </row>
    <row r="326" spans="1:7" ht="13.8">
      <c r="A326" s="17"/>
      <c r="B326" s="17"/>
      <c r="C326" s="17"/>
      <c r="D326" s="17"/>
      <c r="E326" s="17"/>
      <c r="F326" s="17"/>
      <c r="G326" s="17"/>
    </row>
    <row r="327" spans="1:7" ht="13.8">
      <c r="A327" s="17"/>
      <c r="B327" s="17"/>
      <c r="C327" s="17"/>
      <c r="D327" s="17"/>
      <c r="E327" s="17"/>
      <c r="F327" s="17"/>
      <c r="G327" s="17"/>
    </row>
    <row r="328" spans="1:7" ht="13.8">
      <c r="A328" s="17"/>
      <c r="B328" s="17"/>
      <c r="C328" s="17"/>
      <c r="D328" s="17"/>
      <c r="E328" s="17"/>
      <c r="F328" s="17"/>
      <c r="G328" s="17"/>
    </row>
    <row r="329" spans="1:7" ht="13.8">
      <c r="A329" s="17"/>
      <c r="B329" s="17"/>
      <c r="C329" s="17"/>
      <c r="D329" s="17"/>
      <c r="E329" s="17"/>
      <c r="F329" s="17"/>
      <c r="G329" s="17"/>
    </row>
    <row r="330" spans="1:7" ht="13.8">
      <c r="A330" s="17"/>
      <c r="B330" s="17"/>
      <c r="C330" s="17"/>
      <c r="D330" s="17"/>
      <c r="E330" s="17"/>
      <c r="F330" s="17"/>
      <c r="G330" s="17"/>
    </row>
    <row r="331" spans="1:7" ht="13.8">
      <c r="A331" s="17"/>
      <c r="B331" s="17"/>
      <c r="C331" s="17"/>
      <c r="D331" s="17"/>
      <c r="E331" s="17"/>
      <c r="F331" s="17"/>
      <c r="G331" s="17"/>
    </row>
    <row r="332" spans="1:7" ht="13.8">
      <c r="A332" s="17"/>
      <c r="B332" s="17"/>
      <c r="C332" s="17"/>
      <c r="D332" s="17"/>
      <c r="E332" s="17"/>
      <c r="F332" s="17"/>
      <c r="G332" s="17"/>
    </row>
    <row r="333" spans="1:7" ht="13.8">
      <c r="A333" s="17"/>
      <c r="B333" s="17"/>
      <c r="C333" s="17"/>
      <c r="D333" s="17"/>
      <c r="E333" s="17"/>
      <c r="F333" s="17"/>
      <c r="G333" s="17"/>
    </row>
    <row r="334" spans="1:7" ht="13.8">
      <c r="A334" s="17"/>
      <c r="B334" s="17"/>
      <c r="C334" s="17"/>
      <c r="D334" s="17"/>
      <c r="E334" s="17"/>
      <c r="F334" s="17"/>
      <c r="G334" s="17"/>
    </row>
    <row r="335" spans="1:7" ht="13.8">
      <c r="A335" s="17"/>
      <c r="B335" s="17"/>
      <c r="C335" s="17"/>
      <c r="D335" s="17"/>
      <c r="E335" s="17"/>
      <c r="F335" s="17"/>
      <c r="G335" s="17"/>
    </row>
    <row r="336" spans="1:7" ht="13.8">
      <c r="A336" s="17"/>
      <c r="B336" s="17"/>
      <c r="C336" s="17"/>
      <c r="D336" s="17"/>
      <c r="E336" s="17"/>
      <c r="F336" s="17"/>
      <c r="G336" s="17"/>
    </row>
    <row r="337" spans="1:7" ht="13.8">
      <c r="A337" s="17"/>
      <c r="B337" s="17"/>
      <c r="C337" s="17"/>
      <c r="D337" s="17"/>
      <c r="E337" s="17"/>
      <c r="F337" s="17"/>
      <c r="G337" s="17"/>
    </row>
    <row r="338" spans="1:7" ht="13.8">
      <c r="A338" s="17"/>
      <c r="B338" s="17"/>
      <c r="C338" s="17"/>
      <c r="D338" s="17"/>
      <c r="E338" s="17"/>
      <c r="F338" s="17"/>
      <c r="G338" s="17"/>
    </row>
    <row r="339" spans="1:7" ht="13.8">
      <c r="A339" s="17"/>
      <c r="B339" s="17"/>
      <c r="C339" s="17"/>
      <c r="D339" s="17"/>
      <c r="E339" s="17"/>
      <c r="F339" s="17"/>
      <c r="G339" s="17"/>
    </row>
    <row r="340" spans="1:7" ht="13.8">
      <c r="A340" s="17"/>
      <c r="B340" s="17"/>
      <c r="C340" s="17"/>
      <c r="D340" s="17"/>
      <c r="E340" s="17"/>
      <c r="F340" s="17"/>
      <c r="G340" s="17"/>
    </row>
    <row r="341" spans="1:7" ht="13.8">
      <c r="A341" s="17"/>
      <c r="B341" s="17"/>
      <c r="C341" s="17"/>
      <c r="D341" s="17"/>
      <c r="E341" s="17"/>
      <c r="F341" s="17"/>
      <c r="G341" s="17"/>
    </row>
    <row r="342" spans="1:7" ht="13.8">
      <c r="A342" s="17"/>
      <c r="B342" s="17"/>
      <c r="C342" s="17"/>
      <c r="D342" s="17"/>
      <c r="E342" s="17"/>
      <c r="F342" s="17"/>
      <c r="G342" s="17"/>
    </row>
    <row r="343" spans="1:7" ht="13.8">
      <c r="A343" s="17"/>
      <c r="B343" s="17"/>
      <c r="C343" s="17"/>
      <c r="D343" s="17"/>
      <c r="E343" s="17"/>
      <c r="F343" s="17"/>
      <c r="G343" s="17"/>
    </row>
    <row r="344" spans="1:7" ht="13.8">
      <c r="A344" s="17"/>
      <c r="B344" s="17"/>
      <c r="C344" s="17"/>
      <c r="D344" s="17"/>
      <c r="E344" s="17"/>
      <c r="F344" s="17"/>
      <c r="G344" s="17"/>
    </row>
    <row r="345" spans="1:7" ht="13.8">
      <c r="A345" s="17"/>
      <c r="B345" s="17"/>
      <c r="C345" s="17"/>
      <c r="D345" s="17"/>
      <c r="E345" s="17"/>
      <c r="F345" s="17"/>
      <c r="G345" s="17"/>
    </row>
    <row r="346" spans="1:7" ht="13.8">
      <c r="A346" s="17"/>
      <c r="B346" s="17"/>
      <c r="C346" s="17"/>
      <c r="D346" s="17"/>
      <c r="E346" s="17"/>
      <c r="F346" s="17"/>
      <c r="G346" s="17"/>
    </row>
    <row r="347" spans="1:7" ht="13.8">
      <c r="A347" s="17"/>
      <c r="B347" s="17"/>
      <c r="C347" s="17"/>
      <c r="D347" s="17"/>
      <c r="E347" s="17"/>
      <c r="F347" s="17"/>
      <c r="G347" s="17"/>
    </row>
    <row r="348" spans="1:7" ht="13.8">
      <c r="A348" s="17"/>
      <c r="B348" s="17"/>
      <c r="C348" s="17"/>
      <c r="D348" s="17"/>
      <c r="E348" s="17"/>
      <c r="F348" s="17"/>
      <c r="G348" s="17"/>
    </row>
    <row r="349" spans="1:7" ht="13.8">
      <c r="A349" s="17"/>
      <c r="B349" s="17"/>
      <c r="C349" s="17"/>
      <c r="D349" s="17"/>
      <c r="E349" s="17"/>
      <c r="F349" s="17"/>
      <c r="G349" s="17"/>
    </row>
    <row r="350" spans="1:7" ht="13.8">
      <c r="A350" s="17"/>
      <c r="B350" s="17"/>
      <c r="C350" s="17"/>
      <c r="D350" s="17"/>
      <c r="E350" s="17"/>
      <c r="F350" s="17"/>
      <c r="G350" s="17"/>
    </row>
    <row r="351" spans="1:7" ht="13.8">
      <c r="A351" s="17"/>
      <c r="B351" s="17"/>
      <c r="C351" s="17"/>
      <c r="D351" s="17"/>
      <c r="E351" s="17"/>
      <c r="F351" s="17"/>
      <c r="G351" s="17"/>
    </row>
    <row r="352" spans="1:7" ht="13.8">
      <c r="A352" s="17"/>
      <c r="B352" s="17"/>
      <c r="C352" s="17"/>
      <c r="D352" s="17"/>
      <c r="E352" s="17"/>
      <c r="F352" s="17"/>
      <c r="G352" s="17"/>
    </row>
    <row r="353" spans="1:7" ht="13.8">
      <c r="A353" s="17"/>
      <c r="B353" s="17"/>
      <c r="C353" s="17"/>
      <c r="D353" s="17"/>
      <c r="E353" s="17"/>
      <c r="F353" s="17"/>
      <c r="G353" s="17"/>
    </row>
    <row r="354" spans="1:7" ht="13.8">
      <c r="A354" s="17"/>
      <c r="B354" s="17"/>
      <c r="C354" s="17"/>
      <c r="D354" s="17"/>
      <c r="E354" s="17"/>
      <c r="F354" s="17"/>
      <c r="G354" s="17"/>
    </row>
    <row r="355" spans="1:7" ht="13.8">
      <c r="A355" s="17"/>
      <c r="B355" s="17"/>
      <c r="C355" s="17"/>
      <c r="D355" s="17"/>
      <c r="E355" s="17"/>
      <c r="F355" s="17"/>
      <c r="G355" s="17"/>
    </row>
    <row r="356" spans="1:7" ht="13.8">
      <c r="A356" s="17"/>
      <c r="B356" s="17"/>
      <c r="C356" s="17"/>
      <c r="D356" s="17"/>
      <c r="E356" s="17"/>
      <c r="F356" s="17"/>
      <c r="G356" s="17"/>
    </row>
    <row r="357" spans="1:7" ht="13.8">
      <c r="A357" s="17"/>
      <c r="B357" s="17"/>
      <c r="C357" s="17"/>
      <c r="D357" s="17"/>
      <c r="E357" s="17"/>
      <c r="F357" s="17"/>
      <c r="G357" s="17"/>
    </row>
    <row r="358" spans="1:7" ht="13.8">
      <c r="A358" s="17"/>
      <c r="B358" s="17"/>
      <c r="C358" s="17"/>
      <c r="D358" s="17"/>
      <c r="E358" s="17"/>
      <c r="F358" s="17"/>
      <c r="G358" s="17"/>
    </row>
    <row r="359" spans="1:7" ht="13.8">
      <c r="A359" s="17"/>
      <c r="B359" s="17"/>
      <c r="C359" s="17"/>
      <c r="D359" s="17"/>
      <c r="E359" s="17"/>
      <c r="F359" s="17"/>
      <c r="G359" s="17"/>
    </row>
    <row r="360" spans="1:7" ht="13.8">
      <c r="A360" s="17"/>
      <c r="B360" s="17"/>
      <c r="C360" s="17"/>
      <c r="D360" s="17"/>
      <c r="E360" s="17"/>
      <c r="F360" s="17"/>
      <c r="G360" s="17"/>
    </row>
    <row r="361" spans="1:7" ht="13.8">
      <c r="A361" s="17"/>
      <c r="B361" s="17"/>
      <c r="C361" s="17"/>
      <c r="D361" s="17"/>
      <c r="E361" s="17"/>
      <c r="F361" s="17"/>
      <c r="G361" s="17"/>
    </row>
    <row r="362" spans="1:7" ht="13.8">
      <c r="A362" s="17"/>
      <c r="B362" s="17"/>
      <c r="C362" s="17"/>
      <c r="D362" s="17"/>
      <c r="E362" s="17"/>
      <c r="F362" s="17"/>
      <c r="G362" s="17"/>
    </row>
    <row r="363" spans="1:7" ht="13.8">
      <c r="A363" s="17"/>
      <c r="B363" s="17"/>
      <c r="C363" s="17"/>
      <c r="D363" s="17"/>
      <c r="E363" s="17"/>
      <c r="F363" s="17"/>
      <c r="G363" s="17"/>
    </row>
    <row r="364" spans="1:7" ht="13.8">
      <c r="A364" s="17"/>
      <c r="B364" s="17"/>
      <c r="C364" s="17"/>
      <c r="D364" s="17"/>
      <c r="E364" s="17"/>
      <c r="F364" s="17"/>
      <c r="G364" s="17"/>
    </row>
    <row r="365" spans="1:7" ht="13.8">
      <c r="A365" s="17"/>
      <c r="B365" s="17"/>
      <c r="C365" s="17"/>
      <c r="D365" s="17"/>
      <c r="E365" s="17"/>
      <c r="F365" s="17"/>
      <c r="G365" s="17"/>
    </row>
    <row r="366" spans="1:7" ht="13.8">
      <c r="A366" s="17"/>
      <c r="B366" s="17"/>
      <c r="C366" s="17"/>
      <c r="D366" s="17"/>
      <c r="E366" s="17"/>
      <c r="F366" s="17"/>
      <c r="G366" s="17"/>
    </row>
    <row r="367" spans="1:7" ht="13.8">
      <c r="A367" s="17"/>
      <c r="B367" s="17"/>
      <c r="C367" s="17"/>
      <c r="D367" s="17"/>
      <c r="E367" s="17"/>
      <c r="F367" s="17"/>
      <c r="G367" s="17"/>
    </row>
    <row r="368" spans="1:7" ht="13.8">
      <c r="A368" s="17"/>
      <c r="B368" s="17"/>
      <c r="C368" s="17"/>
      <c r="D368" s="17"/>
      <c r="E368" s="17"/>
      <c r="F368" s="17"/>
      <c r="G368" s="17"/>
    </row>
    <row r="369" spans="1:7" ht="13.8">
      <c r="A369" s="17"/>
      <c r="B369" s="17"/>
      <c r="C369" s="17"/>
      <c r="D369" s="17"/>
      <c r="E369" s="17"/>
      <c r="F369" s="17"/>
      <c r="G369" s="17"/>
    </row>
    <row r="370" spans="1:7" ht="13.8">
      <c r="A370" s="17"/>
      <c r="B370" s="17"/>
      <c r="C370" s="17"/>
      <c r="D370" s="17"/>
      <c r="E370" s="17"/>
      <c r="F370" s="17"/>
      <c r="G370" s="17"/>
    </row>
    <row r="371" spans="1:7" ht="13.8">
      <c r="A371" s="17"/>
      <c r="B371" s="17"/>
      <c r="C371" s="17"/>
      <c r="D371" s="17"/>
      <c r="E371" s="17"/>
      <c r="F371" s="17"/>
      <c r="G371" s="17"/>
    </row>
    <row r="372" spans="1:7" ht="13.8">
      <c r="A372" s="17"/>
      <c r="B372" s="17"/>
      <c r="C372" s="17"/>
      <c r="D372" s="17"/>
      <c r="E372" s="17"/>
      <c r="F372" s="17"/>
      <c r="G372" s="17"/>
    </row>
    <row r="373" spans="1:7" ht="13.8">
      <c r="A373" s="17"/>
      <c r="B373" s="17"/>
      <c r="C373" s="17"/>
      <c r="D373" s="17"/>
      <c r="E373" s="17"/>
      <c r="F373" s="17"/>
      <c r="G373" s="17"/>
    </row>
    <row r="374" spans="1:7" ht="13.8">
      <c r="A374" s="17"/>
      <c r="B374" s="17"/>
      <c r="C374" s="17"/>
      <c r="D374" s="17"/>
      <c r="E374" s="17"/>
      <c r="F374" s="17"/>
      <c r="G374" s="17"/>
    </row>
    <row r="375" spans="1:7" ht="13.8">
      <c r="A375" s="17"/>
      <c r="B375" s="17"/>
      <c r="C375" s="17"/>
      <c r="D375" s="17"/>
      <c r="E375" s="17"/>
      <c r="F375" s="17"/>
      <c r="G375" s="17"/>
    </row>
    <row r="376" spans="1:7" ht="13.8">
      <c r="A376" s="17"/>
      <c r="B376" s="17"/>
      <c r="C376" s="17"/>
      <c r="D376" s="17"/>
      <c r="E376" s="17"/>
      <c r="F376" s="17"/>
      <c r="G376" s="17"/>
    </row>
    <row r="377" spans="1:7" ht="13.8">
      <c r="A377" s="17"/>
      <c r="B377" s="17"/>
      <c r="C377" s="17"/>
      <c r="D377" s="17"/>
      <c r="E377" s="17"/>
      <c r="F377" s="17"/>
      <c r="G377" s="17"/>
    </row>
    <row r="378" spans="1:7" ht="13.8">
      <c r="A378" s="17"/>
      <c r="B378" s="17"/>
      <c r="C378" s="17"/>
      <c r="D378" s="17"/>
      <c r="E378" s="17"/>
      <c r="F378" s="17"/>
      <c r="G378" s="17"/>
    </row>
    <row r="379" spans="1:7" ht="13.8">
      <c r="A379" s="17"/>
      <c r="B379" s="17"/>
      <c r="C379" s="17"/>
      <c r="D379" s="17"/>
      <c r="E379" s="17"/>
      <c r="F379" s="17"/>
      <c r="G379" s="17"/>
    </row>
    <row r="380" spans="1:7" ht="13.8">
      <c r="A380" s="17"/>
      <c r="B380" s="17"/>
      <c r="C380" s="17"/>
      <c r="D380" s="17"/>
      <c r="E380" s="17"/>
      <c r="F380" s="17"/>
      <c r="G380" s="17"/>
    </row>
    <row r="381" spans="1:7" ht="13.8">
      <c r="A381" s="17"/>
      <c r="B381" s="17"/>
      <c r="C381" s="17"/>
      <c r="D381" s="17"/>
      <c r="E381" s="17"/>
      <c r="F381" s="17"/>
      <c r="G381" s="17"/>
    </row>
    <row r="382" spans="1:7" ht="13.8">
      <c r="A382" s="17"/>
      <c r="B382" s="17"/>
      <c r="C382" s="17"/>
      <c r="D382" s="17"/>
      <c r="E382" s="17"/>
      <c r="F382" s="17"/>
      <c r="G382" s="17"/>
    </row>
    <row r="383" spans="1:7" ht="13.8">
      <c r="A383" s="17"/>
      <c r="B383" s="17"/>
      <c r="C383" s="17"/>
      <c r="D383" s="17"/>
      <c r="E383" s="17"/>
      <c r="F383" s="17"/>
      <c r="G383" s="17"/>
    </row>
    <row r="384" spans="1:7" ht="13.8">
      <c r="A384" s="17"/>
      <c r="B384" s="17"/>
      <c r="C384" s="17"/>
      <c r="D384" s="17"/>
      <c r="E384" s="17"/>
      <c r="F384" s="17"/>
      <c r="G384" s="17"/>
    </row>
    <row r="385" spans="1:7" ht="13.8">
      <c r="A385" s="17"/>
      <c r="B385" s="17"/>
      <c r="C385" s="17"/>
      <c r="D385" s="17"/>
      <c r="E385" s="17"/>
      <c r="F385" s="17"/>
      <c r="G385" s="17"/>
    </row>
    <row r="386" spans="1:7" ht="13.8">
      <c r="A386" s="17"/>
      <c r="B386" s="17"/>
      <c r="C386" s="17"/>
      <c r="D386" s="17"/>
      <c r="E386" s="17"/>
      <c r="F386" s="17"/>
      <c r="G386" s="17"/>
    </row>
    <row r="387" spans="1:7" ht="13.8">
      <c r="A387" s="17"/>
      <c r="B387" s="17"/>
      <c r="C387" s="17"/>
      <c r="D387" s="17"/>
      <c r="E387" s="17"/>
      <c r="F387" s="17"/>
      <c r="G387" s="17"/>
    </row>
    <row r="388" spans="1:7" ht="13.8">
      <c r="A388" s="17"/>
      <c r="B388" s="17"/>
      <c r="C388" s="17"/>
      <c r="D388" s="17"/>
      <c r="E388" s="17"/>
      <c r="F388" s="17"/>
      <c r="G388" s="17"/>
    </row>
    <row r="389" spans="1:7" ht="13.8">
      <c r="A389" s="17"/>
      <c r="B389" s="17"/>
      <c r="C389" s="17"/>
      <c r="D389" s="17"/>
      <c r="E389" s="17"/>
      <c r="F389" s="17"/>
      <c r="G389" s="17"/>
    </row>
    <row r="390" spans="1:7" ht="14.4">
      <c r="A390" s="12" t="s">
        <v>0</v>
      </c>
      <c r="B390" s="22" t="s">
        <v>63</v>
      </c>
      <c r="C390" s="22" t="s">
        <v>64</v>
      </c>
      <c r="D390" s="17"/>
      <c r="E390" s="17"/>
      <c r="F390" s="17"/>
      <c r="G390" s="17"/>
    </row>
    <row r="391" spans="1:7" ht="14.4">
      <c r="A391" s="15" t="s">
        <v>7</v>
      </c>
      <c r="B391" s="47">
        <v>-3.6548223350253761E-2</v>
      </c>
      <c r="C391" s="47">
        <v>-0.17454875882863163</v>
      </c>
      <c r="D391" s="17"/>
      <c r="E391" s="17"/>
      <c r="F391" s="17"/>
      <c r="G391" s="17"/>
    </row>
    <row r="392" spans="1:7" ht="14.4">
      <c r="A392" s="15" t="s">
        <v>9</v>
      </c>
      <c r="B392" s="47">
        <v>5.9823542070152724E-2</v>
      </c>
      <c r="C392" s="47">
        <v>2.2726312676889293E-2</v>
      </c>
      <c r="D392" s="17"/>
      <c r="E392" s="17"/>
      <c r="F392" s="17"/>
      <c r="G392" s="17"/>
    </row>
    <row r="393" spans="1:7" ht="14.4">
      <c r="A393" s="15" t="s">
        <v>10</v>
      </c>
      <c r="B393" s="47">
        <v>3.1062791213667618E-2</v>
      </c>
      <c r="C393" s="47">
        <v>-8.8378003696857776E-2</v>
      </c>
      <c r="D393" s="17"/>
      <c r="E393" s="17"/>
      <c r="F393" s="17"/>
      <c r="G393" s="17"/>
    </row>
    <row r="394" spans="1:7" ht="14.4">
      <c r="A394" s="15" t="s">
        <v>11</v>
      </c>
      <c r="B394" s="47">
        <v>-4.0247018739352658E-2</v>
      </c>
      <c r="C394" s="47">
        <v>0.12013113056981406</v>
      </c>
      <c r="D394" s="17"/>
      <c r="E394" s="17"/>
      <c r="F394" s="17"/>
      <c r="G394" s="17"/>
    </row>
    <row r="395" spans="1:7" ht="14.4">
      <c r="A395" s="15" t="s">
        <v>12</v>
      </c>
      <c r="B395" s="47">
        <v>3.0954994511525946E-2</v>
      </c>
      <c r="C395" s="47">
        <v>0.14106413348427438</v>
      </c>
      <c r="D395" s="17"/>
      <c r="E395" s="17"/>
      <c r="F395" s="17"/>
      <c r="G395" s="17"/>
    </row>
    <row r="396" spans="1:7" ht="14.4">
      <c r="A396" s="15" t="s">
        <v>13</v>
      </c>
      <c r="B396" s="47">
        <v>0.15667851701371238</v>
      </c>
      <c r="C396" s="47">
        <v>-9.0839933771871051E-2</v>
      </c>
      <c r="D396" s="17"/>
      <c r="E396" s="17"/>
      <c r="F396" s="17"/>
      <c r="G396" s="17"/>
    </row>
    <row r="397" spans="1:7" ht="14.4">
      <c r="A397" s="15" t="s">
        <v>14</v>
      </c>
      <c r="B397" s="47">
        <v>8.7845303867403191E-2</v>
      </c>
      <c r="C397" s="47">
        <v>3.9443695055583872E-2</v>
      </c>
      <c r="D397" s="17"/>
      <c r="E397" s="17"/>
      <c r="F397" s="17"/>
      <c r="G397" s="17"/>
    </row>
    <row r="398" spans="1:7" ht="14.4">
      <c r="A398" s="15" t="s">
        <v>15</v>
      </c>
      <c r="B398" s="47">
        <v>-1.6838674633351425E-2</v>
      </c>
      <c r="C398" s="47">
        <v>7.3091880241764606E-3</v>
      </c>
      <c r="D398" s="17"/>
      <c r="E398" s="17"/>
      <c r="F398" s="17"/>
      <c r="G398" s="17"/>
    </row>
    <row r="399" spans="1:7" ht="14.4">
      <c r="A399" s="15" t="s">
        <v>16</v>
      </c>
      <c r="B399" s="47">
        <v>-2.6183549325575317E-2</v>
      </c>
      <c r="C399" s="47">
        <v>1.2572350317866965E-2</v>
      </c>
      <c r="D399" s="17"/>
      <c r="E399" s="17"/>
      <c r="F399" s="17"/>
      <c r="G399" s="17"/>
    </row>
    <row r="400" spans="1:7" ht="14.4">
      <c r="A400" s="15" t="s">
        <v>17</v>
      </c>
      <c r="B400" s="47">
        <v>-8.6935522820574596E-2</v>
      </c>
      <c r="C400" s="47">
        <v>-3.2986190760196377E-2</v>
      </c>
      <c r="D400" s="17"/>
      <c r="E400" s="17"/>
      <c r="F400" s="17"/>
      <c r="G400" s="17"/>
    </row>
    <row r="401" spans="1:7" ht="14.4">
      <c r="A401" s="15" t="s">
        <v>18</v>
      </c>
      <c r="B401" s="47">
        <v>2.0956607495068891E-2</v>
      </c>
      <c r="C401" s="47">
        <v>2.0227095113316551E-3</v>
      </c>
      <c r="D401" s="17"/>
      <c r="E401" s="17"/>
      <c r="F401" s="17"/>
      <c r="G401" s="17"/>
    </row>
    <row r="402" spans="1:7" ht="14.4">
      <c r="A402" s="15" t="s">
        <v>19</v>
      </c>
      <c r="B402" s="47">
        <v>0.17565217391304344</v>
      </c>
      <c r="C402" s="47">
        <v>6.7474727647462984E-2</v>
      </c>
      <c r="D402" s="17"/>
      <c r="E402" s="17"/>
      <c r="F402" s="17"/>
      <c r="G402" s="17"/>
    </row>
    <row r="403" spans="1:7" ht="14.4">
      <c r="A403" s="15" t="s">
        <v>20</v>
      </c>
      <c r="B403" s="47">
        <v>-2.8716216216216339E-2</v>
      </c>
      <c r="C403" s="47">
        <v>-0.17434463757546292</v>
      </c>
      <c r="D403" s="17"/>
      <c r="E403" s="17"/>
      <c r="F403" s="17"/>
      <c r="G403" s="17"/>
    </row>
    <row r="404" spans="1:7" ht="14.4">
      <c r="A404" s="15" t="s">
        <v>21</v>
      </c>
      <c r="B404" s="47">
        <v>-6.8450039339103097E-2</v>
      </c>
      <c r="C404" s="47">
        <v>5.6821101310268185E-2</v>
      </c>
      <c r="D404" s="17"/>
      <c r="E404" s="17"/>
      <c r="F404" s="17"/>
      <c r="G404" s="17"/>
    </row>
    <row r="405" spans="1:7" ht="14.4">
      <c r="A405" s="15" t="s">
        <v>22</v>
      </c>
      <c r="B405" s="47">
        <v>-4.6511627906976716E-2</v>
      </c>
      <c r="C405" s="47">
        <v>-8.8161799156645348E-2</v>
      </c>
      <c r="D405" s="17"/>
      <c r="E405" s="17"/>
      <c r="F405" s="17"/>
      <c r="G405" s="17"/>
    </row>
    <row r="406" spans="1:7" ht="14.4">
      <c r="A406" s="15" t="s">
        <v>23</v>
      </c>
      <c r="B406" s="47">
        <v>4.4670846394984309E-2</v>
      </c>
      <c r="C406" s="47">
        <v>1.2652222046497075E-2</v>
      </c>
      <c r="D406" s="17"/>
      <c r="E406" s="17"/>
      <c r="F406" s="17"/>
      <c r="G406" s="17"/>
    </row>
    <row r="407" spans="1:7" ht="14.4">
      <c r="A407" s="15" t="s">
        <v>24</v>
      </c>
      <c r="B407" s="47">
        <v>3.4315049986490154E-2</v>
      </c>
      <c r="C407" s="47">
        <v>8.5120988501801831E-2</v>
      </c>
      <c r="D407" s="17"/>
      <c r="E407" s="17"/>
      <c r="F407" s="17"/>
      <c r="G407" s="17"/>
    </row>
    <row r="408" spans="1:7" ht="14.4">
      <c r="A408" s="15" t="s">
        <v>25</v>
      </c>
      <c r="B408" s="47">
        <v>1.7596920538905714E-2</v>
      </c>
      <c r="C408" s="47">
        <v>8.4597487203350363E-2</v>
      </c>
      <c r="D408" s="17"/>
      <c r="E408" s="17"/>
      <c r="F408" s="17"/>
      <c r="G408" s="17"/>
    </row>
    <row r="409" spans="1:7" ht="14.4">
      <c r="A409" s="15" t="s">
        <v>26</v>
      </c>
      <c r="B409" s="47">
        <v>-1.248981808308447E-2</v>
      </c>
      <c r="C409" s="47">
        <v>0.30503431104633516</v>
      </c>
      <c r="D409" s="17"/>
      <c r="E409" s="17"/>
      <c r="F409" s="17"/>
      <c r="G409" s="17"/>
    </row>
    <row r="410" spans="1:7" ht="14.4">
      <c r="A410" s="15" t="s">
        <v>27</v>
      </c>
      <c r="B410" s="47">
        <v>3.7464788732394227E-2</v>
      </c>
      <c r="C410" s="47">
        <v>3.2672770600777445E-2</v>
      </c>
      <c r="D410" s="17"/>
      <c r="E410" s="17"/>
      <c r="F410" s="17"/>
      <c r="G410" s="17"/>
    </row>
    <row r="411" spans="1:7" ht="14.4">
      <c r="A411" s="15" t="s">
        <v>28</v>
      </c>
      <c r="B411" s="47">
        <v>0.20013522650439497</v>
      </c>
      <c r="C411" s="47">
        <v>1.3152042696486621E-2</v>
      </c>
      <c r="D411" s="17"/>
      <c r="E411" s="17"/>
      <c r="F411" s="17"/>
      <c r="G411" s="17"/>
    </row>
    <row r="412" spans="1:7" ht="14.4">
      <c r="A412" s="15" t="s">
        <v>29</v>
      </c>
      <c r="B412" s="47">
        <v>0.22840531561461797</v>
      </c>
      <c r="C412" s="47">
        <v>-7.4415084820584898E-3</v>
      </c>
      <c r="D412" s="17"/>
      <c r="E412" s="17"/>
      <c r="F412" s="17"/>
      <c r="G412" s="17"/>
    </row>
    <row r="413" spans="1:7" ht="14.4">
      <c r="A413" s="15" t="s">
        <v>30</v>
      </c>
      <c r="B413" s="47">
        <v>-1.6741527153940394E-2</v>
      </c>
      <c r="C413" s="47">
        <v>4.9159719465396323E-2</v>
      </c>
      <c r="D413" s="17"/>
      <c r="E413" s="17"/>
      <c r="F413" s="17"/>
      <c r="G413" s="17"/>
    </row>
    <row r="414" spans="1:7" ht="14.4">
      <c r="A414" s="15" t="s">
        <v>31</v>
      </c>
      <c r="B414" s="47">
        <v>5.7494866529772537E-3</v>
      </c>
      <c r="C414" s="47">
        <v>-7.0651171370595844E-2</v>
      </c>
      <c r="D414" s="17"/>
      <c r="E414" s="17"/>
      <c r="F414" s="17"/>
      <c r="G414" s="17"/>
    </row>
    <row r="415" spans="1:7" ht="14.4">
      <c r="A415" s="15" t="s">
        <v>32</v>
      </c>
      <c r="B415" s="47">
        <v>-1.8145161290322509E-2</v>
      </c>
      <c r="C415" s="47">
        <v>-3.0579399141630881E-2</v>
      </c>
      <c r="D415" s="17"/>
      <c r="E415" s="17"/>
      <c r="F415" s="17"/>
      <c r="G415" s="17"/>
    </row>
    <row r="416" spans="1:7" ht="14.4">
      <c r="A416" s="15" t="s">
        <v>33</v>
      </c>
      <c r="B416" s="47">
        <v>9.7719869706840434E-3</v>
      </c>
      <c r="C416" s="47">
        <v>-5.4926483015041438E-2</v>
      </c>
      <c r="D416" s="17"/>
      <c r="E416" s="17"/>
      <c r="F416" s="17"/>
      <c r="G416" s="17"/>
    </row>
    <row r="417" spans="1:7" ht="14.4">
      <c r="A417" s="15" t="s">
        <v>34</v>
      </c>
      <c r="B417" s="47">
        <v>0.23107769423558899</v>
      </c>
      <c r="C417" s="47">
        <v>2.7494790460754759E-2</v>
      </c>
      <c r="D417" s="17"/>
      <c r="E417" s="17"/>
      <c r="F417" s="17"/>
      <c r="G417" s="17"/>
    </row>
    <row r="418" spans="1:7" ht="14.4">
      <c r="A418" s="15" t="s">
        <v>35</v>
      </c>
      <c r="B418" s="47">
        <v>3.3143448990160529E-2</v>
      </c>
      <c r="C418" s="47">
        <v>6.1735585323239306E-3</v>
      </c>
      <c r="D418" s="17"/>
      <c r="E418" s="17"/>
      <c r="F418" s="17"/>
      <c r="G418" s="17"/>
    </row>
    <row r="419" spans="1:7" ht="14.4">
      <c r="A419" s="15" t="s">
        <v>36</v>
      </c>
      <c r="B419" s="47">
        <v>-6.7149758454106312E-2</v>
      </c>
      <c r="C419" s="47">
        <v>3.1417072145131231E-2</v>
      </c>
      <c r="D419" s="17"/>
      <c r="E419" s="17"/>
      <c r="F419" s="17"/>
      <c r="G419" s="17"/>
    </row>
    <row r="420" spans="1:7" ht="14.4">
      <c r="A420" s="15" t="s">
        <v>37</v>
      </c>
      <c r="B420" s="47">
        <v>-0.10389610389610393</v>
      </c>
      <c r="C420" s="47">
        <v>6.0386011847888277E-2</v>
      </c>
      <c r="D420" s="17"/>
      <c r="E420" s="17"/>
      <c r="F420" s="17"/>
      <c r="G420" s="17"/>
    </row>
    <row r="421" spans="1:7" ht="14.4">
      <c r="A421" s="15" t="s">
        <v>38</v>
      </c>
      <c r="B421" s="47">
        <v>-1.4084507042253502E-2</v>
      </c>
      <c r="C421" s="47">
        <v>7.2189591585849033E-2</v>
      </c>
      <c r="D421" s="17"/>
      <c r="E421" s="17"/>
      <c r="F421" s="17"/>
      <c r="G421" s="17"/>
    </row>
    <row r="422" spans="1:7" ht="14.4">
      <c r="A422" s="15" t="s">
        <v>39</v>
      </c>
      <c r="B422" s="47">
        <v>4.1796353935082298E-2</v>
      </c>
      <c r="C422" s="47">
        <v>6.170691030382125E-2</v>
      </c>
      <c r="D422" s="17"/>
      <c r="E422" s="17"/>
      <c r="F422" s="17"/>
      <c r="G422" s="17"/>
    </row>
    <row r="423" spans="1:7" ht="14.4">
      <c r="A423" s="15" t="s">
        <v>40</v>
      </c>
      <c r="B423" s="47">
        <v>-8.8144557073601693E-3</v>
      </c>
      <c r="C423" s="47">
        <v>-4.102635421737022E-2</v>
      </c>
      <c r="D423" s="17"/>
      <c r="E423" s="17"/>
      <c r="F423" s="17"/>
      <c r="G423" s="17"/>
    </row>
    <row r="424" spans="1:7" ht="14.4">
      <c r="A424" s="15" t="s">
        <v>41</v>
      </c>
      <c r="B424" s="47">
        <v>7.637571157495282E-2</v>
      </c>
      <c r="C424" s="47">
        <v>0.12141297567061748</v>
      </c>
      <c r="D424" s="17"/>
      <c r="E424" s="17"/>
      <c r="F424" s="17"/>
      <c r="G424" s="17"/>
    </row>
    <row r="425" spans="1:7" ht="14.4">
      <c r="A425" s="15" t="s">
        <v>42</v>
      </c>
      <c r="B425" s="47">
        <v>4.6673286991062435E-2</v>
      </c>
      <c r="C425" s="47">
        <v>0.10399449035812691</v>
      </c>
      <c r="D425" s="17"/>
      <c r="E425" s="17"/>
      <c r="F425" s="17"/>
      <c r="G425" s="17"/>
    </row>
    <row r="426" spans="1:7" ht="14.4">
      <c r="A426" s="15" t="s">
        <v>43</v>
      </c>
      <c r="B426" s="47">
        <v>3.9880358923232162E-3</v>
      </c>
      <c r="C426" s="47">
        <v>-2.5819777949909195E-4</v>
      </c>
      <c r="D426" s="17"/>
      <c r="E426" s="17"/>
      <c r="F426" s="17"/>
      <c r="G426" s="17"/>
    </row>
    <row r="427" spans="1:7" ht="14.4">
      <c r="A427" s="15" t="s">
        <v>44</v>
      </c>
      <c r="B427" s="47">
        <v>2.608695652173898E-2</v>
      </c>
      <c r="C427" s="47">
        <v>4.9309130316987249E-2</v>
      </c>
      <c r="D427" s="17"/>
      <c r="E427" s="17"/>
      <c r="F427" s="17"/>
      <c r="G427" s="17"/>
    </row>
    <row r="428" spans="1:7" ht="14.4">
      <c r="A428" s="15" t="s">
        <v>45</v>
      </c>
      <c r="B428" s="47">
        <v>-2.4937655860349128E-2</v>
      </c>
      <c r="C428" s="47">
        <v>3.8074517269512942E-3</v>
      </c>
      <c r="D428" s="17"/>
      <c r="E428" s="17"/>
      <c r="F428" s="17"/>
      <c r="G428" s="17"/>
    </row>
    <row r="429" spans="1:7" ht="14.4">
      <c r="A429" s="15" t="s">
        <v>46</v>
      </c>
      <c r="B429" s="47">
        <v>-7.4330563250230797E-2</v>
      </c>
      <c r="C429" s="47">
        <v>-5.8547409746522172E-2</v>
      </c>
      <c r="D429" s="17"/>
      <c r="E429" s="17"/>
      <c r="F429" s="17"/>
      <c r="G429" s="17"/>
    </row>
    <row r="430" spans="1:7" ht="14.4">
      <c r="A430" s="15" t="s">
        <v>47</v>
      </c>
      <c r="B430" s="47">
        <v>1.1204481792717047E-2</v>
      </c>
      <c r="C430" s="47">
        <v>0.13934266822248143</v>
      </c>
      <c r="D430" s="17"/>
      <c r="E430" s="17"/>
      <c r="F430" s="17"/>
      <c r="G430" s="17"/>
    </row>
    <row r="431" spans="1:7" ht="14.4">
      <c r="A431" s="15" t="s">
        <v>48</v>
      </c>
      <c r="B431" s="47">
        <v>3.8797284190106751E-2</v>
      </c>
      <c r="C431" s="47">
        <v>4.0890688259109353E-2</v>
      </c>
      <c r="D431" s="17"/>
      <c r="E431" s="17"/>
      <c r="F431" s="17"/>
      <c r="G431" s="17"/>
    </row>
    <row r="432" spans="1:7" ht="14.4">
      <c r="A432" s="15" t="s">
        <v>49</v>
      </c>
      <c r="B432" s="47">
        <v>2.8428927680798077E-2</v>
      </c>
      <c r="C432" s="47">
        <v>2.224521469218832E-2</v>
      </c>
      <c r="D432" s="17"/>
      <c r="E432" s="17"/>
      <c r="F432" s="17"/>
      <c r="G432" s="17"/>
    </row>
    <row r="433" spans="1:7" ht="14.4">
      <c r="A433" s="15" t="s">
        <v>50</v>
      </c>
      <c r="B433" s="47">
        <v>5.9165346011621711E-2</v>
      </c>
      <c r="C433" s="47">
        <v>0.10457142857142854</v>
      </c>
      <c r="D433" s="17"/>
      <c r="E433" s="17"/>
      <c r="F433" s="17"/>
      <c r="G433" s="17"/>
    </row>
    <row r="434" spans="1:7" ht="14.4">
      <c r="A434" s="15" t="s">
        <v>51</v>
      </c>
      <c r="B434" s="47">
        <v>-4.1033434650455836E-2</v>
      </c>
      <c r="C434" s="47">
        <v>-6.3169164882227014E-2</v>
      </c>
      <c r="D434" s="17"/>
      <c r="E434" s="17"/>
      <c r="F434" s="17"/>
      <c r="G434" s="17"/>
    </row>
    <row r="435" spans="1:7" ht="14.4">
      <c r="A435" s="15" t="s">
        <v>52</v>
      </c>
      <c r="B435" s="47">
        <v>-5.5415617128464767E-3</v>
      </c>
      <c r="C435" s="47">
        <v>8.9085820895522305E-2</v>
      </c>
      <c r="D435" s="17"/>
      <c r="E435" s="17"/>
      <c r="F435" s="17"/>
      <c r="G435" s="17"/>
    </row>
    <row r="436" spans="1:7" ht="14.4">
      <c r="A436" s="15" t="s">
        <v>53</v>
      </c>
      <c r="B436" s="47">
        <v>-0.12593571114046676</v>
      </c>
      <c r="C436" s="47">
        <v>-0.1691532648711489</v>
      </c>
      <c r="D436" s="17"/>
      <c r="E436" s="17"/>
      <c r="F436" s="17"/>
      <c r="G436" s="17"/>
    </row>
    <row r="437" spans="1:7" ht="14.4">
      <c r="A437" s="15" t="s">
        <v>54</v>
      </c>
      <c r="B437" s="47">
        <v>-6.3891178895300937E-2</v>
      </c>
      <c r="C437" s="47">
        <v>-3.0251785043216795E-2</v>
      </c>
      <c r="D437" s="17"/>
      <c r="E437" s="17"/>
      <c r="F437" s="17"/>
      <c r="G437" s="17"/>
    </row>
    <row r="438" spans="1:7" ht="14.4">
      <c r="A438" s="15" t="s">
        <v>55</v>
      </c>
      <c r="B438" s="47">
        <v>8.7318087318086768E-3</v>
      </c>
      <c r="C438" s="47">
        <v>5.4174507279389994E-2</v>
      </c>
      <c r="D438" s="17"/>
      <c r="E438" s="17"/>
      <c r="F438" s="17"/>
      <c r="G438" s="17"/>
    </row>
    <row r="439" spans="1:7" ht="14.4">
      <c r="A439" s="15" t="s">
        <v>56</v>
      </c>
      <c r="B439" s="47">
        <v>0.1652131782945736</v>
      </c>
      <c r="C439" s="47">
        <v>6.5796032299869633E-3</v>
      </c>
      <c r="D439" s="17"/>
      <c r="E439" s="17"/>
      <c r="F439" s="17"/>
      <c r="G439" s="17"/>
    </row>
    <row r="440" spans="1:7" ht="14.4">
      <c r="A440" s="15" t="s">
        <v>57</v>
      </c>
      <c r="B440" s="47">
        <v>-0.13021491782553729</v>
      </c>
      <c r="C440" s="47">
        <v>4.5063088323653577E-3</v>
      </c>
      <c r="D440" s="17"/>
      <c r="E440" s="17"/>
      <c r="F440" s="17"/>
      <c r="G440" s="17"/>
    </row>
    <row r="441" spans="1:7" ht="14.4">
      <c r="A441" s="15" t="s">
        <v>58</v>
      </c>
      <c r="B441" s="47">
        <v>-4.5838359469240086E-2</v>
      </c>
      <c r="C441" s="47">
        <v>-9.9061710573800088E-2</v>
      </c>
      <c r="D441" s="17"/>
      <c r="E441" s="17"/>
      <c r="F441" s="17"/>
      <c r="G441" s="17"/>
    </row>
    <row r="442" spans="1:7" ht="14.4">
      <c r="A442" s="15" t="s">
        <v>59</v>
      </c>
      <c r="B442" s="47">
        <v>5.381355932203391E-2</v>
      </c>
      <c r="C442" s="47">
        <v>-1.9982316534040589E-2</v>
      </c>
      <c r="D442" s="17"/>
      <c r="E442" s="17"/>
      <c r="F442" s="17"/>
      <c r="G442" s="17"/>
    </row>
    <row r="443" spans="1:7" ht="14.4">
      <c r="A443" s="15" t="s">
        <v>60</v>
      </c>
      <c r="B443" s="47">
        <v>0.23560209424083767</v>
      </c>
      <c r="C443" s="47">
        <v>5.1506136110077927E-2</v>
      </c>
      <c r="D443" s="17"/>
      <c r="E443" s="17"/>
      <c r="F443" s="17"/>
      <c r="G443" s="17"/>
    </row>
    <row r="444" spans="1:7" ht="14.4">
      <c r="A444" s="15" t="s">
        <v>61</v>
      </c>
      <c r="B444" s="55"/>
      <c r="C444" s="55"/>
      <c r="D444" s="17"/>
      <c r="E444" s="17"/>
      <c r="F444" s="17"/>
      <c r="G444" s="17"/>
    </row>
    <row r="445" spans="1:7" ht="13.8">
      <c r="A445" s="20"/>
      <c r="B445" s="17"/>
      <c r="C445" s="17"/>
      <c r="D445" s="17"/>
      <c r="E445" s="17"/>
      <c r="F445" s="17"/>
      <c r="G445" s="17"/>
    </row>
    <row r="446" spans="1:7" ht="13.8">
      <c r="A446" s="20"/>
      <c r="B446" s="17"/>
      <c r="C446" s="17"/>
      <c r="D446" s="17"/>
      <c r="E446" s="17"/>
      <c r="F446" s="17"/>
      <c r="G446" s="17"/>
    </row>
    <row r="447" spans="1:7" ht="13.8">
      <c r="A447" s="20"/>
      <c r="B447" s="17"/>
      <c r="C447" s="17"/>
      <c r="D447" s="17"/>
      <c r="E447" s="17"/>
      <c r="F447" s="17"/>
      <c r="G447" s="17"/>
    </row>
    <row r="448" spans="1:7" ht="13.8">
      <c r="A448" s="20"/>
      <c r="B448" s="17"/>
      <c r="C448" s="17"/>
      <c r="D448" s="17"/>
      <c r="E448" s="17"/>
      <c r="F448" s="17"/>
      <c r="G448" s="17"/>
    </row>
    <row r="449" spans="1:7" ht="13.8">
      <c r="A449" s="20"/>
      <c r="B449" s="17"/>
      <c r="C449" s="17"/>
      <c r="D449" s="17"/>
      <c r="E449" s="17"/>
      <c r="F449" s="17"/>
      <c r="G449" s="17"/>
    </row>
    <row r="450" spans="1:7" ht="13.8">
      <c r="A450" s="20"/>
      <c r="B450" s="17"/>
      <c r="C450" s="17"/>
      <c r="D450" s="17"/>
      <c r="E450" s="17"/>
      <c r="F450" s="17"/>
      <c r="G450" s="17"/>
    </row>
    <row r="451" spans="1:7" ht="13.8">
      <c r="A451" s="20"/>
      <c r="B451" s="17"/>
      <c r="C451" s="17"/>
      <c r="D451" s="17"/>
      <c r="E451" s="17"/>
      <c r="F451" s="17"/>
      <c r="G451" s="17"/>
    </row>
    <row r="452" spans="1:7" ht="13.8">
      <c r="A452" s="20"/>
      <c r="B452" s="17"/>
      <c r="C452" s="17"/>
      <c r="D452" s="17"/>
      <c r="E452" s="17"/>
      <c r="F452" s="17"/>
      <c r="G452" s="17"/>
    </row>
    <row r="453" spans="1:7" ht="13.8">
      <c r="A453" s="20"/>
      <c r="B453" s="17"/>
      <c r="C453" s="17"/>
      <c r="D453" s="17"/>
      <c r="E453" s="17"/>
      <c r="F453" s="17"/>
      <c r="G453" s="17"/>
    </row>
    <row r="454" spans="1:7" ht="13.8">
      <c r="A454" s="20"/>
      <c r="B454" s="17"/>
      <c r="C454" s="17"/>
      <c r="D454" s="17"/>
      <c r="E454" s="17"/>
      <c r="F454" s="17"/>
      <c r="G454" s="17"/>
    </row>
    <row r="455" spans="1:7" ht="13.8">
      <c r="A455" s="20"/>
      <c r="B455" s="17"/>
      <c r="C455" s="17"/>
      <c r="D455" s="17"/>
      <c r="E455" s="17"/>
      <c r="F455" s="17"/>
      <c r="G455" s="17"/>
    </row>
    <row r="456" spans="1:7" ht="13.8">
      <c r="A456" s="20"/>
      <c r="B456" s="17"/>
      <c r="C456" s="17"/>
      <c r="D456" s="17"/>
      <c r="E456" s="17"/>
      <c r="F456" s="17"/>
      <c r="G456" s="17"/>
    </row>
    <row r="457" spans="1:7" ht="13.8">
      <c r="A457" s="20"/>
      <c r="B457" s="17"/>
      <c r="C457" s="17"/>
      <c r="D457" s="17"/>
      <c r="E457" s="17"/>
      <c r="F457" s="17"/>
      <c r="G457" s="17"/>
    </row>
    <row r="458" spans="1:7" ht="13.8">
      <c r="A458" s="20"/>
      <c r="B458" s="17"/>
      <c r="C458" s="17"/>
      <c r="D458" s="17"/>
      <c r="E458" s="17"/>
      <c r="F458" s="17"/>
      <c r="G458" s="17"/>
    </row>
    <row r="459" spans="1:7" ht="13.8">
      <c r="A459" s="20"/>
      <c r="B459" s="17"/>
      <c r="C459" s="17"/>
      <c r="D459" s="17"/>
      <c r="E459" s="17"/>
      <c r="F459" s="17"/>
      <c r="G459" s="17"/>
    </row>
    <row r="460" spans="1:7" ht="13.8">
      <c r="A460" s="20"/>
      <c r="B460" s="17"/>
      <c r="C460" s="17"/>
      <c r="D460" s="17"/>
      <c r="E460" s="17"/>
      <c r="F460" s="17"/>
      <c r="G460" s="17"/>
    </row>
    <row r="461" spans="1:7" ht="13.8">
      <c r="A461" s="20"/>
      <c r="B461" s="17"/>
      <c r="C461" s="17"/>
      <c r="D461" s="17"/>
      <c r="E461" s="17"/>
      <c r="F461" s="17"/>
      <c r="G461" s="17"/>
    </row>
    <row r="462" spans="1:7" ht="13.8">
      <c r="A462" s="20"/>
      <c r="B462" s="17"/>
      <c r="C462" s="17"/>
      <c r="D462" s="17"/>
      <c r="E462" s="17"/>
      <c r="F462" s="17"/>
      <c r="G462" s="17"/>
    </row>
    <row r="463" spans="1:7" ht="13.8">
      <c r="A463" s="20"/>
      <c r="B463" s="17"/>
      <c r="C463" s="17"/>
      <c r="D463" s="17"/>
      <c r="E463" s="17"/>
      <c r="F463" s="17"/>
      <c r="G463" s="17"/>
    </row>
    <row r="464" spans="1:7" ht="13.8">
      <c r="A464" s="20"/>
      <c r="B464" s="17"/>
      <c r="C464" s="17"/>
      <c r="D464" s="17"/>
      <c r="E464" s="17"/>
      <c r="F464" s="17"/>
      <c r="G464" s="17"/>
    </row>
    <row r="465" spans="1:7" ht="13.8">
      <c r="A465" s="20"/>
      <c r="B465" s="17"/>
      <c r="C465" s="17"/>
      <c r="D465" s="17"/>
      <c r="E465" s="17"/>
      <c r="F465" s="17"/>
      <c r="G465" s="17"/>
    </row>
    <row r="466" spans="1:7" ht="13.8">
      <c r="A466" s="20"/>
      <c r="B466" s="17"/>
      <c r="C466" s="17"/>
      <c r="D466" s="17"/>
      <c r="E466" s="17"/>
      <c r="F466" s="17"/>
      <c r="G466" s="17"/>
    </row>
    <row r="467" spans="1:7" ht="13.8">
      <c r="A467" s="20"/>
      <c r="B467" s="17"/>
      <c r="C467" s="17"/>
      <c r="D467" s="17"/>
      <c r="E467" s="17"/>
      <c r="F467" s="17"/>
      <c r="G467" s="17"/>
    </row>
    <row r="468" spans="1:7" ht="13.8">
      <c r="A468" s="20"/>
      <c r="B468" s="17"/>
      <c r="C468" s="17"/>
      <c r="D468" s="17"/>
      <c r="E468" s="17"/>
      <c r="F468" s="17"/>
      <c r="G468" s="17"/>
    </row>
    <row r="469" spans="1:7" ht="13.8">
      <c r="A469" s="20"/>
      <c r="B469" s="17"/>
      <c r="C469" s="17"/>
      <c r="D469" s="17"/>
      <c r="E469" s="17"/>
      <c r="F469" s="17"/>
      <c r="G469" s="17"/>
    </row>
    <row r="470" spans="1:7" ht="13.8">
      <c r="A470" s="20"/>
      <c r="B470" s="17"/>
      <c r="C470" s="17"/>
      <c r="D470" s="17"/>
      <c r="E470" s="17"/>
      <c r="F470" s="17"/>
      <c r="G470" s="17"/>
    </row>
    <row r="471" spans="1:7" ht="13.8">
      <c r="A471" s="20"/>
      <c r="B471" s="17"/>
      <c r="C471" s="17"/>
      <c r="D471" s="17"/>
      <c r="E471" s="17"/>
      <c r="F471" s="17"/>
      <c r="G471" s="17"/>
    </row>
    <row r="472" spans="1:7" ht="13.8">
      <c r="A472" s="20"/>
      <c r="B472" s="17"/>
      <c r="C472" s="17"/>
      <c r="D472" s="17"/>
      <c r="E472" s="17"/>
      <c r="F472" s="17"/>
      <c r="G472" s="17"/>
    </row>
    <row r="473" spans="1:7" ht="13.8">
      <c r="A473" s="20"/>
      <c r="B473" s="17"/>
      <c r="C473" s="17"/>
      <c r="D473" s="17"/>
      <c r="E473" s="17"/>
      <c r="F473" s="17"/>
      <c r="G473" s="17"/>
    </row>
    <row r="474" spans="1:7" ht="13.8">
      <c r="A474" s="20"/>
      <c r="B474" s="17"/>
      <c r="C474" s="17"/>
      <c r="D474" s="17"/>
      <c r="E474" s="17"/>
      <c r="F474" s="17"/>
      <c r="G474" s="17"/>
    </row>
    <row r="475" spans="1:7" ht="13.8">
      <c r="A475" s="20"/>
      <c r="B475" s="17"/>
      <c r="C475" s="17"/>
      <c r="D475" s="17"/>
      <c r="E475" s="17"/>
      <c r="F475" s="17"/>
      <c r="G475" s="17"/>
    </row>
    <row r="476" spans="1:7" ht="13.8">
      <c r="A476" s="20"/>
      <c r="B476" s="17"/>
      <c r="C476" s="17"/>
      <c r="D476" s="17"/>
      <c r="E476" s="17"/>
      <c r="F476" s="17"/>
      <c r="G476" s="17"/>
    </row>
    <row r="477" spans="1:7" ht="13.8">
      <c r="A477" s="20"/>
      <c r="B477" s="17"/>
      <c r="C477" s="17"/>
      <c r="D477" s="17"/>
      <c r="E477" s="17"/>
      <c r="F477" s="17"/>
      <c r="G477" s="17"/>
    </row>
    <row r="478" spans="1:7" ht="13.8">
      <c r="A478" s="20"/>
      <c r="B478" s="17"/>
      <c r="C478" s="17"/>
      <c r="D478" s="17"/>
      <c r="E478" s="17"/>
      <c r="F478" s="17"/>
      <c r="G478" s="17"/>
    </row>
    <row r="479" spans="1:7" ht="13.8">
      <c r="A479" s="20"/>
      <c r="B479" s="17"/>
      <c r="C479" s="17"/>
      <c r="D479" s="17"/>
      <c r="E479" s="17"/>
      <c r="F479" s="17"/>
      <c r="G479" s="17"/>
    </row>
    <row r="480" spans="1:7" ht="13.8">
      <c r="A480" s="20"/>
      <c r="B480" s="17"/>
      <c r="C480" s="17"/>
      <c r="D480" s="17"/>
      <c r="E480" s="17"/>
      <c r="F480" s="17"/>
      <c r="G480" s="17"/>
    </row>
    <row r="481" spans="1:7" ht="13.8">
      <c r="A481" s="20"/>
      <c r="B481" s="17"/>
      <c r="C481" s="17"/>
      <c r="D481" s="17"/>
      <c r="E481" s="17"/>
      <c r="F481" s="17"/>
      <c r="G481" s="17"/>
    </row>
    <row r="482" spans="1:7" ht="13.8">
      <c r="A482" s="20"/>
      <c r="B482" s="17"/>
      <c r="C482" s="17"/>
      <c r="D482" s="17"/>
      <c r="E482" s="17"/>
      <c r="F482" s="17"/>
      <c r="G482" s="17"/>
    </row>
    <row r="483" spans="1:7" ht="13.8">
      <c r="A483" s="20"/>
      <c r="B483" s="17"/>
      <c r="C483" s="17"/>
      <c r="D483" s="17"/>
      <c r="E483" s="17"/>
      <c r="F483" s="17"/>
      <c r="G483" s="17"/>
    </row>
    <row r="484" spans="1:7" ht="13.8">
      <c r="A484" s="20"/>
      <c r="B484" s="17"/>
      <c r="C484" s="17"/>
      <c r="D484" s="17"/>
      <c r="E484" s="17"/>
      <c r="F484" s="17"/>
      <c r="G484" s="17"/>
    </row>
    <row r="485" spans="1:7" ht="13.8">
      <c r="A485" s="20"/>
      <c r="B485" s="17"/>
      <c r="C485" s="17"/>
      <c r="D485" s="17"/>
      <c r="E485" s="17"/>
      <c r="F485" s="17"/>
      <c r="G485" s="17"/>
    </row>
    <row r="486" spans="1:7" ht="13.8">
      <c r="A486" s="20"/>
      <c r="B486" s="17"/>
      <c r="C486" s="17"/>
      <c r="D486" s="17"/>
      <c r="E486" s="17"/>
      <c r="F486" s="17"/>
      <c r="G486" s="17"/>
    </row>
    <row r="487" spans="1:7" ht="13.8">
      <c r="A487" s="20"/>
      <c r="B487" s="17"/>
      <c r="C487" s="17"/>
      <c r="D487" s="17"/>
      <c r="E487" s="17"/>
      <c r="F487" s="17"/>
      <c r="G487" s="17"/>
    </row>
    <row r="488" spans="1:7" ht="13.8">
      <c r="A488" s="20"/>
      <c r="B488" s="17"/>
      <c r="C488" s="17"/>
      <c r="D488" s="17"/>
      <c r="E488" s="17"/>
      <c r="F488" s="17"/>
      <c r="G488" s="17"/>
    </row>
    <row r="489" spans="1:7" ht="13.8">
      <c r="A489" s="20"/>
      <c r="B489" s="17"/>
      <c r="C489" s="17"/>
      <c r="D489" s="17"/>
      <c r="E489" s="17"/>
      <c r="F489" s="17"/>
      <c r="G489" s="17"/>
    </row>
    <row r="490" spans="1:7" ht="13.8">
      <c r="A490" s="20"/>
      <c r="B490" s="17"/>
      <c r="C490" s="17"/>
      <c r="D490" s="17"/>
      <c r="E490" s="17"/>
      <c r="F490" s="17"/>
      <c r="G490" s="17"/>
    </row>
    <row r="491" spans="1:7" ht="13.8">
      <c r="A491" s="20"/>
      <c r="B491" s="17"/>
      <c r="C491" s="17"/>
      <c r="D491" s="17"/>
      <c r="E491" s="17"/>
      <c r="F491" s="17"/>
      <c r="G491" s="17"/>
    </row>
    <row r="492" spans="1:7" ht="13.8">
      <c r="A492" s="20"/>
      <c r="B492" s="17"/>
      <c r="C492" s="17"/>
      <c r="D492" s="17"/>
      <c r="E492" s="17"/>
      <c r="F492" s="17"/>
      <c r="G492" s="17"/>
    </row>
    <row r="493" spans="1:7" ht="13.8">
      <c r="A493" s="20"/>
      <c r="B493" s="17"/>
      <c r="C493" s="17"/>
      <c r="D493" s="17"/>
      <c r="E493" s="17"/>
      <c r="F493" s="17"/>
      <c r="G493" s="17"/>
    </row>
    <row r="494" spans="1:7" ht="13.8">
      <c r="A494" s="20"/>
      <c r="B494" s="17"/>
      <c r="C494" s="17"/>
      <c r="D494" s="17"/>
      <c r="E494" s="17"/>
      <c r="F494" s="17"/>
      <c r="G494" s="17"/>
    </row>
    <row r="495" spans="1:7" ht="13.8">
      <c r="A495" s="20"/>
      <c r="B495" s="17"/>
      <c r="C495" s="17"/>
      <c r="D495" s="17"/>
      <c r="E495" s="17"/>
      <c r="F495" s="17"/>
      <c r="G495" s="17"/>
    </row>
    <row r="496" spans="1:7" ht="13.8">
      <c r="A496" s="20"/>
      <c r="B496" s="17"/>
      <c r="C496" s="17"/>
      <c r="D496" s="17"/>
      <c r="E496" s="17"/>
      <c r="F496" s="17"/>
      <c r="G496" s="17"/>
    </row>
    <row r="497" spans="1:7" ht="13.8">
      <c r="A497" s="20"/>
      <c r="B497" s="17"/>
      <c r="C497" s="17"/>
      <c r="D497" s="17"/>
      <c r="E497" s="17"/>
      <c r="F497" s="17"/>
      <c r="G497" s="17"/>
    </row>
    <row r="498" spans="1:7" ht="13.8">
      <c r="A498" s="20"/>
      <c r="B498" s="17"/>
      <c r="C498" s="17"/>
      <c r="D498" s="17"/>
      <c r="E498" s="17"/>
      <c r="F498" s="17"/>
      <c r="G498" s="17"/>
    </row>
    <row r="499" spans="1:7" ht="13.8">
      <c r="A499" s="20"/>
      <c r="B499" s="17"/>
      <c r="C499" s="17"/>
      <c r="D499" s="17"/>
      <c r="E499" s="17"/>
      <c r="F499" s="17"/>
      <c r="G499" s="17"/>
    </row>
    <row r="500" spans="1:7" ht="13.8">
      <c r="A500" s="20"/>
      <c r="B500" s="17"/>
      <c r="C500" s="17"/>
      <c r="D500" s="17"/>
      <c r="E500" s="17"/>
      <c r="F500" s="17"/>
      <c r="G500" s="17"/>
    </row>
    <row r="501" spans="1:7" ht="13.8">
      <c r="A501" s="20"/>
      <c r="B501" s="17"/>
      <c r="C501" s="17"/>
      <c r="D501" s="17"/>
      <c r="E501" s="17"/>
      <c r="F501" s="17"/>
      <c r="G501" s="17"/>
    </row>
    <row r="502" spans="1:7" ht="13.8">
      <c r="A502" s="20"/>
      <c r="B502" s="17"/>
      <c r="C502" s="17"/>
      <c r="D502" s="17"/>
      <c r="E502" s="17"/>
      <c r="F502" s="17"/>
      <c r="G502" s="17"/>
    </row>
    <row r="503" spans="1:7" ht="13.8">
      <c r="A503" s="20"/>
      <c r="B503" s="17"/>
      <c r="C503" s="17"/>
      <c r="D503" s="17"/>
      <c r="E503" s="17"/>
      <c r="F503" s="17"/>
      <c r="G503" s="17"/>
    </row>
    <row r="504" spans="1:7" ht="13.8">
      <c r="A504" s="20"/>
      <c r="B504" s="17"/>
      <c r="C504" s="17"/>
      <c r="D504" s="17"/>
      <c r="E504" s="17"/>
      <c r="F504" s="17"/>
      <c r="G504" s="17"/>
    </row>
    <row r="505" spans="1:7" ht="13.8">
      <c r="A505" s="20"/>
      <c r="B505" s="17"/>
      <c r="C505" s="17"/>
      <c r="D505" s="17"/>
      <c r="E505" s="17"/>
      <c r="F505" s="17"/>
      <c r="G505" s="17"/>
    </row>
    <row r="506" spans="1:7" ht="13.8">
      <c r="A506" s="20"/>
      <c r="B506" s="17"/>
      <c r="C506" s="17"/>
      <c r="D506" s="17"/>
      <c r="E506" s="17"/>
      <c r="F506" s="17"/>
      <c r="G506" s="17"/>
    </row>
    <row r="507" spans="1:7" ht="13.8">
      <c r="A507" s="20"/>
      <c r="B507" s="17"/>
      <c r="C507" s="17"/>
      <c r="D507" s="17"/>
      <c r="E507" s="17"/>
      <c r="F507" s="17"/>
      <c r="G507" s="17"/>
    </row>
    <row r="508" spans="1:7" ht="13.8">
      <c r="A508" s="20"/>
      <c r="B508" s="17"/>
      <c r="C508" s="17"/>
      <c r="D508" s="17"/>
      <c r="E508" s="17"/>
      <c r="F508" s="17"/>
      <c r="G508" s="17"/>
    </row>
    <row r="509" spans="1:7" ht="13.8">
      <c r="A509" s="20"/>
      <c r="B509" s="17"/>
      <c r="C509" s="17"/>
      <c r="D509" s="17"/>
      <c r="E509" s="17"/>
      <c r="F509" s="17"/>
      <c r="G509" s="17"/>
    </row>
    <row r="510" spans="1:7" ht="13.8">
      <c r="A510" s="20"/>
      <c r="B510" s="17"/>
      <c r="C510" s="17"/>
      <c r="D510" s="17"/>
      <c r="E510" s="17"/>
      <c r="F510" s="17"/>
      <c r="G510" s="17"/>
    </row>
    <row r="511" spans="1:7" ht="13.8">
      <c r="A511" s="20"/>
      <c r="B511" s="17"/>
      <c r="C511" s="17"/>
      <c r="D511" s="17"/>
      <c r="E511" s="17"/>
      <c r="F511" s="17"/>
      <c r="G511" s="17"/>
    </row>
    <row r="512" spans="1:7" ht="13.8">
      <c r="A512" s="20"/>
      <c r="B512" s="17"/>
      <c r="C512" s="17"/>
      <c r="D512" s="17"/>
      <c r="E512" s="17"/>
      <c r="F512" s="17"/>
      <c r="G512" s="17"/>
    </row>
    <row r="513" spans="1:7" ht="13.8">
      <c r="A513" s="20"/>
      <c r="B513" s="17"/>
      <c r="C513" s="17"/>
      <c r="D513" s="17"/>
      <c r="E513" s="17"/>
      <c r="F513" s="17"/>
      <c r="G513" s="17"/>
    </row>
    <row r="514" spans="1:7" ht="13.8">
      <c r="A514" s="20"/>
      <c r="B514" s="17"/>
      <c r="C514" s="17"/>
      <c r="D514" s="17"/>
      <c r="E514" s="17"/>
      <c r="F514" s="17"/>
      <c r="G514" s="17"/>
    </row>
    <row r="515" spans="1:7" ht="13.8">
      <c r="A515" s="20"/>
      <c r="B515" s="17"/>
      <c r="C515" s="17"/>
      <c r="D515" s="17"/>
      <c r="E515" s="17"/>
      <c r="F515" s="17"/>
      <c r="G515" s="17"/>
    </row>
    <row r="516" spans="1:7" ht="13.8">
      <c r="A516" s="20"/>
      <c r="B516" s="17"/>
      <c r="C516" s="17"/>
      <c r="D516" s="17"/>
      <c r="E516" s="17"/>
      <c r="F516" s="17"/>
      <c r="G516" s="17"/>
    </row>
    <row r="517" spans="1:7" ht="13.8">
      <c r="A517" s="20"/>
      <c r="B517" s="17"/>
      <c r="C517" s="17"/>
      <c r="D517" s="17"/>
      <c r="E517" s="17"/>
      <c r="F517" s="17"/>
      <c r="G517" s="17"/>
    </row>
    <row r="518" spans="1:7" ht="13.8">
      <c r="A518" s="20"/>
      <c r="B518" s="17"/>
      <c r="C518" s="17"/>
      <c r="D518" s="17"/>
      <c r="E518" s="17"/>
      <c r="F518" s="17"/>
      <c r="G518" s="17"/>
    </row>
    <row r="519" spans="1:7" ht="13.8">
      <c r="A519" s="20"/>
      <c r="B519" s="17"/>
      <c r="C519" s="17"/>
      <c r="D519" s="17"/>
      <c r="E519" s="17"/>
      <c r="F519" s="17"/>
      <c r="G519" s="17"/>
    </row>
    <row r="520" spans="1:7" ht="13.8">
      <c r="A520" s="20"/>
      <c r="B520" s="17"/>
      <c r="C520" s="17"/>
      <c r="D520" s="17"/>
      <c r="E520" s="17"/>
      <c r="F520" s="17"/>
      <c r="G520" s="17"/>
    </row>
    <row r="521" spans="1:7" ht="13.8">
      <c r="A521" s="20"/>
      <c r="B521" s="17"/>
      <c r="C521" s="17"/>
      <c r="D521" s="17"/>
      <c r="E521" s="17"/>
      <c r="F521" s="17"/>
      <c r="G521" s="17"/>
    </row>
    <row r="522" spans="1:7" ht="13.8">
      <c r="A522" s="20"/>
      <c r="B522" s="17"/>
      <c r="C522" s="17"/>
      <c r="D522" s="17"/>
      <c r="E522" s="17"/>
      <c r="F522" s="17"/>
      <c r="G522" s="17"/>
    </row>
    <row r="523" spans="1:7" ht="13.8">
      <c r="A523" s="20"/>
      <c r="B523" s="17"/>
      <c r="C523" s="17"/>
      <c r="D523" s="17"/>
      <c r="E523" s="17"/>
      <c r="F523" s="17"/>
      <c r="G523" s="17"/>
    </row>
    <row r="524" spans="1:7" ht="13.8">
      <c r="A524" s="20"/>
      <c r="B524" s="17"/>
      <c r="C524" s="17"/>
      <c r="D524" s="17"/>
      <c r="E524" s="17"/>
      <c r="F524" s="17"/>
      <c r="G524" s="17"/>
    </row>
    <row r="525" spans="1:7" ht="13.8">
      <c r="A525" s="20"/>
      <c r="B525" s="17"/>
      <c r="C525" s="17"/>
      <c r="D525" s="17"/>
      <c r="E525" s="17"/>
      <c r="F525" s="17"/>
      <c r="G525" s="17"/>
    </row>
    <row r="526" spans="1:7" ht="13.8">
      <c r="A526" s="20"/>
      <c r="B526" s="17"/>
      <c r="C526" s="17"/>
      <c r="D526" s="17"/>
      <c r="E526" s="17"/>
      <c r="F526" s="17"/>
      <c r="G526" s="17"/>
    </row>
    <row r="527" spans="1:7" ht="13.8">
      <c r="A527" s="20"/>
      <c r="B527" s="17"/>
      <c r="C527" s="17"/>
      <c r="D527" s="17"/>
      <c r="E527" s="17"/>
      <c r="F527" s="17"/>
      <c r="G527" s="17"/>
    </row>
    <row r="528" spans="1:7" ht="13.8">
      <c r="A528" s="20"/>
      <c r="B528" s="17"/>
      <c r="C528" s="17"/>
      <c r="D528" s="17"/>
      <c r="E528" s="17"/>
      <c r="F528" s="17"/>
      <c r="G528" s="17"/>
    </row>
    <row r="529" spans="1:7" ht="13.8">
      <c r="A529" s="20"/>
      <c r="B529" s="17"/>
      <c r="C529" s="17"/>
      <c r="D529" s="17"/>
      <c r="E529" s="17"/>
      <c r="F529" s="17"/>
      <c r="G529" s="17"/>
    </row>
    <row r="530" spans="1:7" ht="13.8">
      <c r="A530" s="20"/>
      <c r="B530" s="17"/>
      <c r="C530" s="17"/>
      <c r="D530" s="17"/>
      <c r="E530" s="17"/>
      <c r="F530" s="17"/>
      <c r="G530" s="17"/>
    </row>
    <row r="531" spans="1:7" ht="13.8">
      <c r="A531" s="20"/>
      <c r="B531" s="17"/>
      <c r="C531" s="17"/>
      <c r="D531" s="17"/>
      <c r="E531" s="17"/>
      <c r="F531" s="17"/>
      <c r="G531" s="17"/>
    </row>
    <row r="532" spans="1:7" ht="13.8">
      <c r="A532" s="20"/>
      <c r="B532" s="17"/>
      <c r="C532" s="17"/>
      <c r="D532" s="17"/>
      <c r="E532" s="17"/>
      <c r="F532" s="17"/>
      <c r="G532" s="17"/>
    </row>
    <row r="533" spans="1:7" ht="13.8">
      <c r="A533" s="20"/>
      <c r="B533" s="17"/>
      <c r="C533" s="17"/>
      <c r="D533" s="17"/>
      <c r="E533" s="17"/>
      <c r="F533" s="17"/>
      <c r="G533" s="17"/>
    </row>
    <row r="534" spans="1:7" ht="13.8">
      <c r="A534" s="20"/>
      <c r="B534" s="17"/>
      <c r="C534" s="17"/>
      <c r="D534" s="17"/>
      <c r="E534" s="17"/>
      <c r="F534" s="17"/>
      <c r="G534" s="17"/>
    </row>
    <row r="535" spans="1:7" ht="13.8">
      <c r="A535" s="20"/>
      <c r="B535" s="17"/>
      <c r="C535" s="17"/>
      <c r="D535" s="17"/>
      <c r="E535" s="17"/>
      <c r="F535" s="17"/>
      <c r="G535" s="17"/>
    </row>
    <row r="536" spans="1:7" ht="13.8">
      <c r="A536" s="20"/>
      <c r="B536" s="17"/>
      <c r="C536" s="17"/>
      <c r="D536" s="17"/>
      <c r="E536" s="17"/>
      <c r="F536" s="17"/>
      <c r="G536" s="17"/>
    </row>
    <row r="537" spans="1:7" ht="13.8">
      <c r="A537" s="20"/>
      <c r="B537" s="17"/>
      <c r="C537" s="17"/>
      <c r="D537" s="17"/>
      <c r="E537" s="17"/>
      <c r="F537" s="17"/>
      <c r="G537" s="17"/>
    </row>
    <row r="538" spans="1:7" ht="13.8">
      <c r="A538" s="20"/>
      <c r="B538" s="17"/>
      <c r="C538" s="17"/>
      <c r="D538" s="17"/>
      <c r="E538" s="17"/>
      <c r="F538" s="17"/>
      <c r="G538" s="17"/>
    </row>
    <row r="539" spans="1:7" ht="13.8">
      <c r="A539" s="20"/>
      <c r="B539" s="17"/>
      <c r="C539" s="17"/>
      <c r="D539" s="17"/>
      <c r="E539" s="17"/>
      <c r="F539" s="17"/>
      <c r="G539" s="17"/>
    </row>
    <row r="540" spans="1:7" ht="13.8">
      <c r="A540" s="20"/>
      <c r="B540" s="17"/>
      <c r="C540" s="17"/>
      <c r="D540" s="17"/>
      <c r="E540" s="17"/>
      <c r="F540" s="17"/>
      <c r="G540" s="17"/>
    </row>
    <row r="541" spans="1:7" ht="13.8">
      <c r="A541" s="20"/>
      <c r="B541" s="17"/>
      <c r="C541" s="17"/>
      <c r="D541" s="17"/>
      <c r="E541" s="17"/>
      <c r="F541" s="17"/>
      <c r="G541" s="17"/>
    </row>
    <row r="542" spans="1:7" ht="13.8">
      <c r="A542" s="20"/>
      <c r="B542" s="17"/>
      <c r="C542" s="17"/>
      <c r="D542" s="17"/>
      <c r="E542" s="17"/>
      <c r="F542" s="17"/>
      <c r="G542" s="17"/>
    </row>
    <row r="543" spans="1:7" ht="13.8">
      <c r="A543" s="20"/>
      <c r="B543" s="17"/>
      <c r="C543" s="17"/>
      <c r="D543" s="17"/>
      <c r="E543" s="17"/>
      <c r="F543" s="17"/>
      <c r="G543" s="17"/>
    </row>
    <row r="544" spans="1:7" ht="13.8">
      <c r="A544" s="20"/>
      <c r="B544" s="17"/>
      <c r="C544" s="17"/>
      <c r="D544" s="17"/>
      <c r="E544" s="17"/>
      <c r="F544" s="17"/>
      <c r="G544" s="17"/>
    </row>
    <row r="545" spans="1:7" ht="13.8">
      <c r="A545" s="20"/>
      <c r="B545" s="17"/>
      <c r="C545" s="17"/>
      <c r="D545" s="17"/>
      <c r="E545" s="17"/>
      <c r="F545" s="17"/>
      <c r="G545" s="17"/>
    </row>
    <row r="546" spans="1:7" ht="13.8">
      <c r="A546" s="20"/>
      <c r="B546" s="17"/>
      <c r="C546" s="17"/>
      <c r="D546" s="17"/>
      <c r="E546" s="17"/>
      <c r="F546" s="17"/>
      <c r="G546" s="17"/>
    </row>
    <row r="547" spans="1:7" ht="13.8">
      <c r="A547" s="20"/>
      <c r="B547" s="17"/>
      <c r="C547" s="17"/>
      <c r="D547" s="17"/>
      <c r="E547" s="17"/>
      <c r="F547" s="17"/>
      <c r="G547" s="17"/>
    </row>
    <row r="548" spans="1:7" ht="13.8">
      <c r="A548" s="20"/>
      <c r="B548" s="17"/>
      <c r="C548" s="17"/>
      <c r="D548" s="17"/>
      <c r="E548" s="17"/>
      <c r="F548" s="17"/>
      <c r="G548" s="17"/>
    </row>
    <row r="549" spans="1:7" ht="13.8">
      <c r="A549" s="20"/>
      <c r="B549" s="17"/>
      <c r="C549" s="17"/>
      <c r="D549" s="17"/>
      <c r="E549" s="17"/>
      <c r="F549" s="17"/>
      <c r="G549" s="17"/>
    </row>
    <row r="550" spans="1:7" ht="13.8">
      <c r="A550" s="20"/>
      <c r="B550" s="17"/>
      <c r="C550" s="17"/>
      <c r="D550" s="17"/>
      <c r="E550" s="17"/>
      <c r="F550" s="17"/>
      <c r="G550" s="17"/>
    </row>
    <row r="551" spans="1:7" ht="13.8">
      <c r="A551" s="20"/>
      <c r="B551" s="17"/>
      <c r="C551" s="17"/>
      <c r="D551" s="17"/>
      <c r="E551" s="17"/>
      <c r="F551" s="17"/>
      <c r="G551" s="17"/>
    </row>
    <row r="552" spans="1:7" ht="13.8">
      <c r="A552" s="20"/>
      <c r="B552" s="17"/>
      <c r="C552" s="17"/>
      <c r="D552" s="17"/>
      <c r="E552" s="17"/>
      <c r="F552" s="17"/>
      <c r="G552" s="17"/>
    </row>
    <row r="553" spans="1:7" ht="13.8">
      <c r="A553" s="20"/>
      <c r="B553" s="17"/>
      <c r="C553" s="17"/>
      <c r="D553" s="17"/>
      <c r="E553" s="17"/>
      <c r="F553" s="17"/>
      <c r="G553" s="17"/>
    </row>
    <row r="554" spans="1:7" ht="13.8">
      <c r="A554" s="20"/>
      <c r="B554" s="17"/>
      <c r="C554" s="17"/>
      <c r="D554" s="17"/>
      <c r="E554" s="17"/>
      <c r="F554" s="17"/>
      <c r="G554" s="17"/>
    </row>
    <row r="555" spans="1:7" ht="13.8">
      <c r="A555" s="20"/>
      <c r="B555" s="17"/>
      <c r="C555" s="17"/>
      <c r="D555" s="17"/>
      <c r="E555" s="17"/>
      <c r="F555" s="17"/>
      <c r="G555" s="17"/>
    </row>
    <row r="556" spans="1:7" ht="13.8">
      <c r="A556" s="20"/>
      <c r="B556" s="17"/>
      <c r="C556" s="17"/>
      <c r="D556" s="17"/>
      <c r="E556" s="17"/>
      <c r="F556" s="17"/>
      <c r="G556" s="17"/>
    </row>
    <row r="557" spans="1:7" ht="13.8">
      <c r="A557" s="20"/>
      <c r="B557" s="17"/>
      <c r="C557" s="17"/>
      <c r="D557" s="17"/>
      <c r="E557" s="17"/>
      <c r="F557" s="17"/>
      <c r="G557" s="17"/>
    </row>
    <row r="558" spans="1:7" ht="13.8">
      <c r="A558" s="20"/>
      <c r="B558" s="17"/>
      <c r="C558" s="17"/>
      <c r="D558" s="17"/>
      <c r="E558" s="17"/>
      <c r="F558" s="17"/>
      <c r="G558" s="17"/>
    </row>
    <row r="559" spans="1:7" ht="13.8">
      <c r="A559" s="20"/>
      <c r="B559" s="17"/>
      <c r="C559" s="17"/>
      <c r="D559" s="17"/>
      <c r="E559" s="17"/>
      <c r="F559" s="17"/>
      <c r="G559" s="17"/>
    </row>
    <row r="560" spans="1:7" ht="13.8">
      <c r="A560" s="20"/>
      <c r="B560" s="17"/>
      <c r="C560" s="17"/>
      <c r="D560" s="17"/>
      <c r="E560" s="17"/>
      <c r="F560" s="17"/>
      <c r="G560" s="17"/>
    </row>
    <row r="561" spans="1:7" ht="13.8">
      <c r="A561" s="20"/>
      <c r="B561" s="17"/>
      <c r="C561" s="17"/>
      <c r="D561" s="17"/>
      <c r="E561" s="17"/>
      <c r="F561" s="17"/>
      <c r="G561" s="17"/>
    </row>
    <row r="562" spans="1:7" ht="13.8">
      <c r="A562" s="20"/>
      <c r="B562" s="17"/>
      <c r="C562" s="17"/>
      <c r="D562" s="17"/>
      <c r="E562" s="17"/>
      <c r="F562" s="17"/>
      <c r="G562" s="17"/>
    </row>
    <row r="563" spans="1:7" ht="13.8">
      <c r="A563" s="20"/>
      <c r="B563" s="17"/>
      <c r="C563" s="17"/>
      <c r="D563" s="17"/>
      <c r="E563" s="17"/>
      <c r="F563" s="17"/>
      <c r="G563" s="17"/>
    </row>
    <row r="564" spans="1:7" ht="13.8">
      <c r="A564" s="20"/>
      <c r="B564" s="17"/>
      <c r="C564" s="17"/>
      <c r="D564" s="17"/>
      <c r="E564" s="17"/>
      <c r="F564" s="17"/>
      <c r="G564" s="17"/>
    </row>
    <row r="565" spans="1:7" ht="13.8">
      <c r="A565" s="20"/>
      <c r="B565" s="17"/>
      <c r="C565" s="17"/>
      <c r="D565" s="17"/>
      <c r="E565" s="17"/>
      <c r="F565" s="17"/>
      <c r="G565" s="17"/>
    </row>
    <row r="566" spans="1:7" ht="13.8">
      <c r="A566" s="20"/>
      <c r="B566" s="17"/>
      <c r="C566" s="17"/>
      <c r="D566" s="17"/>
      <c r="E566" s="17"/>
      <c r="F566" s="17"/>
      <c r="G566" s="17"/>
    </row>
    <row r="567" spans="1:7" ht="13.8">
      <c r="A567" s="20"/>
      <c r="B567" s="17"/>
      <c r="C567" s="17"/>
      <c r="D567" s="17"/>
      <c r="E567" s="17"/>
      <c r="F567" s="17"/>
      <c r="G567" s="17"/>
    </row>
    <row r="568" spans="1:7" ht="13.8">
      <c r="A568" s="20"/>
      <c r="B568" s="17"/>
      <c r="C568" s="17"/>
      <c r="D568" s="17"/>
      <c r="E568" s="17"/>
      <c r="F568" s="17"/>
      <c r="G568" s="17"/>
    </row>
    <row r="569" spans="1:7" ht="13.8">
      <c r="A569" s="20"/>
      <c r="B569" s="17"/>
      <c r="C569" s="17"/>
      <c r="D569" s="17"/>
      <c r="E569" s="17"/>
      <c r="F569" s="17"/>
      <c r="G569" s="17"/>
    </row>
    <row r="570" spans="1:7" ht="13.8">
      <c r="A570" s="20"/>
      <c r="B570" s="17"/>
      <c r="C570" s="17"/>
      <c r="D570" s="17"/>
      <c r="E570" s="17"/>
      <c r="F570" s="17"/>
      <c r="G570" s="17"/>
    </row>
    <row r="571" spans="1:7" ht="13.8">
      <c r="A571" s="20"/>
      <c r="B571" s="17"/>
      <c r="C571" s="17"/>
      <c r="D571" s="17"/>
      <c r="E571" s="17"/>
      <c r="F571" s="17"/>
      <c r="G571" s="17"/>
    </row>
    <row r="572" spans="1:7" ht="13.8">
      <c r="A572" s="20"/>
      <c r="B572" s="17"/>
      <c r="C572" s="17"/>
      <c r="D572" s="17"/>
      <c r="E572" s="17"/>
      <c r="F572" s="17"/>
      <c r="G572" s="17"/>
    </row>
    <row r="573" spans="1:7" ht="13.8">
      <c r="A573" s="20"/>
      <c r="B573" s="17"/>
      <c r="C573" s="17"/>
      <c r="D573" s="17"/>
      <c r="E573" s="17"/>
      <c r="F573" s="17"/>
      <c r="G573" s="17"/>
    </row>
    <row r="574" spans="1:7" ht="13.8">
      <c r="A574" s="20"/>
      <c r="B574" s="17"/>
      <c r="C574" s="17"/>
      <c r="D574" s="17"/>
      <c r="E574" s="17"/>
      <c r="F574" s="17"/>
      <c r="G574" s="17"/>
    </row>
    <row r="575" spans="1:7" ht="13.8">
      <c r="A575" s="20"/>
      <c r="B575" s="17"/>
      <c r="C575" s="17"/>
      <c r="D575" s="17"/>
      <c r="E575" s="17"/>
      <c r="F575" s="17"/>
      <c r="G575" s="17"/>
    </row>
    <row r="576" spans="1:7" ht="13.8">
      <c r="A576" s="20"/>
      <c r="B576" s="17"/>
      <c r="C576" s="17"/>
      <c r="D576" s="17"/>
      <c r="E576" s="17"/>
      <c r="F576" s="17"/>
      <c r="G576" s="17"/>
    </row>
    <row r="577" spans="1:7" ht="13.8">
      <c r="A577" s="20"/>
      <c r="B577" s="17"/>
      <c r="C577" s="17"/>
      <c r="D577" s="17"/>
      <c r="E577" s="17"/>
      <c r="F577" s="17"/>
      <c r="G577" s="17"/>
    </row>
    <row r="578" spans="1:7" ht="13.8">
      <c r="A578" s="20"/>
      <c r="B578" s="17"/>
      <c r="C578" s="17"/>
      <c r="D578" s="17"/>
      <c r="E578" s="17"/>
      <c r="F578" s="17"/>
      <c r="G578" s="17"/>
    </row>
    <row r="579" spans="1:7" ht="13.8">
      <c r="A579" s="20"/>
      <c r="B579" s="17"/>
      <c r="C579" s="17"/>
      <c r="D579" s="17"/>
      <c r="E579" s="17"/>
      <c r="F579" s="17"/>
      <c r="G579" s="17"/>
    </row>
    <row r="580" spans="1:7" ht="13.8">
      <c r="A580" s="20"/>
      <c r="B580" s="17"/>
      <c r="C580" s="17"/>
      <c r="D580" s="17"/>
      <c r="E580" s="17"/>
      <c r="F580" s="17"/>
      <c r="G580" s="17"/>
    </row>
    <row r="581" spans="1:7" ht="13.8">
      <c r="A581" s="20"/>
      <c r="B581" s="17"/>
      <c r="C581" s="17"/>
      <c r="D581" s="17"/>
      <c r="E581" s="17"/>
      <c r="F581" s="17"/>
      <c r="G581" s="17"/>
    </row>
    <row r="582" spans="1:7" ht="13.8">
      <c r="A582" s="20"/>
      <c r="B582" s="17"/>
      <c r="C582" s="17"/>
      <c r="D582" s="17"/>
      <c r="E582" s="17"/>
      <c r="F582" s="17"/>
      <c r="G582" s="17"/>
    </row>
    <row r="583" spans="1:7" ht="13.8">
      <c r="A583" s="20"/>
      <c r="B583" s="17"/>
      <c r="C583" s="17"/>
      <c r="D583" s="17"/>
      <c r="E583" s="17"/>
      <c r="F583" s="17"/>
      <c r="G583" s="17"/>
    </row>
    <row r="584" spans="1:7" ht="13.8">
      <c r="A584" s="20"/>
      <c r="B584" s="17"/>
      <c r="C584" s="17"/>
      <c r="D584" s="17"/>
      <c r="E584" s="17"/>
      <c r="F584" s="17"/>
      <c r="G584" s="17"/>
    </row>
    <row r="585" spans="1:7" ht="13.8">
      <c r="A585" s="20"/>
      <c r="B585" s="17"/>
      <c r="C585" s="17"/>
      <c r="D585" s="17"/>
      <c r="E585" s="17"/>
      <c r="F585" s="17"/>
      <c r="G585" s="17"/>
    </row>
    <row r="586" spans="1:7" ht="13.8">
      <c r="A586" s="20"/>
      <c r="B586" s="17"/>
      <c r="C586" s="17"/>
      <c r="D586" s="17"/>
      <c r="E586" s="17"/>
      <c r="F586" s="17"/>
      <c r="G586" s="17"/>
    </row>
    <row r="587" spans="1:7" ht="13.8">
      <c r="A587" s="20"/>
      <c r="B587" s="17"/>
      <c r="C587" s="17"/>
      <c r="D587" s="17"/>
      <c r="E587" s="17"/>
      <c r="F587" s="17"/>
      <c r="G587" s="17"/>
    </row>
    <row r="588" spans="1:7" ht="13.8">
      <c r="A588" s="20"/>
      <c r="B588" s="17"/>
      <c r="C588" s="17"/>
      <c r="D588" s="17"/>
      <c r="E588" s="17"/>
      <c r="F588" s="17"/>
      <c r="G588" s="17"/>
    </row>
    <row r="589" spans="1:7" ht="13.8">
      <c r="A589" s="20"/>
      <c r="B589" s="17"/>
      <c r="C589" s="17"/>
      <c r="D589" s="17"/>
      <c r="E589" s="17"/>
      <c r="F589" s="17"/>
      <c r="G589" s="17"/>
    </row>
    <row r="590" spans="1:7" ht="13.8">
      <c r="A590" s="20"/>
      <c r="B590" s="17"/>
      <c r="C590" s="17"/>
      <c r="D590" s="17"/>
      <c r="E590" s="17"/>
      <c r="F590" s="17"/>
      <c r="G590" s="17"/>
    </row>
    <row r="591" spans="1:7" ht="13.8">
      <c r="A591" s="20"/>
      <c r="B591" s="17"/>
      <c r="C591" s="17"/>
      <c r="D591" s="17"/>
      <c r="E591" s="17"/>
      <c r="F591" s="17"/>
      <c r="G591" s="17"/>
    </row>
    <row r="592" spans="1:7" ht="13.8">
      <c r="A592" s="20"/>
      <c r="B592" s="17"/>
      <c r="C592" s="17"/>
      <c r="D592" s="17"/>
      <c r="E592" s="17"/>
      <c r="F592" s="17"/>
      <c r="G592" s="17"/>
    </row>
    <row r="593" spans="1:7" ht="13.8">
      <c r="A593" s="20"/>
      <c r="B593" s="17"/>
      <c r="C593" s="17"/>
      <c r="D593" s="17"/>
      <c r="E593" s="17"/>
      <c r="F593" s="17"/>
      <c r="G593" s="17"/>
    </row>
    <row r="594" spans="1:7" ht="13.8">
      <c r="A594" s="20"/>
      <c r="B594" s="17"/>
      <c r="C594" s="17"/>
      <c r="D594" s="17"/>
      <c r="E594" s="17"/>
      <c r="F594" s="17"/>
      <c r="G594" s="17"/>
    </row>
    <row r="595" spans="1:7" ht="13.8">
      <c r="A595" s="20"/>
      <c r="B595" s="17"/>
      <c r="C595" s="17"/>
      <c r="D595" s="17"/>
      <c r="E595" s="17"/>
      <c r="F595" s="17"/>
      <c r="G595" s="17"/>
    </row>
    <row r="596" spans="1:7" ht="13.8">
      <c r="A596" s="20"/>
      <c r="B596" s="17"/>
      <c r="C596" s="17"/>
      <c r="D596" s="17"/>
      <c r="E596" s="17"/>
      <c r="F596" s="17"/>
      <c r="G596" s="17"/>
    </row>
    <row r="597" spans="1:7" ht="13.8">
      <c r="A597" s="20"/>
      <c r="B597" s="17"/>
      <c r="C597" s="17"/>
      <c r="D597" s="17"/>
      <c r="E597" s="17"/>
      <c r="F597" s="17"/>
      <c r="G597" s="17"/>
    </row>
    <row r="598" spans="1:7" ht="13.8">
      <c r="A598" s="20"/>
      <c r="B598" s="17"/>
      <c r="C598" s="17"/>
      <c r="D598" s="17"/>
      <c r="E598" s="17"/>
      <c r="F598" s="17"/>
      <c r="G598" s="17"/>
    </row>
    <row r="599" spans="1:7" ht="13.8">
      <c r="A599" s="20"/>
      <c r="B599" s="17"/>
      <c r="C599" s="17"/>
      <c r="D599" s="17"/>
      <c r="E599" s="17"/>
      <c r="F599" s="17"/>
      <c r="G599" s="17"/>
    </row>
    <row r="600" spans="1:7" ht="13.8">
      <c r="A600" s="20"/>
      <c r="B600" s="17"/>
      <c r="C600" s="17"/>
      <c r="D600" s="17"/>
      <c r="E600" s="17"/>
      <c r="F600" s="17"/>
      <c r="G600" s="17"/>
    </row>
    <row r="601" spans="1:7" ht="13.8">
      <c r="A601" s="20"/>
      <c r="B601" s="17"/>
      <c r="C601" s="17"/>
      <c r="D601" s="17"/>
      <c r="E601" s="17"/>
      <c r="F601" s="17"/>
      <c r="G601" s="17"/>
    </row>
    <row r="602" spans="1:7" ht="13.8">
      <c r="A602" s="20"/>
      <c r="B602" s="17"/>
      <c r="C602" s="17"/>
      <c r="D602" s="17"/>
      <c r="E602" s="17"/>
      <c r="F602" s="17"/>
      <c r="G602" s="17"/>
    </row>
    <row r="603" spans="1:7" ht="13.8">
      <c r="A603" s="20"/>
      <c r="B603" s="17"/>
      <c r="C603" s="17"/>
      <c r="D603" s="17"/>
      <c r="E603" s="17"/>
      <c r="F603" s="17"/>
      <c r="G603" s="17"/>
    </row>
    <row r="604" spans="1:7" ht="13.8">
      <c r="A604" s="20"/>
      <c r="B604" s="17"/>
      <c r="C604" s="17"/>
      <c r="D604" s="17"/>
      <c r="E604" s="17"/>
      <c r="F604" s="17"/>
      <c r="G604" s="17"/>
    </row>
    <row r="605" spans="1:7" ht="13.8">
      <c r="A605" s="20"/>
      <c r="B605" s="17"/>
      <c r="C605" s="17"/>
      <c r="D605" s="17"/>
      <c r="E605" s="17"/>
      <c r="F605" s="17"/>
      <c r="G605" s="17"/>
    </row>
    <row r="606" spans="1:7" ht="13.8">
      <c r="A606" s="20"/>
      <c r="B606" s="17"/>
      <c r="C606" s="17"/>
      <c r="D606" s="17"/>
      <c r="E606" s="17"/>
      <c r="F606" s="17"/>
      <c r="G606" s="17"/>
    </row>
    <row r="607" spans="1:7" ht="13.8">
      <c r="A607" s="20"/>
      <c r="B607" s="17"/>
      <c r="C607" s="17"/>
      <c r="D607" s="17"/>
      <c r="E607" s="17"/>
      <c r="F607" s="17"/>
      <c r="G607" s="17"/>
    </row>
    <row r="608" spans="1:7" ht="13.8">
      <c r="A608" s="20"/>
      <c r="B608" s="17"/>
      <c r="C608" s="17"/>
      <c r="D608" s="17"/>
      <c r="E608" s="17"/>
      <c r="F608" s="17"/>
      <c r="G608" s="17"/>
    </row>
    <row r="609" spans="1:7" ht="13.8">
      <c r="A609" s="20"/>
      <c r="B609" s="17"/>
      <c r="C609" s="17"/>
      <c r="D609" s="17"/>
      <c r="E609" s="17"/>
      <c r="F609" s="17"/>
      <c r="G609" s="17"/>
    </row>
    <row r="610" spans="1:7" ht="13.8">
      <c r="A610" s="20"/>
      <c r="B610" s="17"/>
      <c r="C610" s="17"/>
      <c r="D610" s="17"/>
      <c r="E610" s="17"/>
      <c r="F610" s="17"/>
      <c r="G610" s="17"/>
    </row>
    <row r="611" spans="1:7" ht="13.8">
      <c r="A611" s="20"/>
      <c r="B611" s="17"/>
      <c r="C611" s="17"/>
      <c r="D611" s="17"/>
      <c r="E611" s="17"/>
      <c r="F611" s="17"/>
      <c r="G611" s="17"/>
    </row>
    <row r="612" spans="1:7" ht="13.8">
      <c r="A612" s="20"/>
      <c r="B612" s="17"/>
      <c r="C612" s="17"/>
      <c r="D612" s="17"/>
      <c r="E612" s="17"/>
      <c r="F612" s="17"/>
      <c r="G612" s="17"/>
    </row>
    <row r="613" spans="1:7" ht="13.8">
      <c r="A613" s="20"/>
      <c r="B613" s="17"/>
      <c r="C613" s="17"/>
      <c r="D613" s="17"/>
      <c r="E613" s="17"/>
      <c r="F613" s="17"/>
      <c r="G613" s="17"/>
    </row>
    <row r="614" spans="1:7" ht="13.8">
      <c r="A614" s="20"/>
      <c r="B614" s="17"/>
      <c r="C614" s="17"/>
      <c r="D614" s="17"/>
      <c r="E614" s="17"/>
      <c r="F614" s="17"/>
      <c r="G614" s="17"/>
    </row>
    <row r="615" spans="1:7" ht="13.8">
      <c r="A615" s="20"/>
      <c r="B615" s="17"/>
      <c r="C615" s="17"/>
      <c r="D615" s="17"/>
      <c r="E615" s="17"/>
      <c r="F615" s="17"/>
      <c r="G615" s="17"/>
    </row>
    <row r="616" spans="1:7" ht="13.8">
      <c r="A616" s="20"/>
      <c r="B616" s="17"/>
      <c r="C616" s="17"/>
      <c r="D616" s="17"/>
      <c r="E616" s="17"/>
      <c r="F616" s="17"/>
      <c r="G616" s="17"/>
    </row>
    <row r="617" spans="1:7" ht="13.8">
      <c r="A617" s="20"/>
      <c r="B617" s="17"/>
      <c r="C617" s="17"/>
      <c r="D617" s="17"/>
      <c r="E617" s="17"/>
      <c r="F617" s="17"/>
      <c r="G617" s="17"/>
    </row>
    <row r="618" spans="1:7" ht="13.8">
      <c r="A618" s="20"/>
      <c r="B618" s="17"/>
      <c r="C618" s="17"/>
      <c r="D618" s="17"/>
      <c r="E618" s="17"/>
      <c r="F618" s="17"/>
      <c r="G618" s="17"/>
    </row>
    <row r="619" spans="1:7" ht="13.8">
      <c r="A619" s="20"/>
      <c r="B619" s="17"/>
      <c r="C619" s="17"/>
      <c r="D619" s="17"/>
      <c r="E619" s="17"/>
      <c r="F619" s="17"/>
      <c r="G619" s="17"/>
    </row>
    <row r="620" spans="1:7" ht="13.8">
      <c r="A620" s="20"/>
      <c r="B620" s="17"/>
      <c r="C620" s="17"/>
      <c r="D620" s="17"/>
      <c r="E620" s="17"/>
      <c r="F620" s="17"/>
      <c r="G620" s="17"/>
    </row>
    <row r="621" spans="1:7" ht="13.8">
      <c r="A621" s="20"/>
      <c r="B621" s="17"/>
      <c r="C621" s="17"/>
      <c r="D621" s="17"/>
      <c r="E621" s="17"/>
      <c r="F621" s="17"/>
      <c r="G621" s="17"/>
    </row>
    <row r="622" spans="1:7" ht="13.8">
      <c r="A622" s="20"/>
      <c r="B622" s="17"/>
      <c r="C622" s="17"/>
      <c r="D622" s="17"/>
      <c r="E622" s="17"/>
      <c r="F622" s="17"/>
      <c r="G622" s="17"/>
    </row>
    <row r="623" spans="1:7" ht="13.8">
      <c r="A623" s="20"/>
      <c r="B623" s="17"/>
      <c r="C623" s="17"/>
      <c r="D623" s="17"/>
      <c r="E623" s="17"/>
      <c r="F623" s="17"/>
      <c r="G623" s="17"/>
    </row>
    <row r="624" spans="1:7" ht="13.8">
      <c r="A624" s="20"/>
      <c r="B624" s="17"/>
      <c r="C624" s="17"/>
      <c r="D624" s="17"/>
      <c r="E624" s="17"/>
      <c r="F624" s="17"/>
      <c r="G624" s="17"/>
    </row>
    <row r="625" spans="1:7" ht="13.8">
      <c r="A625" s="20"/>
      <c r="B625" s="17"/>
      <c r="C625" s="17"/>
      <c r="D625" s="17"/>
      <c r="E625" s="17"/>
      <c r="F625" s="17"/>
      <c r="G625" s="17"/>
    </row>
    <row r="626" spans="1:7" ht="13.8">
      <c r="A626" s="20"/>
      <c r="B626" s="17"/>
      <c r="C626" s="17"/>
      <c r="D626" s="17"/>
      <c r="E626" s="17"/>
      <c r="F626" s="17"/>
      <c r="G626" s="17"/>
    </row>
    <row r="627" spans="1:7" ht="13.8">
      <c r="A627" s="20"/>
      <c r="B627" s="17"/>
      <c r="C627" s="17"/>
      <c r="D627" s="17"/>
      <c r="E627" s="17"/>
      <c r="F627" s="17"/>
      <c r="G627" s="17"/>
    </row>
    <row r="628" spans="1:7" ht="13.8">
      <c r="A628" s="20"/>
      <c r="B628" s="17"/>
      <c r="C628" s="17"/>
      <c r="D628" s="17"/>
      <c r="E628" s="17"/>
      <c r="F628" s="17"/>
      <c r="G628" s="17"/>
    </row>
    <row r="629" spans="1:7" ht="13.8">
      <c r="A629" s="20"/>
      <c r="B629" s="17"/>
      <c r="C629" s="17"/>
      <c r="D629" s="17"/>
      <c r="E629" s="17"/>
      <c r="F629" s="17"/>
      <c r="G629" s="17"/>
    </row>
    <row r="630" spans="1:7" ht="13.8">
      <c r="A630" s="20"/>
      <c r="B630" s="17"/>
      <c r="C630" s="17"/>
      <c r="D630" s="17"/>
      <c r="E630" s="17"/>
      <c r="F630" s="17"/>
      <c r="G630" s="17"/>
    </row>
    <row r="631" spans="1:7" ht="13.8">
      <c r="A631" s="20"/>
      <c r="B631" s="17"/>
      <c r="C631" s="17"/>
      <c r="D631" s="17"/>
      <c r="E631" s="17"/>
      <c r="F631" s="17"/>
      <c r="G631" s="17"/>
    </row>
    <row r="632" spans="1:7" ht="13.8">
      <c r="A632" s="20"/>
      <c r="B632" s="17"/>
      <c r="C632" s="17"/>
      <c r="D632" s="17"/>
      <c r="E632" s="17"/>
      <c r="F632" s="17"/>
      <c r="G632" s="17"/>
    </row>
    <row r="633" spans="1:7" ht="13.8">
      <c r="A633" s="20"/>
      <c r="B633" s="17"/>
      <c r="C633" s="17"/>
      <c r="D633" s="17"/>
      <c r="E633" s="17"/>
      <c r="F633" s="17"/>
      <c r="G633" s="17"/>
    </row>
    <row r="634" spans="1:7" ht="13.8">
      <c r="A634" s="20"/>
      <c r="B634" s="17"/>
      <c r="C634" s="17"/>
      <c r="D634" s="17"/>
      <c r="E634" s="17"/>
      <c r="F634" s="17"/>
      <c r="G634" s="17"/>
    </row>
    <row r="635" spans="1:7" ht="13.8">
      <c r="A635" s="20"/>
      <c r="B635" s="17"/>
      <c r="C635" s="17"/>
      <c r="D635" s="17"/>
      <c r="E635" s="17"/>
      <c r="F635" s="17"/>
      <c r="G635" s="17"/>
    </row>
    <row r="636" spans="1:7" ht="13.8">
      <c r="A636" s="20"/>
      <c r="B636" s="17"/>
      <c r="C636" s="17"/>
      <c r="D636" s="17"/>
      <c r="E636" s="17"/>
      <c r="F636" s="17"/>
      <c r="G636" s="17"/>
    </row>
    <row r="637" spans="1:7" ht="13.8">
      <c r="A637" s="20"/>
      <c r="B637" s="17"/>
      <c r="C637" s="17"/>
      <c r="D637" s="17"/>
      <c r="E637" s="17"/>
      <c r="F637" s="17"/>
      <c r="G637" s="17"/>
    </row>
    <row r="638" spans="1:7" ht="13.8">
      <c r="A638" s="20"/>
      <c r="B638" s="17"/>
      <c r="C638" s="17"/>
      <c r="D638" s="17"/>
      <c r="E638" s="17"/>
      <c r="F638" s="17"/>
      <c r="G638" s="17"/>
    </row>
    <row r="639" spans="1:7" ht="13.8">
      <c r="A639" s="20"/>
      <c r="B639" s="17"/>
      <c r="C639" s="17"/>
      <c r="D639" s="17"/>
      <c r="E639" s="17"/>
      <c r="F639" s="17"/>
      <c r="G639" s="17"/>
    </row>
    <row r="640" spans="1:7" ht="13.8">
      <c r="A640" s="20"/>
      <c r="B640" s="17"/>
      <c r="C640" s="17"/>
      <c r="D640" s="17"/>
      <c r="E640" s="17"/>
      <c r="F640" s="17"/>
      <c r="G640" s="17"/>
    </row>
    <row r="641" spans="1:7" ht="13.8">
      <c r="A641" s="20"/>
      <c r="B641" s="17"/>
      <c r="C641" s="17"/>
      <c r="D641" s="17"/>
      <c r="E641" s="17"/>
      <c r="F641" s="17"/>
      <c r="G641" s="17"/>
    </row>
    <row r="642" spans="1:7" ht="13.8">
      <c r="A642" s="20"/>
      <c r="B642" s="17"/>
      <c r="C642" s="17"/>
      <c r="D642" s="17"/>
      <c r="E642" s="17"/>
      <c r="F642" s="17"/>
      <c r="G642" s="17"/>
    </row>
    <row r="643" spans="1:7" ht="13.8">
      <c r="A643" s="20"/>
      <c r="B643" s="17"/>
      <c r="C643" s="17"/>
      <c r="D643" s="17"/>
      <c r="E643" s="17"/>
      <c r="F643" s="17"/>
      <c r="G643" s="17"/>
    </row>
    <row r="644" spans="1:7" ht="13.8">
      <c r="A644" s="20"/>
      <c r="B644" s="17"/>
      <c r="C644" s="17"/>
      <c r="D644" s="17"/>
      <c r="E644" s="17"/>
      <c r="F644" s="17"/>
      <c r="G644" s="17"/>
    </row>
    <row r="645" spans="1:7" ht="13.8">
      <c r="A645" s="20"/>
      <c r="B645" s="17"/>
      <c r="C645" s="17"/>
      <c r="D645" s="17"/>
      <c r="E645" s="17"/>
      <c r="F645" s="17"/>
      <c r="G645" s="17"/>
    </row>
    <row r="646" spans="1:7" ht="13.8">
      <c r="A646" s="20"/>
      <c r="B646" s="17"/>
      <c r="C646" s="17"/>
      <c r="D646" s="17"/>
      <c r="E646" s="17"/>
      <c r="F646" s="17"/>
      <c r="G646" s="17"/>
    </row>
    <row r="647" spans="1:7" ht="13.8">
      <c r="A647" s="20"/>
      <c r="B647" s="17"/>
      <c r="C647" s="17"/>
      <c r="D647" s="17"/>
      <c r="E647" s="17"/>
      <c r="F647" s="17"/>
      <c r="G647" s="17"/>
    </row>
    <row r="648" spans="1:7" ht="13.8">
      <c r="A648" s="20"/>
      <c r="B648" s="17"/>
      <c r="C648" s="17"/>
      <c r="D648" s="17"/>
      <c r="E648" s="17"/>
      <c r="F648" s="17"/>
      <c r="G648" s="17"/>
    </row>
    <row r="649" spans="1:7" ht="13.8">
      <c r="A649" s="20"/>
      <c r="B649" s="17"/>
      <c r="C649" s="17"/>
      <c r="D649" s="17"/>
      <c r="E649" s="17"/>
      <c r="F649" s="17"/>
      <c r="G649" s="17"/>
    </row>
    <row r="650" spans="1:7" ht="13.8">
      <c r="A650" s="20"/>
      <c r="B650" s="17"/>
      <c r="C650" s="17"/>
      <c r="D650" s="17"/>
      <c r="E650" s="17"/>
      <c r="F650" s="17"/>
      <c r="G650" s="17"/>
    </row>
    <row r="651" spans="1:7" ht="13.8">
      <c r="A651" s="20"/>
      <c r="B651" s="17"/>
      <c r="C651" s="17"/>
      <c r="D651" s="17"/>
      <c r="E651" s="17"/>
      <c r="F651" s="17"/>
      <c r="G651" s="17"/>
    </row>
    <row r="652" spans="1:7" ht="13.8">
      <c r="A652" s="20"/>
      <c r="B652" s="17"/>
      <c r="C652" s="17"/>
      <c r="D652" s="17"/>
      <c r="E652" s="17"/>
      <c r="F652" s="17"/>
      <c r="G652" s="17"/>
    </row>
    <row r="653" spans="1:7" ht="13.8">
      <c r="A653" s="20"/>
      <c r="B653" s="17"/>
      <c r="C653" s="17"/>
      <c r="D653" s="17"/>
      <c r="E653" s="17"/>
      <c r="F653" s="17"/>
      <c r="G653" s="17"/>
    </row>
    <row r="654" spans="1:7" ht="13.8">
      <c r="A654" s="20"/>
      <c r="B654" s="17"/>
      <c r="C654" s="17"/>
      <c r="D654" s="17"/>
      <c r="E654" s="17"/>
      <c r="F654" s="17"/>
      <c r="G654" s="17"/>
    </row>
    <row r="655" spans="1:7" ht="13.8">
      <c r="A655" s="20"/>
      <c r="B655" s="17"/>
      <c r="C655" s="17"/>
      <c r="D655" s="17"/>
      <c r="E655" s="17"/>
      <c r="F655" s="17"/>
      <c r="G655" s="17"/>
    </row>
    <row r="656" spans="1:7" ht="13.8">
      <c r="A656" s="20"/>
      <c r="B656" s="17"/>
      <c r="C656" s="17"/>
      <c r="D656" s="17"/>
      <c r="E656" s="17"/>
      <c r="F656" s="17"/>
      <c r="G656" s="17"/>
    </row>
    <row r="657" spans="1:7" ht="13.8">
      <c r="A657" s="20"/>
      <c r="B657" s="17"/>
      <c r="C657" s="17"/>
      <c r="D657" s="17"/>
      <c r="E657" s="17"/>
      <c r="F657" s="17"/>
      <c r="G657" s="17"/>
    </row>
    <row r="658" spans="1:7" ht="13.8">
      <c r="A658" s="20"/>
      <c r="B658" s="17"/>
      <c r="C658" s="17"/>
      <c r="D658" s="17"/>
      <c r="E658" s="17"/>
      <c r="F658" s="17"/>
      <c r="G658" s="17"/>
    </row>
    <row r="659" spans="1:7" ht="13.8">
      <c r="A659" s="20"/>
      <c r="B659" s="17"/>
      <c r="C659" s="17"/>
      <c r="D659" s="17"/>
      <c r="E659" s="17"/>
      <c r="F659" s="17"/>
      <c r="G659" s="17"/>
    </row>
    <row r="660" spans="1:7" ht="13.8">
      <c r="A660" s="17"/>
      <c r="B660" s="17"/>
      <c r="C660" s="17"/>
      <c r="D660" s="17"/>
      <c r="E660" s="17"/>
      <c r="F660" s="17"/>
      <c r="G660" s="17"/>
    </row>
    <row r="661" spans="1:7" ht="13.8">
      <c r="A661" s="17"/>
      <c r="B661" s="17"/>
      <c r="C661" s="17"/>
      <c r="D661" s="17"/>
      <c r="E661" s="17"/>
      <c r="F661" s="17"/>
      <c r="G661" s="17"/>
    </row>
    <row r="662" spans="1:7" ht="13.8">
      <c r="A662" s="17"/>
      <c r="B662" s="17"/>
      <c r="C662" s="17"/>
      <c r="D662" s="17"/>
      <c r="E662" s="17"/>
      <c r="F662" s="17"/>
      <c r="G662" s="17"/>
    </row>
    <row r="663" spans="1:7" ht="13.8">
      <c r="A663" s="17"/>
      <c r="B663" s="17"/>
      <c r="C663" s="17"/>
      <c r="D663" s="17"/>
      <c r="E663" s="17"/>
      <c r="F663" s="17"/>
      <c r="G663" s="17"/>
    </row>
    <row r="664" spans="1:7" ht="13.8">
      <c r="A664" s="17"/>
      <c r="B664" s="17"/>
      <c r="C664" s="17"/>
      <c r="D664" s="17"/>
      <c r="E664" s="17"/>
      <c r="F664" s="17"/>
      <c r="G664" s="17"/>
    </row>
    <row r="665" spans="1:7" ht="13.8">
      <c r="A665" s="17"/>
      <c r="B665" s="17"/>
      <c r="C665" s="17"/>
      <c r="D665" s="17"/>
      <c r="E665" s="17"/>
      <c r="F665" s="17"/>
      <c r="G665" s="17"/>
    </row>
    <row r="666" spans="1:7" ht="13.8">
      <c r="A666" s="17"/>
      <c r="B666" s="17"/>
      <c r="C666" s="17"/>
      <c r="D666" s="17"/>
      <c r="E666" s="17"/>
      <c r="F666" s="17"/>
      <c r="G666" s="17"/>
    </row>
    <row r="667" spans="1:7" ht="13.8">
      <c r="A667" s="17"/>
      <c r="B667" s="17"/>
      <c r="C667" s="17"/>
      <c r="D667" s="17"/>
      <c r="E667" s="17"/>
      <c r="F667" s="17"/>
      <c r="G667" s="17"/>
    </row>
    <row r="668" spans="1:7" ht="13.8">
      <c r="A668" s="17"/>
      <c r="B668" s="17"/>
      <c r="C668" s="17"/>
      <c r="D668" s="17"/>
      <c r="E668" s="17"/>
      <c r="F668" s="17"/>
      <c r="G668" s="17"/>
    </row>
    <row r="669" spans="1:7" ht="13.8">
      <c r="A669" s="17"/>
      <c r="B669" s="17"/>
      <c r="C669" s="17"/>
      <c r="D669" s="17"/>
      <c r="E669" s="17"/>
      <c r="F669" s="17"/>
      <c r="G669" s="17"/>
    </row>
    <row r="670" spans="1:7" ht="13.8">
      <c r="A670" s="17"/>
      <c r="B670" s="17"/>
      <c r="C670" s="17"/>
      <c r="D670" s="17"/>
      <c r="E670" s="17"/>
      <c r="F670" s="17"/>
      <c r="G670" s="17"/>
    </row>
    <row r="671" spans="1:7" ht="13.8">
      <c r="A671" s="17"/>
      <c r="B671" s="17"/>
      <c r="C671" s="17"/>
      <c r="D671" s="17"/>
      <c r="E671" s="17"/>
      <c r="F671" s="17"/>
      <c r="G671" s="17"/>
    </row>
    <row r="672" spans="1:7" ht="13.8">
      <c r="A672" s="17"/>
      <c r="B672" s="17"/>
      <c r="C672" s="17"/>
      <c r="D672" s="17"/>
      <c r="E672" s="17"/>
      <c r="F672" s="17"/>
      <c r="G672" s="17"/>
    </row>
    <row r="673" spans="1:7" ht="13.8">
      <c r="A673" s="17"/>
      <c r="B673" s="17"/>
      <c r="C673" s="17"/>
      <c r="D673" s="17"/>
      <c r="E673" s="17"/>
      <c r="F673" s="17"/>
      <c r="G673" s="17"/>
    </row>
    <row r="674" spans="1:7" ht="13.8">
      <c r="A674" s="17"/>
      <c r="B674" s="17"/>
      <c r="C674" s="17"/>
      <c r="D674" s="17"/>
      <c r="E674" s="17"/>
      <c r="F674" s="17"/>
      <c r="G674" s="17"/>
    </row>
    <row r="675" spans="1:7" ht="13.8">
      <c r="A675" s="17"/>
      <c r="B675" s="17"/>
      <c r="C675" s="17"/>
      <c r="D675" s="17"/>
      <c r="E675" s="17"/>
      <c r="F675" s="17"/>
      <c r="G675" s="17"/>
    </row>
    <row r="676" spans="1:7" ht="13.8">
      <c r="A676" s="17"/>
      <c r="B676" s="17"/>
      <c r="C676" s="17"/>
      <c r="D676" s="17"/>
      <c r="E676" s="17"/>
      <c r="F676" s="17"/>
      <c r="G676" s="17"/>
    </row>
    <row r="677" spans="1:7" ht="13.8">
      <c r="A677" s="17"/>
      <c r="B677" s="17"/>
      <c r="C677" s="17"/>
      <c r="D677" s="17"/>
      <c r="E677" s="17"/>
      <c r="F677" s="17"/>
      <c r="G677" s="17"/>
    </row>
    <row r="678" spans="1:7" ht="13.8">
      <c r="A678" s="17"/>
      <c r="B678" s="17"/>
      <c r="C678" s="17"/>
      <c r="D678" s="17"/>
      <c r="E678" s="17"/>
      <c r="F678" s="17"/>
      <c r="G678" s="17"/>
    </row>
    <row r="679" spans="1:7" ht="13.8">
      <c r="A679" s="17"/>
      <c r="B679" s="17"/>
      <c r="C679" s="17"/>
      <c r="D679" s="17"/>
      <c r="E679" s="17"/>
      <c r="F679" s="17"/>
      <c r="G679" s="17"/>
    </row>
    <row r="680" spans="1:7" ht="13.8">
      <c r="A680" s="17"/>
      <c r="B680" s="17"/>
      <c r="C680" s="17"/>
      <c r="D680" s="17"/>
      <c r="E680" s="17"/>
      <c r="F680" s="17"/>
      <c r="G680" s="17"/>
    </row>
    <row r="681" spans="1:7" ht="13.8">
      <c r="A681" s="17"/>
      <c r="B681" s="17"/>
      <c r="C681" s="17"/>
      <c r="D681" s="17"/>
      <c r="E681" s="17"/>
      <c r="F681" s="17"/>
      <c r="G681" s="17"/>
    </row>
    <row r="682" spans="1:7" ht="13.8">
      <c r="A682" s="17"/>
      <c r="B682" s="17"/>
      <c r="C682" s="17"/>
      <c r="D682" s="17"/>
      <c r="E682" s="17"/>
      <c r="F682" s="17"/>
      <c r="G682" s="17"/>
    </row>
    <row r="683" spans="1:7" ht="13.8">
      <c r="A683" s="17"/>
      <c r="B683" s="17"/>
      <c r="C683" s="17"/>
      <c r="D683" s="17"/>
      <c r="E683" s="17"/>
      <c r="F683" s="17"/>
      <c r="G683" s="17"/>
    </row>
    <row r="684" spans="1:7" ht="13.8">
      <c r="A684" s="17"/>
      <c r="B684" s="17"/>
      <c r="C684" s="17"/>
      <c r="D684" s="17"/>
      <c r="E684" s="17"/>
      <c r="F684" s="17"/>
      <c r="G684" s="17"/>
    </row>
    <row r="685" spans="1:7" ht="13.8">
      <c r="A685" s="17"/>
      <c r="B685" s="17"/>
      <c r="C685" s="17"/>
      <c r="D685" s="17"/>
      <c r="E685" s="17"/>
      <c r="F685" s="17"/>
      <c r="G685" s="17"/>
    </row>
    <row r="686" spans="1:7" ht="13.8">
      <c r="A686" s="17"/>
      <c r="B686" s="17"/>
      <c r="C686" s="17"/>
      <c r="D686" s="17"/>
      <c r="E686" s="17"/>
      <c r="F686" s="17"/>
      <c r="G686" s="17"/>
    </row>
    <row r="687" spans="1:7" ht="13.8">
      <c r="A687" s="17"/>
      <c r="B687" s="17"/>
      <c r="C687" s="17"/>
      <c r="D687" s="17"/>
      <c r="E687" s="17"/>
      <c r="F687" s="17"/>
      <c r="G687" s="17"/>
    </row>
    <row r="688" spans="1:7" ht="13.8">
      <c r="A688" s="17"/>
      <c r="B688" s="17"/>
      <c r="C688" s="17"/>
      <c r="D688" s="17"/>
      <c r="E688" s="17"/>
      <c r="F688" s="17"/>
      <c r="G688" s="17"/>
    </row>
    <row r="689" spans="1:7" ht="13.8">
      <c r="A689" s="17"/>
      <c r="B689" s="17"/>
      <c r="C689" s="17"/>
      <c r="D689" s="17"/>
      <c r="E689" s="17"/>
      <c r="F689" s="17"/>
      <c r="G689" s="17"/>
    </row>
    <row r="690" spans="1:7" ht="13.8">
      <c r="A690" s="17"/>
      <c r="B690" s="17"/>
      <c r="C690" s="17"/>
      <c r="D690" s="17"/>
      <c r="E690" s="17"/>
      <c r="F690" s="17"/>
      <c r="G690" s="17"/>
    </row>
    <row r="691" spans="1:7" ht="13.8">
      <c r="A691" s="17"/>
      <c r="B691" s="17"/>
      <c r="C691" s="17"/>
      <c r="D691" s="17"/>
      <c r="E691" s="17"/>
      <c r="F691" s="17"/>
      <c r="G691" s="17"/>
    </row>
    <row r="692" spans="1:7" ht="13.8">
      <c r="A692" s="17"/>
      <c r="B692" s="17"/>
      <c r="C692" s="17"/>
      <c r="D692" s="17"/>
      <c r="E692" s="17"/>
      <c r="F692" s="17"/>
      <c r="G692" s="17"/>
    </row>
    <row r="693" spans="1:7" ht="13.8">
      <c r="A693" s="17"/>
      <c r="B693" s="17"/>
      <c r="C693" s="17"/>
      <c r="D693" s="17"/>
      <c r="E693" s="17"/>
      <c r="F693" s="17"/>
      <c r="G693" s="17"/>
    </row>
    <row r="694" spans="1:7" ht="13.8">
      <c r="A694" s="17"/>
      <c r="B694" s="17"/>
      <c r="C694" s="17"/>
      <c r="D694" s="17"/>
      <c r="E694" s="17"/>
      <c r="F694" s="17"/>
      <c r="G694" s="17"/>
    </row>
    <row r="695" spans="1:7" ht="13.8">
      <c r="A695" s="17"/>
      <c r="B695" s="17"/>
      <c r="C695" s="17"/>
      <c r="D695" s="17"/>
      <c r="E695" s="17"/>
      <c r="F695" s="17"/>
      <c r="G695" s="17"/>
    </row>
    <row r="696" spans="1:7" ht="13.8">
      <c r="A696" s="17"/>
      <c r="B696" s="17"/>
      <c r="C696" s="17"/>
      <c r="D696" s="17"/>
      <c r="E696" s="17"/>
      <c r="F696" s="17"/>
      <c r="G696" s="17"/>
    </row>
    <row r="697" spans="1:7" ht="13.8">
      <c r="A697" s="17"/>
      <c r="B697" s="17"/>
      <c r="C697" s="17"/>
      <c r="D697" s="17"/>
      <c r="E697" s="17"/>
      <c r="F697" s="17"/>
      <c r="G697" s="17"/>
    </row>
    <row r="698" spans="1:7" ht="13.8">
      <c r="A698" s="17"/>
      <c r="B698" s="17"/>
      <c r="C698" s="17"/>
      <c r="D698" s="17"/>
      <c r="E698" s="17"/>
      <c r="F698" s="17"/>
      <c r="G698" s="17"/>
    </row>
    <row r="699" spans="1:7" ht="13.8">
      <c r="A699" s="17"/>
      <c r="B699" s="17"/>
      <c r="C699" s="17"/>
      <c r="D699" s="17"/>
      <c r="E699" s="17"/>
      <c r="F699" s="17"/>
      <c r="G699" s="17"/>
    </row>
    <row r="700" spans="1:7" ht="13.8">
      <c r="A700" s="17"/>
      <c r="B700" s="17"/>
      <c r="C700" s="17"/>
      <c r="D700" s="17"/>
      <c r="E700" s="17"/>
      <c r="F700" s="17"/>
      <c r="G700" s="17"/>
    </row>
    <row r="701" spans="1:7" ht="13.8">
      <c r="A701" s="17"/>
      <c r="B701" s="17"/>
      <c r="C701" s="17"/>
      <c r="D701" s="17"/>
      <c r="E701" s="17"/>
      <c r="F701" s="17"/>
      <c r="G701" s="17"/>
    </row>
    <row r="702" spans="1:7" ht="13.8">
      <c r="A702" s="17"/>
      <c r="B702" s="17"/>
      <c r="C702" s="17"/>
      <c r="D702" s="17"/>
      <c r="E702" s="17"/>
      <c r="F702" s="17"/>
      <c r="G702" s="17"/>
    </row>
    <row r="703" spans="1:7" ht="13.8">
      <c r="A703" s="17"/>
      <c r="B703" s="17"/>
      <c r="C703" s="17"/>
      <c r="D703" s="17"/>
      <c r="E703" s="17"/>
      <c r="F703" s="17"/>
      <c r="G703" s="17"/>
    </row>
    <row r="704" spans="1:7" ht="13.8">
      <c r="A704" s="17"/>
      <c r="B704" s="17"/>
      <c r="C704" s="17"/>
      <c r="D704" s="17"/>
      <c r="E704" s="17"/>
      <c r="F704" s="17"/>
      <c r="G704" s="17"/>
    </row>
    <row r="705" spans="1:7" ht="13.8">
      <c r="A705" s="17"/>
      <c r="B705" s="17"/>
      <c r="C705" s="17"/>
      <c r="D705" s="17"/>
      <c r="E705" s="17"/>
      <c r="F705" s="17"/>
      <c r="G705" s="17"/>
    </row>
    <row r="706" spans="1:7" ht="13.8">
      <c r="A706" s="17"/>
      <c r="B706" s="17"/>
      <c r="C706" s="17"/>
      <c r="D706" s="17"/>
      <c r="E706" s="17"/>
      <c r="F706" s="17"/>
      <c r="G706" s="17"/>
    </row>
    <row r="707" spans="1:7" ht="13.8">
      <c r="A707" s="17"/>
      <c r="B707" s="17"/>
      <c r="C707" s="17"/>
      <c r="D707" s="17"/>
      <c r="E707" s="17"/>
      <c r="F707" s="17"/>
      <c r="G707" s="17"/>
    </row>
    <row r="708" spans="1:7" ht="13.8">
      <c r="A708" s="17"/>
      <c r="B708" s="17"/>
      <c r="C708" s="17"/>
      <c r="D708" s="17"/>
      <c r="E708" s="17"/>
      <c r="F708" s="17"/>
      <c r="G708" s="17"/>
    </row>
    <row r="709" spans="1:7" ht="13.8">
      <c r="A709" s="17"/>
      <c r="B709" s="17"/>
      <c r="C709" s="17"/>
      <c r="D709" s="17"/>
      <c r="E709" s="17"/>
      <c r="F709" s="17"/>
      <c r="G709" s="17"/>
    </row>
    <row r="710" spans="1:7" ht="13.8">
      <c r="A710" s="17"/>
      <c r="B710" s="17"/>
      <c r="C710" s="17"/>
      <c r="D710" s="17"/>
      <c r="E710" s="17"/>
      <c r="F710" s="17"/>
      <c r="G710" s="17"/>
    </row>
    <row r="711" spans="1:7" ht="13.8">
      <c r="A711" s="17"/>
      <c r="B711" s="17"/>
      <c r="C711" s="17"/>
      <c r="D711" s="17"/>
      <c r="E711" s="17"/>
      <c r="F711" s="17"/>
      <c r="G711" s="17"/>
    </row>
    <row r="712" spans="1:7" ht="13.8">
      <c r="A712" s="17"/>
      <c r="B712" s="17"/>
      <c r="C712" s="17"/>
      <c r="D712" s="17"/>
      <c r="E712" s="17"/>
      <c r="F712" s="17"/>
      <c r="G712" s="17"/>
    </row>
    <row r="713" spans="1:7" ht="13.8">
      <c r="A713" s="17"/>
      <c r="B713" s="17"/>
      <c r="C713" s="17"/>
      <c r="D713" s="17"/>
      <c r="E713" s="17"/>
      <c r="F713" s="17"/>
      <c r="G713" s="17"/>
    </row>
    <row r="714" spans="1:7" ht="13.8">
      <c r="A714" s="17"/>
      <c r="B714" s="17"/>
      <c r="C714" s="17"/>
      <c r="D714" s="17"/>
      <c r="E714" s="17"/>
      <c r="F714" s="17"/>
      <c r="G714" s="17"/>
    </row>
    <row r="715" spans="1:7" ht="13.8">
      <c r="A715" s="17"/>
      <c r="B715" s="17"/>
      <c r="C715" s="17"/>
      <c r="D715" s="17"/>
      <c r="E715" s="17"/>
      <c r="F715" s="17"/>
      <c r="G715" s="17"/>
    </row>
    <row r="716" spans="1:7" ht="13.8">
      <c r="A716" s="17"/>
      <c r="B716" s="17"/>
      <c r="C716" s="17"/>
      <c r="D716" s="17"/>
      <c r="E716" s="17"/>
      <c r="F716" s="17"/>
      <c r="G716" s="17"/>
    </row>
    <row r="717" spans="1:7" ht="13.8">
      <c r="A717" s="17"/>
      <c r="B717" s="17"/>
      <c r="C717" s="17"/>
      <c r="D717" s="17"/>
      <c r="E717" s="17"/>
      <c r="F717" s="17"/>
      <c r="G717" s="17"/>
    </row>
    <row r="718" spans="1:7" ht="13.8">
      <c r="A718" s="17"/>
      <c r="B718" s="17"/>
      <c r="C718" s="17"/>
      <c r="D718" s="17"/>
      <c r="E718" s="17"/>
      <c r="F718" s="17"/>
      <c r="G718" s="17"/>
    </row>
    <row r="719" spans="1:7" ht="13.8">
      <c r="A719" s="17"/>
      <c r="B719" s="17"/>
      <c r="C719" s="17"/>
      <c r="D719" s="17"/>
      <c r="E719" s="17"/>
      <c r="F719" s="17"/>
      <c r="G719" s="17"/>
    </row>
    <row r="720" spans="1:7" ht="13.8">
      <c r="A720" s="17"/>
      <c r="B720" s="17"/>
      <c r="C720" s="17"/>
      <c r="D720" s="17"/>
      <c r="E720" s="17"/>
      <c r="F720" s="17"/>
      <c r="G720" s="17"/>
    </row>
    <row r="721" spans="1:7" ht="13.8">
      <c r="A721" s="17"/>
      <c r="B721" s="17"/>
      <c r="C721" s="17"/>
      <c r="D721" s="17"/>
      <c r="E721" s="17"/>
      <c r="F721" s="17"/>
      <c r="G721" s="17"/>
    </row>
    <row r="722" spans="1:7" ht="13.8">
      <c r="A722" s="17"/>
      <c r="B722" s="17"/>
      <c r="C722" s="17"/>
      <c r="D722" s="17"/>
      <c r="E722" s="17"/>
      <c r="F722" s="17"/>
      <c r="G722" s="17"/>
    </row>
    <row r="723" spans="1:7" ht="13.8">
      <c r="A723" s="17"/>
      <c r="B723" s="17"/>
      <c r="C723" s="17"/>
      <c r="D723" s="17"/>
      <c r="E723" s="17"/>
      <c r="F723" s="17"/>
      <c r="G723" s="17"/>
    </row>
    <row r="724" spans="1:7" ht="13.8">
      <c r="A724" s="17"/>
      <c r="B724" s="17"/>
      <c r="C724" s="17"/>
      <c r="D724" s="17"/>
      <c r="E724" s="17"/>
      <c r="F724" s="17"/>
      <c r="G724" s="17"/>
    </row>
    <row r="725" spans="1:7" ht="13.8">
      <c r="A725" s="17"/>
      <c r="B725" s="17"/>
      <c r="C725" s="17"/>
      <c r="D725" s="17"/>
      <c r="E725" s="17"/>
      <c r="F725" s="17"/>
      <c r="G725" s="17"/>
    </row>
    <row r="726" spans="1:7" ht="13.8">
      <c r="A726" s="17"/>
      <c r="B726" s="17"/>
      <c r="C726" s="17"/>
      <c r="D726" s="17"/>
      <c r="E726" s="17"/>
      <c r="F726" s="17"/>
      <c r="G726" s="17"/>
    </row>
    <row r="727" spans="1:7" ht="13.8">
      <c r="A727" s="17"/>
      <c r="B727" s="17"/>
      <c r="C727" s="17"/>
      <c r="D727" s="17"/>
      <c r="E727" s="17"/>
      <c r="F727" s="17"/>
      <c r="G727" s="17"/>
    </row>
    <row r="728" spans="1:7" ht="13.8">
      <c r="A728" s="17"/>
      <c r="B728" s="17"/>
      <c r="C728" s="17"/>
      <c r="D728" s="17"/>
      <c r="E728" s="17"/>
      <c r="F728" s="17"/>
      <c r="G728" s="17"/>
    </row>
    <row r="729" spans="1:7" ht="13.8">
      <c r="A729" s="17"/>
      <c r="B729" s="17"/>
      <c r="C729" s="17"/>
      <c r="D729" s="17"/>
      <c r="E729" s="17"/>
      <c r="F729" s="17"/>
      <c r="G729" s="17"/>
    </row>
    <row r="730" spans="1:7" ht="13.8">
      <c r="A730" s="17"/>
      <c r="B730" s="17"/>
      <c r="C730" s="17"/>
      <c r="D730" s="17"/>
      <c r="E730" s="17"/>
      <c r="F730" s="17"/>
      <c r="G730" s="17"/>
    </row>
    <row r="731" spans="1:7" ht="13.8">
      <c r="A731" s="17"/>
      <c r="B731" s="17"/>
      <c r="C731" s="17"/>
      <c r="D731" s="17"/>
      <c r="E731" s="17"/>
      <c r="F731" s="17"/>
      <c r="G731" s="17"/>
    </row>
    <row r="732" spans="1:7" ht="13.8">
      <c r="A732" s="17"/>
      <c r="B732" s="17"/>
      <c r="C732" s="17"/>
      <c r="D732" s="17"/>
      <c r="E732" s="17"/>
      <c r="F732" s="17"/>
      <c r="G732" s="17"/>
    </row>
    <row r="733" spans="1:7" ht="13.8">
      <c r="A733" s="17"/>
      <c r="B733" s="17"/>
      <c r="C733" s="17"/>
      <c r="D733" s="17"/>
      <c r="E733" s="17"/>
      <c r="F733" s="17"/>
      <c r="G733" s="17"/>
    </row>
    <row r="734" spans="1:7" ht="13.8">
      <c r="A734" s="17"/>
      <c r="B734" s="17"/>
      <c r="C734" s="17"/>
      <c r="D734" s="17"/>
      <c r="E734" s="17"/>
      <c r="F734" s="17"/>
      <c r="G734" s="17"/>
    </row>
    <row r="735" spans="1:7" ht="13.8">
      <c r="A735" s="17"/>
      <c r="B735" s="17"/>
      <c r="C735" s="17"/>
      <c r="D735" s="17"/>
      <c r="E735" s="17"/>
      <c r="F735" s="17"/>
      <c r="G735" s="17"/>
    </row>
    <row r="736" spans="1:7" ht="13.8">
      <c r="A736" s="17"/>
      <c r="B736" s="17"/>
      <c r="C736" s="17"/>
      <c r="D736" s="17"/>
      <c r="E736" s="17"/>
      <c r="F736" s="17"/>
      <c r="G736" s="17"/>
    </row>
    <row r="737" spans="1:7" ht="13.8">
      <c r="A737" s="17"/>
      <c r="B737" s="17"/>
      <c r="C737" s="17"/>
      <c r="D737" s="17"/>
      <c r="E737" s="17"/>
      <c r="F737" s="17"/>
      <c r="G737" s="17"/>
    </row>
    <row r="738" spans="1:7" ht="13.8">
      <c r="A738" s="17"/>
      <c r="B738" s="17"/>
      <c r="C738" s="17"/>
      <c r="D738" s="17"/>
      <c r="E738" s="17"/>
      <c r="F738" s="17"/>
      <c r="G738" s="17"/>
    </row>
    <row r="739" spans="1:7" ht="13.8">
      <c r="A739" s="17"/>
      <c r="B739" s="17"/>
      <c r="C739" s="17"/>
      <c r="D739" s="17"/>
      <c r="E739" s="17"/>
      <c r="F739" s="17"/>
      <c r="G739" s="17"/>
    </row>
    <row r="740" spans="1:7" ht="13.8">
      <c r="A740" s="17"/>
      <c r="B740" s="17"/>
      <c r="C740" s="17"/>
      <c r="D740" s="17"/>
      <c r="E740" s="17"/>
      <c r="F740" s="17"/>
      <c r="G740" s="17"/>
    </row>
    <row r="741" spans="1:7" ht="13.8">
      <c r="A741" s="17"/>
      <c r="B741" s="17"/>
      <c r="C741" s="17"/>
      <c r="D741" s="17"/>
      <c r="E741" s="17"/>
      <c r="F741" s="17"/>
      <c r="G741" s="17"/>
    </row>
    <row r="742" spans="1:7" ht="13.8">
      <c r="A742" s="17"/>
      <c r="B742" s="17"/>
      <c r="C742" s="17"/>
      <c r="D742" s="17"/>
      <c r="E742" s="17"/>
      <c r="F742" s="17"/>
      <c r="G742" s="17"/>
    </row>
    <row r="743" spans="1:7" ht="13.8">
      <c r="A743" s="17"/>
      <c r="B743" s="17"/>
      <c r="C743" s="17"/>
      <c r="D743" s="17"/>
      <c r="E743" s="17"/>
      <c r="F743" s="17"/>
      <c r="G743" s="17"/>
    </row>
    <row r="744" spans="1:7" ht="13.8">
      <c r="A744" s="17"/>
      <c r="B744" s="17"/>
      <c r="C744" s="17"/>
      <c r="D744" s="17"/>
      <c r="E744" s="17"/>
      <c r="F744" s="17"/>
      <c r="G744" s="17"/>
    </row>
    <row r="745" spans="1:7" ht="13.8">
      <c r="A745" s="17"/>
      <c r="B745" s="17"/>
      <c r="C745" s="17"/>
      <c r="D745" s="17"/>
      <c r="E745" s="17"/>
      <c r="F745" s="17"/>
      <c r="G745" s="17"/>
    </row>
    <row r="746" spans="1:7" ht="13.8">
      <c r="A746" s="17"/>
      <c r="B746" s="17"/>
      <c r="C746" s="17"/>
      <c r="D746" s="17"/>
      <c r="E746" s="17"/>
      <c r="F746" s="17"/>
      <c r="G746" s="17"/>
    </row>
    <row r="747" spans="1:7" ht="13.8">
      <c r="A747" s="17"/>
      <c r="B747" s="17"/>
      <c r="C747" s="17"/>
      <c r="D747" s="17"/>
      <c r="E747" s="17"/>
      <c r="F747" s="17"/>
      <c r="G747" s="17"/>
    </row>
    <row r="748" spans="1:7" ht="13.8">
      <c r="A748" s="17"/>
      <c r="B748" s="17"/>
      <c r="C748" s="17"/>
      <c r="D748" s="17"/>
      <c r="E748" s="17"/>
      <c r="F748" s="17"/>
      <c r="G748" s="17"/>
    </row>
    <row r="749" spans="1:7" ht="13.8">
      <c r="A749" s="17"/>
      <c r="B749" s="17"/>
      <c r="C749" s="17"/>
      <c r="D749" s="17"/>
      <c r="E749" s="17"/>
      <c r="F749" s="17"/>
      <c r="G749" s="17"/>
    </row>
    <row r="750" spans="1:7" ht="13.8">
      <c r="A750" s="17"/>
      <c r="B750" s="17"/>
      <c r="C750" s="17"/>
      <c r="D750" s="17"/>
      <c r="E750" s="17"/>
      <c r="F750" s="17"/>
      <c r="G750" s="17"/>
    </row>
    <row r="751" spans="1:7" ht="13.8">
      <c r="A751" s="17"/>
      <c r="B751" s="17"/>
      <c r="C751" s="17"/>
      <c r="D751" s="17"/>
      <c r="E751" s="17"/>
      <c r="F751" s="17"/>
      <c r="G751" s="17"/>
    </row>
    <row r="752" spans="1:7" ht="13.8">
      <c r="A752" s="17"/>
      <c r="B752" s="17"/>
      <c r="C752" s="17"/>
      <c r="D752" s="17"/>
      <c r="E752" s="17"/>
      <c r="F752" s="17"/>
      <c r="G752" s="17"/>
    </row>
    <row r="753" spans="1:7" ht="13.8">
      <c r="A753" s="17"/>
      <c r="B753" s="17"/>
      <c r="C753" s="17"/>
      <c r="D753" s="17"/>
      <c r="E753" s="17"/>
      <c r="F753" s="17"/>
      <c r="G753" s="17"/>
    </row>
    <row r="754" spans="1:7" ht="13.8">
      <c r="A754" s="17"/>
      <c r="B754" s="17"/>
      <c r="C754" s="17"/>
      <c r="D754" s="17"/>
      <c r="E754" s="17"/>
      <c r="F754" s="17"/>
      <c r="G754" s="17"/>
    </row>
    <row r="755" spans="1:7" ht="13.8">
      <c r="A755" s="17"/>
      <c r="B755" s="17"/>
      <c r="C755" s="17"/>
      <c r="D755" s="17"/>
      <c r="E755" s="17"/>
      <c r="F755" s="17"/>
      <c r="G755" s="17"/>
    </row>
    <row r="756" spans="1:7" ht="13.8">
      <c r="A756" s="17"/>
      <c r="B756" s="17"/>
      <c r="C756" s="17"/>
      <c r="D756" s="17"/>
      <c r="E756" s="17"/>
      <c r="F756" s="17"/>
      <c r="G756" s="17"/>
    </row>
    <row r="757" spans="1:7" ht="13.8">
      <c r="A757" s="17"/>
      <c r="B757" s="17"/>
      <c r="C757" s="17"/>
      <c r="D757" s="17"/>
      <c r="E757" s="17"/>
      <c r="F757" s="17"/>
      <c r="G757" s="17"/>
    </row>
    <row r="758" spans="1:7" ht="13.8">
      <c r="A758" s="17"/>
      <c r="B758" s="17"/>
      <c r="C758" s="17"/>
      <c r="D758" s="17"/>
      <c r="E758" s="17"/>
      <c r="F758" s="17"/>
      <c r="G758" s="17"/>
    </row>
    <row r="759" spans="1:7" ht="13.8">
      <c r="A759" s="17"/>
      <c r="B759" s="17"/>
      <c r="C759" s="17"/>
      <c r="D759" s="17"/>
      <c r="E759" s="17"/>
      <c r="F759" s="17"/>
      <c r="G759" s="17"/>
    </row>
    <row r="760" spans="1:7" ht="13.8">
      <c r="A760" s="17"/>
      <c r="B760" s="17"/>
      <c r="C760" s="17"/>
      <c r="D760" s="17"/>
      <c r="E760" s="17"/>
      <c r="F760" s="17"/>
      <c r="G760" s="17"/>
    </row>
    <row r="761" spans="1:7" ht="13.8">
      <c r="A761" s="17"/>
      <c r="B761" s="17"/>
      <c r="C761" s="17"/>
      <c r="D761" s="17"/>
      <c r="E761" s="17"/>
      <c r="F761" s="17"/>
      <c r="G761" s="17"/>
    </row>
    <row r="762" spans="1:7" ht="13.8">
      <c r="A762" s="17"/>
      <c r="B762" s="17"/>
      <c r="C762" s="17"/>
      <c r="D762" s="17"/>
      <c r="E762" s="17"/>
      <c r="F762" s="17"/>
      <c r="G762" s="17"/>
    </row>
    <row r="763" spans="1:7" ht="13.8">
      <c r="A763" s="17"/>
      <c r="B763" s="17"/>
      <c r="C763" s="17"/>
      <c r="D763" s="17"/>
      <c r="E763" s="17"/>
      <c r="F763" s="17"/>
      <c r="G763" s="17"/>
    </row>
    <row r="764" spans="1:7" ht="13.8">
      <c r="A764" s="17"/>
      <c r="B764" s="17"/>
      <c r="C764" s="17"/>
      <c r="D764" s="17"/>
      <c r="E764" s="17"/>
      <c r="F764" s="17"/>
      <c r="G764" s="17"/>
    </row>
    <row r="765" spans="1:7" ht="13.8">
      <c r="A765" s="17"/>
      <c r="B765" s="17"/>
      <c r="C765" s="17"/>
      <c r="D765" s="17"/>
      <c r="E765" s="17"/>
      <c r="F765" s="17"/>
      <c r="G765" s="17"/>
    </row>
    <row r="766" spans="1:7" ht="13.8">
      <c r="A766" s="17"/>
      <c r="B766" s="17"/>
      <c r="C766" s="17"/>
      <c r="D766" s="17"/>
      <c r="E766" s="17"/>
      <c r="F766" s="17"/>
      <c r="G766" s="17"/>
    </row>
    <row r="767" spans="1:7" ht="13.8">
      <c r="A767" s="17"/>
      <c r="B767" s="17"/>
      <c r="C767" s="17"/>
      <c r="D767" s="17"/>
      <c r="E767" s="17"/>
      <c r="F767" s="17"/>
      <c r="G767" s="17"/>
    </row>
    <row r="768" spans="1:7" ht="13.8">
      <c r="A768" s="17"/>
      <c r="B768" s="17"/>
      <c r="C768" s="17"/>
      <c r="D768" s="17"/>
      <c r="E768" s="17"/>
      <c r="F768" s="17"/>
      <c r="G768" s="17"/>
    </row>
    <row r="769" spans="1:7" ht="13.8">
      <c r="A769" s="17"/>
      <c r="B769" s="17"/>
      <c r="C769" s="17"/>
      <c r="D769" s="17"/>
      <c r="E769" s="17"/>
      <c r="F769" s="17"/>
      <c r="G769" s="17"/>
    </row>
    <row r="770" spans="1:7" ht="13.8">
      <c r="A770" s="17"/>
      <c r="B770" s="17"/>
      <c r="C770" s="17"/>
      <c r="D770" s="17"/>
      <c r="E770" s="17"/>
      <c r="F770" s="17"/>
      <c r="G770" s="17"/>
    </row>
    <row r="771" spans="1:7" ht="13.8">
      <c r="A771" s="17"/>
      <c r="B771" s="17"/>
      <c r="C771" s="17"/>
      <c r="D771" s="17"/>
      <c r="E771" s="17"/>
      <c r="F771" s="17"/>
      <c r="G771" s="17"/>
    </row>
    <row r="772" spans="1:7" ht="13.8">
      <c r="A772" s="17"/>
      <c r="B772" s="17"/>
      <c r="C772" s="17"/>
      <c r="D772" s="17"/>
      <c r="E772" s="17"/>
      <c r="F772" s="17"/>
      <c r="G772" s="17"/>
    </row>
    <row r="773" spans="1:7" ht="13.8">
      <c r="A773" s="17"/>
      <c r="B773" s="17"/>
      <c r="C773" s="17"/>
      <c r="D773" s="17"/>
      <c r="E773" s="17"/>
      <c r="F773" s="17"/>
      <c r="G773" s="17"/>
    </row>
    <row r="774" spans="1:7" ht="13.8">
      <c r="A774" s="17"/>
      <c r="B774" s="17"/>
      <c r="C774" s="17"/>
      <c r="D774" s="17"/>
      <c r="E774" s="17"/>
      <c r="F774" s="17"/>
      <c r="G774" s="17"/>
    </row>
    <row r="775" spans="1:7" ht="13.8">
      <c r="A775" s="17"/>
      <c r="B775" s="17"/>
      <c r="C775" s="17"/>
      <c r="D775" s="17"/>
      <c r="E775" s="17"/>
      <c r="F775" s="17"/>
      <c r="G775" s="17"/>
    </row>
    <row r="776" spans="1:7" ht="13.8">
      <c r="A776" s="17"/>
      <c r="B776" s="17"/>
      <c r="C776" s="17"/>
      <c r="D776" s="17"/>
      <c r="E776" s="17"/>
      <c r="F776" s="17"/>
      <c r="G776" s="17"/>
    </row>
    <row r="777" spans="1:7" ht="13.8">
      <c r="A777" s="17"/>
      <c r="B777" s="17"/>
      <c r="C777" s="17"/>
      <c r="D777" s="17"/>
      <c r="E777" s="17"/>
      <c r="F777" s="17"/>
      <c r="G777" s="17"/>
    </row>
    <row r="778" spans="1:7" ht="13.8">
      <c r="A778" s="17"/>
      <c r="B778" s="17"/>
      <c r="C778" s="17"/>
      <c r="D778" s="17"/>
      <c r="E778" s="17"/>
      <c r="F778" s="17"/>
      <c r="G778" s="17"/>
    </row>
    <row r="779" spans="1:7" ht="13.8">
      <c r="A779" s="17"/>
      <c r="B779" s="56"/>
      <c r="C779" s="56"/>
      <c r="D779" s="17"/>
      <c r="E779" s="17"/>
      <c r="F779" s="17"/>
      <c r="G779" s="17"/>
    </row>
    <row r="780" spans="1:7" ht="13.8">
      <c r="A780" s="17"/>
      <c r="B780" s="56"/>
      <c r="C780" s="56"/>
      <c r="D780" s="17"/>
      <c r="E780" s="17"/>
      <c r="F780" s="17"/>
      <c r="G780" s="17"/>
    </row>
    <row r="781" spans="1:7" ht="13.8">
      <c r="A781" s="17"/>
      <c r="B781" s="56"/>
      <c r="C781" s="56"/>
      <c r="D781" s="17"/>
      <c r="E781" s="17"/>
      <c r="F781" s="17"/>
      <c r="G781" s="17"/>
    </row>
    <row r="782" spans="1:7" ht="13.8">
      <c r="A782" s="17"/>
      <c r="B782" s="56"/>
      <c r="C782" s="56"/>
      <c r="D782" s="17"/>
      <c r="E782" s="17"/>
      <c r="F782" s="17"/>
      <c r="G782" s="17"/>
    </row>
    <row r="783" spans="1:7" ht="13.8">
      <c r="A783" s="17"/>
      <c r="B783" s="56"/>
      <c r="C783" s="56"/>
      <c r="D783" s="17"/>
      <c r="E783" s="17"/>
      <c r="F783" s="17"/>
      <c r="G783" s="17"/>
    </row>
    <row r="784" spans="1:7" ht="13.8">
      <c r="A784" s="17"/>
      <c r="B784" s="56"/>
      <c r="C784" s="56"/>
      <c r="D784" s="17"/>
      <c r="E784" s="17"/>
      <c r="F784" s="17"/>
      <c r="G784" s="17"/>
    </row>
    <row r="785" spans="1:7" ht="13.8">
      <c r="A785" s="17"/>
      <c r="B785" s="56"/>
      <c r="C785" s="56"/>
      <c r="D785" s="17"/>
      <c r="E785" s="17"/>
      <c r="F785" s="17"/>
      <c r="G785" s="17"/>
    </row>
    <row r="786" spans="1:7" ht="13.8">
      <c r="A786" s="17"/>
      <c r="B786" s="56"/>
      <c r="C786" s="56"/>
      <c r="D786" s="17"/>
      <c r="E786" s="17"/>
      <c r="F786" s="17"/>
      <c r="G786" s="17"/>
    </row>
    <row r="787" spans="1:7" ht="13.8">
      <c r="A787" s="17"/>
      <c r="B787" s="56"/>
      <c r="C787" s="56"/>
      <c r="D787" s="17"/>
      <c r="E787" s="17"/>
      <c r="F787" s="17"/>
      <c r="G787" s="17"/>
    </row>
    <row r="788" spans="1:7" ht="13.8">
      <c r="A788" s="17"/>
      <c r="B788" s="56"/>
      <c r="C788" s="56"/>
      <c r="D788" s="17"/>
      <c r="E788" s="17"/>
      <c r="F788" s="17"/>
      <c r="G788" s="17"/>
    </row>
    <row r="789" spans="1:7" ht="13.8">
      <c r="A789" s="17"/>
      <c r="B789" s="56"/>
      <c r="C789" s="56"/>
      <c r="D789" s="17"/>
      <c r="E789" s="17"/>
      <c r="F789" s="17"/>
      <c r="G789" s="17"/>
    </row>
    <row r="790" spans="1:7" ht="13.8">
      <c r="A790" s="17"/>
      <c r="B790" s="56"/>
      <c r="C790" s="56"/>
      <c r="D790" s="17"/>
      <c r="E790" s="17"/>
      <c r="F790" s="17"/>
      <c r="G790" s="17"/>
    </row>
    <row r="791" spans="1:7" ht="13.8">
      <c r="A791" s="17"/>
      <c r="B791" s="56"/>
      <c r="C791" s="56"/>
      <c r="D791" s="17"/>
      <c r="E791" s="17"/>
      <c r="F791" s="17"/>
      <c r="G791" s="17"/>
    </row>
    <row r="792" spans="1:7" ht="13.8">
      <c r="A792" s="17"/>
      <c r="B792" s="56"/>
      <c r="C792" s="56"/>
      <c r="D792" s="17"/>
      <c r="E792" s="17"/>
      <c r="F792" s="17"/>
      <c r="G792" s="17"/>
    </row>
    <row r="793" spans="1:7" ht="13.8">
      <c r="A793" s="17"/>
      <c r="B793" s="56"/>
      <c r="C793" s="56"/>
      <c r="D793" s="17"/>
      <c r="E793" s="17"/>
      <c r="F793" s="17"/>
      <c r="G793" s="17"/>
    </row>
    <row r="794" spans="1:7" ht="13.8">
      <c r="A794" s="17"/>
      <c r="B794" s="56"/>
      <c r="C794" s="56"/>
      <c r="D794" s="17"/>
      <c r="E794" s="17"/>
      <c r="F794" s="17"/>
      <c r="G794" s="17"/>
    </row>
    <row r="795" spans="1:7" ht="13.8">
      <c r="A795" s="17"/>
      <c r="B795" s="56"/>
      <c r="C795" s="56"/>
      <c r="D795" s="17"/>
      <c r="E795" s="17"/>
      <c r="F795" s="17"/>
      <c r="G795" s="17"/>
    </row>
    <row r="796" spans="1:7" ht="13.8">
      <c r="A796" s="17"/>
      <c r="B796" s="56"/>
      <c r="C796" s="56"/>
      <c r="D796" s="17"/>
      <c r="E796" s="17"/>
      <c r="F796" s="17"/>
      <c r="G796" s="17"/>
    </row>
    <row r="797" spans="1:7" ht="13.8">
      <c r="A797" s="17"/>
      <c r="B797" s="56"/>
      <c r="C797" s="56"/>
      <c r="D797" s="17"/>
      <c r="E797" s="17"/>
      <c r="F797" s="17"/>
      <c r="G797" s="17"/>
    </row>
    <row r="798" spans="1:7" ht="13.8">
      <c r="A798" s="17"/>
      <c r="B798" s="56"/>
      <c r="C798" s="56"/>
      <c r="D798" s="17"/>
      <c r="E798" s="17"/>
      <c r="F798" s="17"/>
      <c r="G798" s="17"/>
    </row>
    <row r="799" spans="1:7" ht="13.8">
      <c r="A799" s="17"/>
      <c r="B799" s="56"/>
      <c r="C799" s="56"/>
      <c r="D799" s="17"/>
      <c r="E799" s="17"/>
      <c r="F799" s="17"/>
      <c r="G799" s="17"/>
    </row>
    <row r="800" spans="1:7" ht="13.8">
      <c r="A800" s="17"/>
      <c r="B800" s="56"/>
      <c r="C800" s="56"/>
      <c r="D800" s="17"/>
      <c r="E800" s="17"/>
      <c r="F800" s="17"/>
      <c r="G800" s="17"/>
    </row>
    <row r="801" spans="1:7" ht="13.8">
      <c r="A801" s="17"/>
      <c r="B801" s="56"/>
      <c r="C801" s="56"/>
      <c r="D801" s="17"/>
      <c r="E801" s="17"/>
      <c r="F801" s="17"/>
      <c r="G801" s="17"/>
    </row>
    <row r="802" spans="1:7" ht="13.8">
      <c r="A802" s="17"/>
      <c r="B802" s="56"/>
      <c r="C802" s="56"/>
      <c r="D802" s="17"/>
      <c r="E802" s="17"/>
      <c r="F802" s="17"/>
      <c r="G802" s="17"/>
    </row>
    <row r="803" spans="1:7" ht="13.8">
      <c r="A803" s="17"/>
      <c r="B803" s="56"/>
      <c r="C803" s="56"/>
      <c r="D803" s="17"/>
      <c r="E803" s="17"/>
      <c r="F803" s="17"/>
      <c r="G803" s="17"/>
    </row>
    <row r="804" spans="1:7" ht="13.8">
      <c r="A804" s="17"/>
      <c r="B804" s="56"/>
      <c r="C804" s="56"/>
      <c r="D804" s="17"/>
      <c r="E804" s="17"/>
      <c r="F804" s="17"/>
      <c r="G804" s="17"/>
    </row>
    <row r="805" spans="1:7" ht="13.8">
      <c r="A805" s="17"/>
      <c r="B805" s="56"/>
      <c r="C805" s="56"/>
      <c r="D805" s="17"/>
      <c r="E805" s="17"/>
      <c r="F805" s="17"/>
      <c r="G805" s="17"/>
    </row>
    <row r="806" spans="1:7" ht="13.8">
      <c r="A806" s="17"/>
      <c r="B806" s="56"/>
      <c r="C806" s="56"/>
      <c r="D806" s="17"/>
      <c r="E806" s="17"/>
      <c r="F806" s="17"/>
      <c r="G806" s="17"/>
    </row>
    <row r="807" spans="1:7" ht="13.8">
      <c r="A807" s="17"/>
      <c r="B807" s="56"/>
      <c r="C807" s="56"/>
      <c r="D807" s="17"/>
      <c r="E807" s="17"/>
      <c r="F807" s="17"/>
      <c r="G807" s="17"/>
    </row>
    <row r="808" spans="1:7" ht="13.8">
      <c r="A808" s="17"/>
      <c r="B808" s="56"/>
      <c r="C808" s="56"/>
      <c r="D808" s="17"/>
      <c r="E808" s="17"/>
      <c r="F808" s="17"/>
      <c r="G808" s="17"/>
    </row>
    <row r="809" spans="1:7" ht="13.8">
      <c r="A809" s="17"/>
      <c r="B809" s="56"/>
      <c r="C809" s="56"/>
      <c r="D809" s="17"/>
      <c r="E809" s="17"/>
      <c r="F809" s="17"/>
      <c r="G809" s="17"/>
    </row>
    <row r="810" spans="1:7" ht="13.8">
      <c r="A810" s="17"/>
      <c r="B810" s="56"/>
      <c r="C810" s="56"/>
      <c r="D810" s="17"/>
      <c r="E810" s="17"/>
      <c r="F810" s="17"/>
      <c r="G810" s="17"/>
    </row>
    <row r="811" spans="1:7" ht="13.8">
      <c r="A811" s="17"/>
      <c r="B811" s="56"/>
      <c r="C811" s="56"/>
      <c r="D811" s="17"/>
      <c r="E811" s="17"/>
      <c r="F811" s="17"/>
      <c r="G811" s="17"/>
    </row>
    <row r="812" spans="1:7" ht="13.8">
      <c r="A812" s="17"/>
      <c r="B812" s="56"/>
      <c r="C812" s="56"/>
      <c r="D812" s="17"/>
      <c r="E812" s="17"/>
      <c r="F812" s="17"/>
      <c r="G812" s="17"/>
    </row>
    <row r="813" spans="1:7" ht="13.8">
      <c r="A813" s="17"/>
      <c r="B813" s="56"/>
      <c r="C813" s="56"/>
      <c r="D813" s="17"/>
      <c r="E813" s="17"/>
      <c r="F813" s="17"/>
      <c r="G813" s="17"/>
    </row>
    <row r="814" spans="1:7" ht="13.8">
      <c r="A814" s="17"/>
      <c r="B814" s="56"/>
      <c r="C814" s="56"/>
      <c r="D814" s="17"/>
      <c r="E814" s="17"/>
      <c r="F814" s="17"/>
      <c r="G814" s="17"/>
    </row>
    <row r="815" spans="1:7" ht="13.8">
      <c r="A815" s="17"/>
      <c r="B815" s="56"/>
      <c r="C815" s="56"/>
      <c r="D815" s="17"/>
      <c r="E815" s="17"/>
      <c r="F815" s="17"/>
      <c r="G815" s="17"/>
    </row>
    <row r="816" spans="1:7" ht="13.8">
      <c r="A816" s="17"/>
      <c r="B816" s="56"/>
      <c r="C816" s="56"/>
      <c r="D816" s="17"/>
      <c r="E816" s="17"/>
      <c r="F816" s="17"/>
      <c r="G816" s="17"/>
    </row>
    <row r="817" spans="1:7" ht="13.8">
      <c r="A817" s="17"/>
      <c r="B817" s="56"/>
      <c r="C817" s="56"/>
      <c r="D817" s="17"/>
      <c r="E817" s="17"/>
      <c r="F817" s="17"/>
      <c r="G817" s="17"/>
    </row>
    <row r="818" spans="1:7" ht="13.8">
      <c r="A818" s="17"/>
      <c r="B818" s="56"/>
      <c r="C818" s="56"/>
      <c r="D818" s="17"/>
      <c r="E818" s="17"/>
      <c r="F818" s="17"/>
      <c r="G818" s="17"/>
    </row>
    <row r="819" spans="1:7" ht="13.8">
      <c r="A819" s="17"/>
      <c r="B819" s="56"/>
      <c r="C819" s="56"/>
      <c r="D819" s="17"/>
      <c r="E819" s="17"/>
      <c r="F819" s="17"/>
      <c r="G819" s="17"/>
    </row>
    <row r="820" spans="1:7" ht="13.8">
      <c r="A820" s="17"/>
      <c r="B820" s="56"/>
      <c r="C820" s="56"/>
      <c r="D820" s="17"/>
      <c r="E820" s="17"/>
      <c r="F820" s="17"/>
      <c r="G820" s="17"/>
    </row>
    <row r="821" spans="1:7" ht="13.8">
      <c r="A821" s="17"/>
      <c r="B821" s="56"/>
      <c r="C821" s="56"/>
      <c r="D821" s="17"/>
      <c r="E821" s="17"/>
      <c r="F821" s="17"/>
      <c r="G821" s="17"/>
    </row>
    <row r="822" spans="1:7" ht="13.8">
      <c r="A822" s="17"/>
      <c r="B822" s="56"/>
      <c r="C822" s="56"/>
      <c r="D822" s="17"/>
      <c r="E822" s="17"/>
      <c r="F822" s="17"/>
      <c r="G822" s="17"/>
    </row>
    <row r="823" spans="1:7" ht="13.8">
      <c r="A823" s="17"/>
      <c r="B823" s="56"/>
      <c r="C823" s="56"/>
      <c r="D823" s="17"/>
      <c r="E823" s="17"/>
      <c r="F823" s="17"/>
      <c r="G823" s="17"/>
    </row>
    <row r="824" spans="1:7" ht="13.8">
      <c r="A824" s="17"/>
      <c r="B824" s="56"/>
      <c r="C824" s="56"/>
      <c r="D824" s="17"/>
      <c r="E824" s="17"/>
      <c r="F824" s="17"/>
      <c r="G824" s="17"/>
    </row>
    <row r="825" spans="1:7" ht="13.8">
      <c r="A825" s="17"/>
      <c r="B825" s="56"/>
      <c r="C825" s="56"/>
      <c r="D825" s="17"/>
      <c r="E825" s="17"/>
      <c r="F825" s="17"/>
      <c r="G825" s="17"/>
    </row>
    <row r="826" spans="1:7" ht="13.8">
      <c r="A826" s="17"/>
      <c r="B826" s="56"/>
      <c r="C826" s="56"/>
      <c r="D826" s="17"/>
      <c r="E826" s="17"/>
      <c r="F826" s="17"/>
      <c r="G826" s="17"/>
    </row>
    <row r="827" spans="1:7" ht="13.8">
      <c r="A827" s="17"/>
      <c r="B827" s="56"/>
      <c r="C827" s="56"/>
      <c r="D827" s="17"/>
      <c r="E827" s="17"/>
      <c r="F827" s="17"/>
      <c r="G827" s="17"/>
    </row>
    <row r="828" spans="1:7" ht="13.8">
      <c r="A828" s="17"/>
      <c r="B828" s="56"/>
      <c r="C828" s="56"/>
      <c r="D828" s="17"/>
      <c r="E828" s="17"/>
      <c r="F828" s="17"/>
      <c r="G828" s="17"/>
    </row>
    <row r="829" spans="1:7" ht="13.8">
      <c r="A829" s="17"/>
      <c r="B829" s="56"/>
      <c r="C829" s="56"/>
      <c r="D829" s="17"/>
      <c r="E829" s="17"/>
      <c r="F829" s="17"/>
      <c r="G829" s="17"/>
    </row>
    <row r="830" spans="1:7" ht="13.8">
      <c r="A830" s="17"/>
      <c r="B830" s="56"/>
      <c r="C830" s="56"/>
      <c r="D830" s="17"/>
      <c r="E830" s="17"/>
      <c r="F830" s="17"/>
      <c r="G830" s="17"/>
    </row>
    <row r="831" spans="1:7" ht="13.8">
      <c r="A831" s="17"/>
      <c r="B831" s="56"/>
      <c r="C831" s="56"/>
      <c r="D831" s="17"/>
      <c r="E831" s="17"/>
      <c r="F831" s="17"/>
      <c r="G831" s="17"/>
    </row>
    <row r="832" spans="1:7" ht="13.8">
      <c r="A832" s="17"/>
      <c r="B832" s="56"/>
      <c r="C832" s="56"/>
      <c r="D832" s="17"/>
      <c r="E832" s="17"/>
      <c r="F832" s="17"/>
      <c r="G832" s="17"/>
    </row>
    <row r="833" spans="1:7" ht="13.8">
      <c r="A833" s="17"/>
      <c r="B833" s="56"/>
      <c r="C833" s="56"/>
      <c r="D833" s="17"/>
      <c r="E833" s="17"/>
      <c r="F833" s="17"/>
      <c r="G833" s="17"/>
    </row>
    <row r="834" spans="1:7" ht="13.8">
      <c r="A834" s="17"/>
      <c r="B834" s="56"/>
      <c r="C834" s="56"/>
      <c r="D834" s="17"/>
      <c r="E834" s="17"/>
      <c r="F834" s="17"/>
      <c r="G834" s="17"/>
    </row>
    <row r="835" spans="1:7" ht="13.8">
      <c r="A835" s="17"/>
      <c r="B835" s="56"/>
      <c r="C835" s="56"/>
      <c r="D835" s="17"/>
      <c r="E835" s="17"/>
      <c r="F835" s="17"/>
      <c r="G835" s="17"/>
    </row>
    <row r="836" spans="1:7" ht="13.8">
      <c r="A836" s="17"/>
      <c r="B836" s="56"/>
      <c r="C836" s="56"/>
      <c r="D836" s="17"/>
      <c r="E836" s="17"/>
      <c r="F836" s="17"/>
      <c r="G836" s="17"/>
    </row>
    <row r="837" spans="1:7" ht="13.8">
      <c r="A837" s="17"/>
      <c r="B837" s="56"/>
      <c r="C837" s="56"/>
      <c r="D837" s="17"/>
      <c r="E837" s="17"/>
      <c r="F837" s="17"/>
      <c r="G837" s="17"/>
    </row>
    <row r="838" spans="1:7" ht="13.8">
      <c r="A838" s="17"/>
      <c r="B838" s="56"/>
      <c r="C838" s="56"/>
      <c r="D838" s="17"/>
      <c r="E838" s="17"/>
      <c r="F838" s="17"/>
      <c r="G838" s="17"/>
    </row>
    <row r="839" spans="1:7" ht="13.8">
      <c r="A839" s="17"/>
      <c r="B839" s="56"/>
      <c r="C839" s="56"/>
      <c r="D839" s="17"/>
      <c r="E839" s="17"/>
      <c r="F839" s="17"/>
      <c r="G839" s="17"/>
    </row>
    <row r="840" spans="1:7" ht="13.8">
      <c r="A840" s="17"/>
      <c r="B840" s="56"/>
      <c r="C840" s="56"/>
      <c r="D840" s="17"/>
      <c r="E840" s="17"/>
      <c r="F840" s="17"/>
      <c r="G840" s="17"/>
    </row>
    <row r="841" spans="1:7" ht="13.8">
      <c r="A841" s="17"/>
      <c r="B841" s="56"/>
      <c r="C841" s="56"/>
      <c r="D841" s="17"/>
      <c r="E841" s="17"/>
      <c r="F841" s="17"/>
      <c r="G841" s="17"/>
    </row>
    <row r="842" spans="1:7" ht="13.8">
      <c r="A842" s="17"/>
      <c r="B842" s="56"/>
      <c r="C842" s="56"/>
      <c r="D842" s="17"/>
      <c r="E842" s="17"/>
      <c r="F842" s="17"/>
      <c r="G842" s="17"/>
    </row>
    <row r="843" spans="1:7" ht="13.8">
      <c r="A843" s="17"/>
      <c r="B843" s="56"/>
      <c r="C843" s="56"/>
      <c r="D843" s="17"/>
      <c r="E843" s="17"/>
      <c r="F843" s="17"/>
      <c r="G843" s="17"/>
    </row>
    <row r="844" spans="1:7" ht="13.8">
      <c r="A844" s="17"/>
      <c r="B844" s="56"/>
      <c r="C844" s="56"/>
      <c r="D844" s="17"/>
      <c r="E844" s="17"/>
      <c r="F844" s="17"/>
      <c r="G844" s="17"/>
    </row>
    <row r="845" spans="1:7" ht="13.8">
      <c r="A845" s="17"/>
      <c r="B845" s="56"/>
      <c r="C845" s="56"/>
      <c r="D845" s="17"/>
      <c r="E845" s="17"/>
      <c r="F845" s="17"/>
      <c r="G845" s="17"/>
    </row>
    <row r="846" spans="1:7" ht="13.8">
      <c r="A846" s="17"/>
      <c r="B846" s="56"/>
      <c r="C846" s="56"/>
      <c r="D846" s="17"/>
      <c r="E846" s="17"/>
      <c r="F846" s="17"/>
      <c r="G846" s="17"/>
    </row>
    <row r="847" spans="1:7" ht="13.8">
      <c r="A847" s="17"/>
      <c r="B847" s="56"/>
      <c r="C847" s="56"/>
      <c r="D847" s="17"/>
      <c r="E847" s="17"/>
      <c r="F847" s="17"/>
      <c r="G847" s="17"/>
    </row>
    <row r="848" spans="1:7" ht="13.8">
      <c r="A848" s="17"/>
      <c r="B848" s="56"/>
      <c r="C848" s="56"/>
      <c r="D848" s="17"/>
      <c r="E848" s="17"/>
      <c r="F848" s="17"/>
      <c r="G848" s="17"/>
    </row>
    <row r="849" spans="1:7" ht="13.8">
      <c r="A849" s="17"/>
      <c r="B849" s="56"/>
      <c r="C849" s="56"/>
      <c r="D849" s="17"/>
      <c r="E849" s="17"/>
      <c r="F849" s="17"/>
      <c r="G849" s="17"/>
    </row>
    <row r="850" spans="1:7" ht="13.8">
      <c r="A850" s="17"/>
      <c r="B850" s="56"/>
      <c r="C850" s="56"/>
      <c r="D850" s="17"/>
      <c r="E850" s="17"/>
      <c r="F850" s="17"/>
      <c r="G850" s="17"/>
    </row>
    <row r="851" spans="1:7" ht="13.8">
      <c r="A851" s="17"/>
      <c r="B851" s="56"/>
      <c r="C851" s="56"/>
      <c r="D851" s="17"/>
      <c r="E851" s="17"/>
      <c r="F851" s="17"/>
      <c r="G851" s="17"/>
    </row>
    <row r="852" spans="1:7" ht="13.8">
      <c r="A852" s="17"/>
      <c r="B852" s="56"/>
      <c r="C852" s="56"/>
      <c r="D852" s="17"/>
      <c r="E852" s="17"/>
      <c r="F852" s="17"/>
      <c r="G852" s="17"/>
    </row>
    <row r="853" spans="1:7" ht="13.8">
      <c r="A853" s="17"/>
      <c r="B853" s="56"/>
      <c r="C853" s="56"/>
      <c r="D853" s="17"/>
      <c r="E853" s="17"/>
      <c r="F853" s="17"/>
      <c r="G853" s="17"/>
    </row>
    <row r="854" spans="1:7" ht="13.8">
      <c r="A854" s="17"/>
      <c r="B854" s="56"/>
      <c r="C854" s="56"/>
      <c r="D854" s="17"/>
      <c r="E854" s="17"/>
      <c r="F854" s="17"/>
      <c r="G854" s="17"/>
    </row>
    <row r="855" spans="1:7" ht="13.8">
      <c r="A855" s="17"/>
      <c r="B855" s="56"/>
      <c r="C855" s="56"/>
      <c r="D855" s="17"/>
      <c r="E855" s="17"/>
      <c r="F855" s="17"/>
      <c r="G855" s="17"/>
    </row>
    <row r="856" spans="1:7" ht="13.8">
      <c r="A856" s="17"/>
      <c r="B856" s="56"/>
      <c r="C856" s="56"/>
      <c r="D856" s="17"/>
      <c r="E856" s="17"/>
      <c r="F856" s="17"/>
      <c r="G856" s="17"/>
    </row>
    <row r="857" spans="1:7" ht="13.8">
      <c r="A857" s="17"/>
      <c r="B857" s="56"/>
      <c r="C857" s="56"/>
      <c r="D857" s="17"/>
      <c r="E857" s="17"/>
      <c r="F857" s="17"/>
      <c r="G857" s="17"/>
    </row>
    <row r="858" spans="1:7" ht="13.8">
      <c r="A858" s="17"/>
      <c r="B858" s="56"/>
      <c r="C858" s="56"/>
      <c r="D858" s="17"/>
      <c r="E858" s="17"/>
      <c r="F858" s="17"/>
      <c r="G858" s="17"/>
    </row>
    <row r="859" spans="1:7" ht="13.8">
      <c r="A859" s="17"/>
      <c r="B859" s="56"/>
      <c r="C859" s="56"/>
      <c r="D859" s="17"/>
      <c r="E859" s="17"/>
      <c r="F859" s="17"/>
      <c r="G859" s="17"/>
    </row>
    <row r="860" spans="1:7" ht="13.8">
      <c r="A860" s="17"/>
      <c r="B860" s="56"/>
      <c r="C860" s="56"/>
      <c r="D860" s="17"/>
      <c r="E860" s="17"/>
      <c r="F860" s="17"/>
      <c r="G860" s="17"/>
    </row>
    <row r="861" spans="1:7" ht="13.8">
      <c r="A861" s="17"/>
      <c r="B861" s="56"/>
      <c r="C861" s="56"/>
      <c r="D861" s="17"/>
      <c r="E861" s="17"/>
      <c r="F861" s="17"/>
      <c r="G861" s="17"/>
    </row>
    <row r="862" spans="1:7" ht="13.8">
      <c r="A862" s="17"/>
      <c r="B862" s="56"/>
      <c r="C862" s="56"/>
      <c r="D862" s="17"/>
      <c r="E862" s="17"/>
      <c r="F862" s="17"/>
      <c r="G862" s="17"/>
    </row>
    <row r="863" spans="1:7" ht="13.8">
      <c r="A863" s="17"/>
      <c r="B863" s="56"/>
      <c r="C863" s="56"/>
      <c r="D863" s="17"/>
      <c r="E863" s="17"/>
      <c r="F863" s="17"/>
      <c r="G863" s="17"/>
    </row>
    <row r="864" spans="1:7" ht="13.8">
      <c r="A864" s="17"/>
      <c r="B864" s="56"/>
      <c r="C864" s="56"/>
      <c r="D864" s="17"/>
      <c r="E864" s="17"/>
      <c r="F864" s="17"/>
      <c r="G864" s="17"/>
    </row>
    <row r="865" spans="1:7" ht="13.8">
      <c r="A865" s="17"/>
      <c r="B865" s="56"/>
      <c r="C865" s="56"/>
      <c r="D865" s="17"/>
      <c r="E865" s="17"/>
      <c r="F865" s="17"/>
      <c r="G865" s="17"/>
    </row>
    <row r="866" spans="1:7" ht="13.8">
      <c r="A866" s="17"/>
      <c r="B866" s="56"/>
      <c r="C866" s="56"/>
      <c r="D866" s="17"/>
      <c r="E866" s="17"/>
      <c r="F866" s="17"/>
      <c r="G866" s="17"/>
    </row>
    <row r="867" spans="1:7" ht="13.8">
      <c r="A867" s="17"/>
      <c r="B867" s="56"/>
      <c r="C867" s="56"/>
      <c r="D867" s="17"/>
      <c r="E867" s="17"/>
      <c r="F867" s="17"/>
      <c r="G867" s="17"/>
    </row>
    <row r="868" spans="1:7" ht="13.8">
      <c r="A868" s="17"/>
      <c r="B868" s="56"/>
      <c r="C868" s="56"/>
      <c r="D868" s="17"/>
      <c r="E868" s="17"/>
      <c r="F868" s="17"/>
      <c r="G868" s="17"/>
    </row>
    <row r="869" spans="1:7" ht="13.8">
      <c r="A869" s="17"/>
      <c r="B869" s="56"/>
      <c r="C869" s="56"/>
      <c r="D869" s="17"/>
      <c r="E869" s="17"/>
      <c r="F869" s="17"/>
      <c r="G869" s="17"/>
    </row>
    <row r="870" spans="1:7" ht="13.8">
      <c r="A870" s="17"/>
      <c r="B870" s="56"/>
      <c r="C870" s="56"/>
      <c r="D870" s="17"/>
      <c r="E870" s="17"/>
      <c r="F870" s="17"/>
      <c r="G870" s="17"/>
    </row>
    <row r="871" spans="1:7" ht="13.8">
      <c r="A871" s="17"/>
      <c r="B871" s="56"/>
      <c r="C871" s="56"/>
      <c r="D871" s="17"/>
      <c r="E871" s="17"/>
      <c r="F871" s="17"/>
      <c r="G871" s="17"/>
    </row>
    <row r="872" spans="1:7" ht="13.8">
      <c r="A872" s="17"/>
      <c r="B872" s="56"/>
      <c r="C872" s="56"/>
      <c r="D872" s="17"/>
      <c r="E872" s="17"/>
      <c r="F872" s="17"/>
      <c r="G872" s="17"/>
    </row>
    <row r="873" spans="1:7" ht="13.8">
      <c r="A873" s="17"/>
      <c r="B873" s="56"/>
      <c r="C873" s="56"/>
      <c r="D873" s="17"/>
      <c r="E873" s="17"/>
      <c r="F873" s="17"/>
      <c r="G873" s="17"/>
    </row>
    <row r="874" spans="1:7" ht="13.8">
      <c r="A874" s="17"/>
      <c r="B874" s="56"/>
      <c r="C874" s="56"/>
      <c r="D874" s="17"/>
      <c r="E874" s="17"/>
      <c r="F874" s="17"/>
      <c r="G874" s="17"/>
    </row>
    <row r="875" spans="1:7" ht="13.8">
      <c r="A875" s="17"/>
      <c r="B875" s="56"/>
      <c r="C875" s="56"/>
      <c r="D875" s="17"/>
      <c r="E875" s="17"/>
      <c r="F875" s="17"/>
      <c r="G875" s="17"/>
    </row>
    <row r="876" spans="1:7" ht="13.8">
      <c r="A876" s="17"/>
      <c r="B876" s="56"/>
      <c r="C876" s="56"/>
      <c r="D876" s="17"/>
      <c r="E876" s="17"/>
      <c r="F876" s="17"/>
      <c r="G876" s="17"/>
    </row>
    <row r="877" spans="1:7" ht="13.8">
      <c r="A877" s="17"/>
      <c r="B877" s="56"/>
      <c r="C877" s="56"/>
      <c r="D877" s="17"/>
      <c r="E877" s="17"/>
      <c r="F877" s="17"/>
      <c r="G877" s="17"/>
    </row>
    <row r="878" spans="1:7" ht="13.8">
      <c r="A878" s="17"/>
      <c r="B878" s="56"/>
      <c r="C878" s="56"/>
      <c r="D878" s="17"/>
      <c r="E878" s="17"/>
      <c r="F878" s="17"/>
      <c r="G878" s="17"/>
    </row>
    <row r="879" spans="1:7" ht="13.8">
      <c r="A879" s="17"/>
      <c r="B879" s="56"/>
      <c r="C879" s="56"/>
      <c r="D879" s="17"/>
      <c r="E879" s="17"/>
      <c r="F879" s="17"/>
      <c r="G879" s="17"/>
    </row>
    <row r="880" spans="1:7" ht="13.8">
      <c r="A880" s="17"/>
      <c r="B880" s="56"/>
      <c r="C880" s="56"/>
      <c r="D880" s="17"/>
      <c r="E880" s="17"/>
      <c r="F880" s="17"/>
      <c r="G880" s="17"/>
    </row>
    <row r="881" spans="1:7" ht="13.8">
      <c r="A881" s="17"/>
      <c r="B881" s="56"/>
      <c r="C881" s="56"/>
      <c r="D881" s="17"/>
      <c r="E881" s="17"/>
      <c r="F881" s="17"/>
      <c r="G881" s="17"/>
    </row>
    <row r="882" spans="1:7" ht="13.8">
      <c r="A882" s="17"/>
      <c r="B882" s="56"/>
      <c r="C882" s="56"/>
      <c r="D882" s="17"/>
      <c r="E882" s="17"/>
      <c r="F882" s="17"/>
      <c r="G882" s="17"/>
    </row>
    <row r="883" spans="1:7" ht="13.8">
      <c r="A883" s="17"/>
      <c r="B883" s="56"/>
      <c r="C883" s="56"/>
      <c r="D883" s="17"/>
      <c r="E883" s="17"/>
      <c r="F883" s="17"/>
      <c r="G883" s="17"/>
    </row>
    <row r="884" spans="1:7" ht="13.8">
      <c r="A884" s="17"/>
      <c r="B884" s="56"/>
      <c r="C884" s="56"/>
      <c r="D884" s="17"/>
      <c r="E884" s="17"/>
      <c r="F884" s="17"/>
      <c r="G884" s="17"/>
    </row>
    <row r="885" spans="1:7" ht="13.8">
      <c r="A885" s="17"/>
      <c r="B885" s="56"/>
      <c r="C885" s="56"/>
      <c r="D885" s="17"/>
      <c r="E885" s="17"/>
      <c r="F885" s="17"/>
      <c r="G885" s="17"/>
    </row>
    <row r="886" spans="1:7" ht="13.8">
      <c r="A886" s="17"/>
      <c r="B886" s="56"/>
      <c r="C886" s="56"/>
      <c r="D886" s="17"/>
      <c r="E886" s="17"/>
      <c r="F886" s="17"/>
      <c r="G886" s="17"/>
    </row>
    <row r="887" spans="1:7" ht="13.8">
      <c r="A887" s="17"/>
      <c r="B887" s="56"/>
      <c r="C887" s="56"/>
      <c r="D887" s="17"/>
      <c r="E887" s="17"/>
      <c r="F887" s="17"/>
      <c r="G887" s="17"/>
    </row>
    <row r="888" spans="1:7" ht="13.8">
      <c r="A888" s="17"/>
      <c r="B888" s="56"/>
      <c r="C888" s="56"/>
      <c r="D888" s="17"/>
      <c r="E888" s="17"/>
      <c r="F888" s="17"/>
      <c r="G888" s="17"/>
    </row>
    <row r="889" spans="1:7" ht="13.8">
      <c r="A889" s="17"/>
      <c r="B889" s="56"/>
      <c r="C889" s="56"/>
      <c r="D889" s="17"/>
      <c r="E889" s="17"/>
      <c r="F889" s="17"/>
      <c r="G889" s="17"/>
    </row>
    <row r="890" spans="1:7" ht="13.8">
      <c r="A890" s="17"/>
      <c r="B890" s="56"/>
      <c r="C890" s="56"/>
      <c r="D890" s="17"/>
      <c r="E890" s="17"/>
      <c r="F890" s="17"/>
      <c r="G890" s="17"/>
    </row>
    <row r="891" spans="1:7" ht="13.8">
      <c r="A891" s="17"/>
      <c r="B891" s="56"/>
      <c r="C891" s="56"/>
      <c r="D891" s="17"/>
      <c r="E891" s="17"/>
      <c r="F891" s="17"/>
      <c r="G891" s="17"/>
    </row>
    <row r="892" spans="1:7" ht="13.8">
      <c r="A892" s="17"/>
      <c r="B892" s="56"/>
      <c r="C892" s="56"/>
      <c r="D892" s="17"/>
      <c r="E892" s="17"/>
      <c r="F892" s="17"/>
      <c r="G892" s="17"/>
    </row>
    <row r="893" spans="1:7" ht="13.8">
      <c r="A893" s="17"/>
      <c r="B893" s="56"/>
      <c r="C893" s="56"/>
      <c r="D893" s="17"/>
      <c r="E893" s="17"/>
      <c r="F893" s="17"/>
      <c r="G893" s="17"/>
    </row>
    <row r="894" spans="1:7" ht="13.8">
      <c r="A894" s="17"/>
      <c r="B894" s="56"/>
      <c r="C894" s="56"/>
      <c r="D894" s="17"/>
      <c r="E894" s="17"/>
      <c r="F894" s="17"/>
      <c r="G894" s="17"/>
    </row>
    <row r="895" spans="1:7" ht="13.8">
      <c r="A895" s="17"/>
      <c r="B895" s="56"/>
      <c r="C895" s="56"/>
      <c r="D895" s="17"/>
      <c r="E895" s="17"/>
      <c r="F895" s="17"/>
      <c r="G895" s="17"/>
    </row>
    <row r="896" spans="1:7" ht="13.8">
      <c r="A896" s="17"/>
      <c r="B896" s="56"/>
      <c r="C896" s="56"/>
      <c r="D896" s="17"/>
      <c r="E896" s="17"/>
      <c r="F896" s="17"/>
      <c r="G896" s="17"/>
    </row>
    <row r="897" spans="1:7" ht="13.8">
      <c r="A897" s="17"/>
      <c r="B897" s="56"/>
      <c r="C897" s="56"/>
      <c r="D897" s="17"/>
      <c r="E897" s="17"/>
      <c r="F897" s="17"/>
      <c r="G897" s="17"/>
    </row>
    <row r="898" spans="1:7" ht="13.8">
      <c r="A898" s="17"/>
      <c r="B898" s="56"/>
      <c r="C898" s="56"/>
      <c r="D898" s="17"/>
      <c r="E898" s="17"/>
      <c r="F898" s="17"/>
      <c r="G898" s="17"/>
    </row>
    <row r="899" spans="1:7" ht="13.8">
      <c r="A899" s="17"/>
      <c r="B899" s="56"/>
      <c r="C899" s="56"/>
      <c r="D899" s="17"/>
      <c r="E899" s="17"/>
      <c r="F899" s="17"/>
      <c r="G899" s="17"/>
    </row>
    <row r="900" spans="1:7" ht="13.8">
      <c r="A900" s="17"/>
      <c r="B900" s="56"/>
      <c r="C900" s="56"/>
      <c r="D900" s="17"/>
      <c r="E900" s="17"/>
      <c r="F900" s="17"/>
      <c r="G900" s="17"/>
    </row>
    <row r="901" spans="1:7" ht="13.8">
      <c r="A901" s="17"/>
      <c r="B901" s="56"/>
      <c r="C901" s="56"/>
      <c r="D901" s="17"/>
      <c r="E901" s="17"/>
      <c r="F901" s="17"/>
      <c r="G901" s="17"/>
    </row>
    <row r="902" spans="1:7" ht="13.8">
      <c r="A902" s="17"/>
      <c r="B902" s="56"/>
      <c r="C902" s="56"/>
      <c r="D902" s="17"/>
      <c r="E902" s="17"/>
      <c r="F902" s="17"/>
      <c r="G902" s="17"/>
    </row>
    <row r="903" spans="1:7" ht="13.8">
      <c r="A903" s="17"/>
      <c r="B903" s="56"/>
      <c r="C903" s="56"/>
      <c r="D903" s="17"/>
      <c r="E903" s="17"/>
      <c r="F903" s="17"/>
      <c r="G903" s="17"/>
    </row>
    <row r="904" spans="1:7" ht="13.8">
      <c r="A904" s="17"/>
      <c r="B904" s="56"/>
      <c r="C904" s="56"/>
      <c r="D904" s="17"/>
      <c r="E904" s="17"/>
      <c r="F904" s="17"/>
      <c r="G904" s="17"/>
    </row>
    <row r="905" spans="1:7" ht="13.8">
      <c r="A905" s="17"/>
      <c r="B905" s="56"/>
      <c r="C905" s="56"/>
      <c r="D905" s="17"/>
      <c r="E905" s="17"/>
      <c r="F905" s="17"/>
      <c r="G905" s="17"/>
    </row>
    <row r="906" spans="1:7" ht="13.8">
      <c r="A906" s="17"/>
      <c r="B906" s="56"/>
      <c r="C906" s="56"/>
      <c r="D906" s="17"/>
      <c r="E906" s="17"/>
      <c r="F906" s="17"/>
      <c r="G906" s="17"/>
    </row>
    <row r="907" spans="1:7" ht="13.8">
      <c r="A907" s="17"/>
      <c r="B907" s="56"/>
      <c r="C907" s="56"/>
      <c r="D907" s="17"/>
      <c r="E907" s="17"/>
      <c r="F907" s="17"/>
      <c r="G907" s="17"/>
    </row>
    <row r="908" spans="1:7" ht="13.8">
      <c r="A908" s="17"/>
      <c r="B908" s="56"/>
      <c r="C908" s="56"/>
      <c r="D908" s="17"/>
      <c r="E908" s="17"/>
      <c r="F908" s="17"/>
      <c r="G908" s="17"/>
    </row>
    <row r="909" spans="1:7" ht="13.8">
      <c r="A909" s="17"/>
      <c r="B909" s="56"/>
      <c r="C909" s="56"/>
      <c r="D909" s="17"/>
      <c r="E909" s="17"/>
      <c r="F909" s="17"/>
      <c r="G909" s="17"/>
    </row>
    <row r="910" spans="1:7" ht="13.8">
      <c r="A910" s="17"/>
      <c r="B910" s="56"/>
      <c r="C910" s="56"/>
      <c r="D910" s="17"/>
      <c r="E910" s="17"/>
      <c r="F910" s="17"/>
      <c r="G910" s="17"/>
    </row>
    <row r="911" spans="1:7" ht="13.8">
      <c r="A911" s="17"/>
      <c r="B911" s="56"/>
      <c r="C911" s="56"/>
      <c r="D911" s="17"/>
      <c r="E911" s="17"/>
      <c r="F911" s="17"/>
      <c r="G911" s="17"/>
    </row>
    <row r="912" spans="1:7" ht="13.8">
      <c r="A912" s="17"/>
      <c r="B912" s="56"/>
      <c r="C912" s="56"/>
      <c r="D912" s="17"/>
      <c r="E912" s="17"/>
      <c r="F912" s="17"/>
      <c r="G912" s="17"/>
    </row>
    <row r="913" spans="1:7" ht="13.8">
      <c r="A913" s="17"/>
      <c r="B913" s="56"/>
      <c r="C913" s="56"/>
      <c r="D913" s="17"/>
      <c r="E913" s="17"/>
      <c r="F913" s="17"/>
      <c r="G913" s="17"/>
    </row>
    <row r="914" spans="1:7" ht="13.8">
      <c r="A914" s="17"/>
      <c r="B914" s="56"/>
      <c r="C914" s="56"/>
      <c r="D914" s="17"/>
      <c r="E914" s="17"/>
      <c r="F914" s="17"/>
      <c r="G914" s="17"/>
    </row>
    <row r="915" spans="1:7" ht="13.8">
      <c r="A915" s="17"/>
      <c r="B915" s="56"/>
      <c r="C915" s="56"/>
      <c r="D915" s="17"/>
      <c r="E915" s="17"/>
      <c r="F915" s="17"/>
      <c r="G915" s="17"/>
    </row>
    <row r="916" spans="1:7" ht="13.8">
      <c r="A916" s="17"/>
      <c r="B916" s="56"/>
      <c r="C916" s="56"/>
      <c r="D916" s="17"/>
      <c r="E916" s="17"/>
      <c r="F916" s="17"/>
      <c r="G916" s="17"/>
    </row>
    <row r="917" spans="1:7" ht="13.8">
      <c r="A917" s="17"/>
      <c r="B917" s="56"/>
      <c r="C917" s="56"/>
      <c r="D917" s="17"/>
      <c r="E917" s="17"/>
      <c r="F917" s="17"/>
      <c r="G917" s="17"/>
    </row>
    <row r="918" spans="1:7" ht="13.8">
      <c r="A918" s="17"/>
      <c r="B918" s="56"/>
      <c r="C918" s="56"/>
      <c r="D918" s="17"/>
      <c r="E918" s="17"/>
      <c r="F918" s="17"/>
      <c r="G918" s="17"/>
    </row>
    <row r="919" spans="1:7" ht="13.8">
      <c r="A919" s="17"/>
      <c r="B919" s="56"/>
      <c r="C919" s="56"/>
      <c r="D919" s="17"/>
      <c r="E919" s="17"/>
      <c r="F919" s="17"/>
      <c r="G919" s="17"/>
    </row>
    <row r="920" spans="1:7" ht="13.8">
      <c r="A920" s="17"/>
      <c r="B920" s="56"/>
      <c r="C920" s="56"/>
      <c r="D920" s="17"/>
      <c r="E920" s="17"/>
      <c r="F920" s="17"/>
      <c r="G920" s="17"/>
    </row>
    <row r="921" spans="1:7" ht="13.8">
      <c r="A921" s="17"/>
      <c r="B921" s="56"/>
      <c r="C921" s="56"/>
      <c r="D921" s="17"/>
      <c r="E921" s="17"/>
      <c r="F921" s="17"/>
      <c r="G921" s="17"/>
    </row>
    <row r="922" spans="1:7" ht="13.8">
      <c r="A922" s="17"/>
      <c r="B922" s="56"/>
      <c r="C922" s="56"/>
      <c r="D922" s="17"/>
      <c r="E922" s="17"/>
      <c r="F922" s="17"/>
      <c r="G922" s="17"/>
    </row>
    <row r="923" spans="1:7" ht="13.8">
      <c r="A923" s="17"/>
      <c r="B923" s="56"/>
      <c r="C923" s="56"/>
      <c r="D923" s="17"/>
      <c r="E923" s="17"/>
      <c r="F923" s="17"/>
      <c r="G923" s="17"/>
    </row>
    <row r="924" spans="1:7" ht="13.8">
      <c r="A924" s="17"/>
      <c r="B924" s="56"/>
      <c r="C924" s="56"/>
      <c r="D924" s="17"/>
      <c r="E924" s="17"/>
      <c r="F924" s="17"/>
      <c r="G924" s="17"/>
    </row>
    <row r="925" spans="1:7" ht="13.8">
      <c r="A925" s="17"/>
      <c r="B925" s="56"/>
      <c r="C925" s="56"/>
      <c r="D925" s="17"/>
      <c r="E925" s="17"/>
      <c r="F925" s="17"/>
      <c r="G925" s="17"/>
    </row>
    <row r="926" spans="1:7" ht="13.8">
      <c r="A926" s="17"/>
      <c r="B926" s="56"/>
      <c r="C926" s="56"/>
      <c r="D926" s="17"/>
      <c r="E926" s="17"/>
      <c r="F926" s="17"/>
      <c r="G926" s="17"/>
    </row>
    <row r="927" spans="1:7" ht="13.8">
      <c r="A927" s="17"/>
      <c r="B927" s="56"/>
      <c r="C927" s="56"/>
      <c r="D927" s="17"/>
      <c r="E927" s="17"/>
      <c r="F927" s="17"/>
      <c r="G927" s="17"/>
    </row>
    <row r="928" spans="1:7" ht="13.8">
      <c r="A928" s="17"/>
      <c r="B928" s="56"/>
      <c r="C928" s="56"/>
      <c r="D928" s="17"/>
      <c r="E928" s="17"/>
      <c r="F928" s="17"/>
      <c r="G928" s="17"/>
    </row>
    <row r="929" spans="1:7" ht="13.8">
      <c r="A929" s="17"/>
      <c r="B929" s="56"/>
      <c r="C929" s="56"/>
      <c r="D929" s="17"/>
      <c r="E929" s="17"/>
      <c r="F929" s="17"/>
      <c r="G929" s="17"/>
    </row>
    <row r="930" spans="1:7" ht="13.8">
      <c r="A930" s="17"/>
      <c r="B930" s="56"/>
      <c r="C930" s="56"/>
      <c r="D930" s="17"/>
      <c r="E930" s="17"/>
      <c r="F930" s="17"/>
      <c r="G930" s="17"/>
    </row>
    <row r="931" spans="1:7" ht="13.8">
      <c r="A931" s="17"/>
      <c r="B931" s="56"/>
      <c r="C931" s="56"/>
      <c r="D931" s="17"/>
      <c r="E931" s="17"/>
      <c r="F931" s="17"/>
      <c r="G931" s="17"/>
    </row>
    <row r="932" spans="1:7" ht="13.8">
      <c r="A932" s="17"/>
      <c r="B932" s="56"/>
      <c r="C932" s="56"/>
      <c r="D932" s="17"/>
      <c r="E932" s="17"/>
      <c r="F932" s="17"/>
      <c r="G932" s="17"/>
    </row>
    <row r="933" spans="1:7" ht="13.8">
      <c r="A933" s="17"/>
      <c r="B933" s="56"/>
      <c r="C933" s="56"/>
      <c r="D933" s="17"/>
      <c r="E933" s="17"/>
      <c r="F933" s="17"/>
      <c r="G933" s="17"/>
    </row>
    <row r="934" spans="1:7" ht="13.8">
      <c r="A934" s="17"/>
      <c r="B934" s="56"/>
      <c r="C934" s="56"/>
      <c r="D934" s="17"/>
      <c r="E934" s="17"/>
      <c r="F934" s="17"/>
      <c r="G934" s="17"/>
    </row>
    <row r="935" spans="1:7" ht="13.8">
      <c r="A935" s="17"/>
      <c r="B935" s="56"/>
      <c r="C935" s="56"/>
      <c r="D935" s="17"/>
      <c r="E935" s="17"/>
      <c r="F935" s="17"/>
      <c r="G935" s="17"/>
    </row>
    <row r="936" spans="1:7" ht="13.8">
      <c r="A936" s="17"/>
      <c r="B936" s="56"/>
      <c r="C936" s="56"/>
      <c r="D936" s="17"/>
      <c r="E936" s="17"/>
      <c r="F936" s="17"/>
      <c r="G936" s="17"/>
    </row>
    <row r="937" spans="1:7" ht="13.8">
      <c r="A937" s="17"/>
      <c r="B937" s="56"/>
      <c r="C937" s="56"/>
      <c r="D937" s="17"/>
      <c r="E937" s="17"/>
      <c r="F937" s="17"/>
      <c r="G937" s="17"/>
    </row>
    <row r="938" spans="1:7" ht="13.8">
      <c r="A938" s="17"/>
      <c r="B938" s="56"/>
      <c r="C938" s="56"/>
      <c r="D938" s="17"/>
      <c r="E938" s="17"/>
      <c r="F938" s="17"/>
      <c r="G938" s="17"/>
    </row>
    <row r="939" spans="1:7" ht="13.8">
      <c r="A939" s="17"/>
      <c r="B939" s="56"/>
      <c r="C939" s="56"/>
      <c r="D939" s="17"/>
      <c r="E939" s="17"/>
      <c r="F939" s="17"/>
      <c r="G939" s="17"/>
    </row>
    <row r="940" spans="1:7" ht="13.8">
      <c r="A940" s="17"/>
      <c r="B940" s="56"/>
      <c r="C940" s="56"/>
      <c r="D940" s="17"/>
      <c r="E940" s="17"/>
      <c r="F940" s="17"/>
      <c r="G940" s="17"/>
    </row>
    <row r="941" spans="1:7" ht="13.8">
      <c r="A941" s="17"/>
      <c r="B941" s="56"/>
      <c r="C941" s="56"/>
      <c r="D941" s="17"/>
      <c r="E941" s="17"/>
      <c r="F941" s="17"/>
      <c r="G941" s="17"/>
    </row>
    <row r="942" spans="1:7" ht="13.8">
      <c r="A942" s="17"/>
      <c r="B942" s="56"/>
      <c r="C942" s="56"/>
      <c r="D942" s="17"/>
      <c r="E942" s="17"/>
      <c r="F942" s="17"/>
      <c r="G942" s="17"/>
    </row>
    <row r="943" spans="1:7" ht="13.8">
      <c r="A943" s="17"/>
      <c r="B943" s="56"/>
      <c r="C943" s="56"/>
      <c r="D943" s="17"/>
      <c r="E943" s="17"/>
      <c r="F943" s="17"/>
      <c r="G943" s="17"/>
    </row>
    <row r="944" spans="1:7" ht="13.8">
      <c r="A944" s="17"/>
      <c r="B944" s="56"/>
      <c r="C944" s="56"/>
      <c r="D944" s="17"/>
      <c r="E944" s="17"/>
      <c r="F944" s="17"/>
      <c r="G944" s="17"/>
    </row>
    <row r="945" spans="1:7" ht="13.8">
      <c r="A945" s="17"/>
      <c r="B945" s="56"/>
      <c r="C945" s="56"/>
      <c r="D945" s="17"/>
      <c r="E945" s="17"/>
      <c r="F945" s="17"/>
      <c r="G945" s="17"/>
    </row>
    <row r="946" spans="1:7" ht="13.8">
      <c r="A946" s="17"/>
      <c r="B946" s="56"/>
      <c r="C946" s="56"/>
      <c r="D946" s="17"/>
      <c r="E946" s="17"/>
      <c r="F946" s="17"/>
      <c r="G946" s="17"/>
    </row>
    <row r="947" spans="1:7" ht="13.8">
      <c r="A947" s="17"/>
      <c r="B947" s="56"/>
      <c r="C947" s="56"/>
      <c r="D947" s="17"/>
      <c r="E947" s="17"/>
      <c r="F947" s="17"/>
      <c r="G947" s="17"/>
    </row>
    <row r="948" spans="1:7" ht="13.8">
      <c r="A948" s="17"/>
      <c r="B948" s="56"/>
      <c r="C948" s="56"/>
      <c r="D948" s="17"/>
      <c r="E948" s="17"/>
      <c r="F948" s="17"/>
      <c r="G948" s="17"/>
    </row>
    <row r="949" spans="1:7" ht="13.8">
      <c r="A949" s="17"/>
      <c r="B949" s="56"/>
      <c r="C949" s="56"/>
      <c r="D949" s="17"/>
      <c r="E949" s="17"/>
      <c r="F949" s="17"/>
      <c r="G949" s="17"/>
    </row>
    <row r="950" spans="1:7" ht="13.8">
      <c r="A950" s="17"/>
      <c r="B950" s="56"/>
      <c r="C950" s="56"/>
      <c r="D950" s="17"/>
      <c r="E950" s="17"/>
      <c r="F950" s="17"/>
      <c r="G950" s="17"/>
    </row>
    <row r="951" spans="1:7" ht="13.8">
      <c r="A951" s="17"/>
      <c r="B951" s="56"/>
      <c r="C951" s="56"/>
      <c r="D951" s="17"/>
      <c r="E951" s="17"/>
      <c r="F951" s="17"/>
      <c r="G951" s="17"/>
    </row>
    <row r="952" spans="1:7" ht="13.8">
      <c r="A952" s="17"/>
      <c r="B952" s="56"/>
      <c r="C952" s="56"/>
      <c r="D952" s="17"/>
      <c r="E952" s="17"/>
      <c r="F952" s="17"/>
      <c r="G952" s="17"/>
    </row>
    <row r="953" spans="1:7" ht="13.8">
      <c r="A953" s="17"/>
      <c r="B953" s="56"/>
      <c r="C953" s="56"/>
      <c r="D953" s="17"/>
      <c r="E953" s="17"/>
      <c r="F953" s="17"/>
      <c r="G953" s="17"/>
    </row>
    <row r="954" spans="1:7" ht="13.8">
      <c r="A954" s="17"/>
      <c r="B954" s="56"/>
      <c r="C954" s="56"/>
      <c r="D954" s="17"/>
      <c r="E954" s="17"/>
      <c r="F954" s="17"/>
      <c r="G954" s="17"/>
    </row>
    <row r="955" spans="1:7" ht="13.8">
      <c r="A955" s="17"/>
      <c r="B955" s="56"/>
      <c r="C955" s="56"/>
      <c r="D955" s="17"/>
      <c r="E955" s="17"/>
      <c r="F955" s="17"/>
      <c r="G955" s="17"/>
    </row>
    <row r="956" spans="1:7" ht="13.8">
      <c r="A956" s="17"/>
      <c r="B956" s="56"/>
      <c r="C956" s="56"/>
      <c r="D956" s="17"/>
      <c r="E956" s="17"/>
      <c r="F956" s="17"/>
      <c r="G956" s="17"/>
    </row>
    <row r="957" spans="1:7" ht="13.8">
      <c r="A957" s="17"/>
      <c r="B957" s="56"/>
      <c r="C957" s="56"/>
      <c r="D957" s="17"/>
      <c r="E957" s="17"/>
      <c r="F957" s="17"/>
      <c r="G957" s="17"/>
    </row>
    <row r="958" spans="1:7" ht="13.8">
      <c r="A958" s="17"/>
      <c r="B958" s="56"/>
      <c r="C958" s="56"/>
      <c r="D958" s="17"/>
      <c r="E958" s="17"/>
      <c r="F958" s="17"/>
      <c r="G958" s="17"/>
    </row>
    <row r="959" spans="1:7" ht="13.8">
      <c r="A959" s="17"/>
      <c r="B959" s="56"/>
      <c r="C959" s="56"/>
      <c r="D959" s="17"/>
      <c r="E959" s="17"/>
      <c r="F959" s="17"/>
      <c r="G959" s="17"/>
    </row>
    <row r="960" spans="1:7" ht="13.8">
      <c r="A960" s="17"/>
      <c r="B960" s="56"/>
      <c r="C960" s="56"/>
      <c r="D960" s="17"/>
      <c r="E960" s="17"/>
      <c r="F960" s="17"/>
      <c r="G960" s="17"/>
    </row>
    <row r="961" spans="1:7" ht="13.8">
      <c r="A961" s="17"/>
      <c r="B961" s="56"/>
      <c r="C961" s="56"/>
      <c r="D961" s="17"/>
      <c r="E961" s="17"/>
      <c r="F961" s="17"/>
      <c r="G961" s="17"/>
    </row>
    <row r="962" spans="1:7" ht="13.8">
      <c r="A962" s="17"/>
      <c r="B962" s="56"/>
      <c r="C962" s="56"/>
      <c r="D962" s="17"/>
      <c r="E962" s="17"/>
      <c r="F962" s="17"/>
      <c r="G962" s="17"/>
    </row>
    <row r="963" spans="1:7" ht="13.8">
      <c r="A963" s="17"/>
      <c r="B963" s="56"/>
      <c r="C963" s="56"/>
      <c r="D963" s="17"/>
      <c r="E963" s="17"/>
      <c r="F963" s="17"/>
      <c r="G963" s="17"/>
    </row>
    <row r="964" spans="1:7" ht="13.8">
      <c r="A964" s="17"/>
      <c r="B964" s="56"/>
      <c r="C964" s="56"/>
      <c r="D964" s="17"/>
      <c r="E964" s="17"/>
      <c r="F964" s="17"/>
      <c r="G964" s="17"/>
    </row>
    <row r="965" spans="1:7" ht="13.8">
      <c r="A965" s="17"/>
      <c r="B965" s="56"/>
      <c r="C965" s="56"/>
      <c r="D965" s="17"/>
      <c r="E965" s="17"/>
      <c r="F965" s="17"/>
      <c r="G965" s="17"/>
    </row>
    <row r="966" spans="1:7" ht="13.8">
      <c r="A966" s="17"/>
      <c r="B966" s="56"/>
      <c r="C966" s="56"/>
      <c r="D966" s="17"/>
      <c r="E966" s="17"/>
      <c r="F966" s="17"/>
      <c r="G966" s="17"/>
    </row>
    <row r="967" spans="1:7" ht="13.8">
      <c r="A967" s="17"/>
      <c r="B967" s="56"/>
      <c r="C967" s="56"/>
      <c r="D967" s="17"/>
      <c r="E967" s="17"/>
      <c r="F967" s="17"/>
      <c r="G967" s="17"/>
    </row>
    <row r="968" spans="1:7" ht="13.8">
      <c r="A968" s="17"/>
      <c r="B968" s="56"/>
      <c r="C968" s="56"/>
      <c r="D968" s="17"/>
      <c r="E968" s="17"/>
      <c r="F968" s="17"/>
      <c r="G968" s="17"/>
    </row>
    <row r="969" spans="1:7" ht="13.8">
      <c r="A969" s="17"/>
      <c r="B969" s="56"/>
      <c r="C969" s="56"/>
      <c r="D969" s="17"/>
      <c r="E969" s="17"/>
      <c r="F969" s="17"/>
      <c r="G969" s="17"/>
    </row>
    <row r="970" spans="1:7" ht="13.8">
      <c r="A970" s="17"/>
      <c r="B970" s="56"/>
      <c r="C970" s="56"/>
      <c r="D970" s="17"/>
      <c r="E970" s="17"/>
      <c r="F970" s="17"/>
      <c r="G970" s="17"/>
    </row>
    <row r="971" spans="1:7" ht="13.8">
      <c r="A971" s="17"/>
      <c r="B971" s="56"/>
      <c r="C971" s="56"/>
      <c r="D971" s="17"/>
      <c r="E971" s="17"/>
      <c r="F971" s="17"/>
      <c r="G971" s="17"/>
    </row>
    <row r="972" spans="1:7" ht="13.8">
      <c r="A972" s="17"/>
      <c r="B972" s="56"/>
      <c r="C972" s="56"/>
      <c r="D972" s="17"/>
      <c r="E972" s="17"/>
      <c r="F972" s="17"/>
      <c r="G972" s="17"/>
    </row>
    <row r="973" spans="1:7" ht="13.8">
      <c r="A973" s="17"/>
      <c r="B973" s="56"/>
      <c r="C973" s="56"/>
      <c r="D973" s="17"/>
      <c r="E973" s="17"/>
      <c r="F973" s="17"/>
      <c r="G973" s="17"/>
    </row>
    <row r="974" spans="1:7" ht="13.8">
      <c r="A974" s="17"/>
      <c r="B974" s="56"/>
      <c r="C974" s="56"/>
      <c r="D974" s="17"/>
      <c r="E974" s="17"/>
      <c r="F974" s="17"/>
      <c r="G974" s="17"/>
    </row>
    <row r="975" spans="1:7" ht="13.8">
      <c r="A975" s="17"/>
      <c r="B975" s="56"/>
      <c r="C975" s="56"/>
      <c r="D975" s="17"/>
      <c r="E975" s="17"/>
      <c r="F975" s="17"/>
      <c r="G975" s="17"/>
    </row>
    <row r="976" spans="1:7" ht="13.8">
      <c r="A976" s="17"/>
      <c r="B976" s="56"/>
      <c r="C976" s="56"/>
      <c r="D976" s="17"/>
      <c r="E976" s="17"/>
      <c r="F976" s="17"/>
      <c r="G976" s="17"/>
    </row>
    <row r="977" spans="1:7" ht="13.8">
      <c r="A977" s="17"/>
      <c r="B977" s="56"/>
      <c r="C977" s="56"/>
      <c r="D977" s="17"/>
      <c r="E977" s="17"/>
      <c r="F977" s="17"/>
      <c r="G977" s="17"/>
    </row>
    <row r="978" spans="1:7" ht="13.8">
      <c r="A978" s="17"/>
      <c r="B978" s="56"/>
      <c r="C978" s="56"/>
      <c r="D978" s="17"/>
      <c r="E978" s="17"/>
      <c r="F978" s="17"/>
      <c r="G978" s="17"/>
    </row>
    <row r="979" spans="1:7" ht="13.8">
      <c r="A979" s="17"/>
      <c r="B979" s="56"/>
      <c r="C979" s="56"/>
      <c r="D979" s="17"/>
      <c r="E979" s="17"/>
      <c r="F979" s="17"/>
      <c r="G979" s="17"/>
    </row>
    <row r="980" spans="1:7" ht="13.8">
      <c r="A980" s="17"/>
      <c r="B980" s="56"/>
      <c r="C980" s="56"/>
      <c r="D980" s="17"/>
      <c r="E980" s="17"/>
      <c r="F980" s="17"/>
      <c r="G980" s="17"/>
    </row>
    <row r="981" spans="1:7" ht="13.8">
      <c r="A981" s="17"/>
      <c r="B981" s="56"/>
      <c r="C981" s="56"/>
      <c r="D981" s="17"/>
      <c r="E981" s="17"/>
      <c r="F981" s="17"/>
      <c r="G981" s="17"/>
    </row>
    <row r="982" spans="1:7" ht="13.8">
      <c r="A982" s="17"/>
      <c r="B982" s="56"/>
      <c r="C982" s="56"/>
      <c r="D982" s="17"/>
      <c r="E982" s="17"/>
      <c r="F982" s="17"/>
      <c r="G982" s="17"/>
    </row>
    <row r="983" spans="1:7" ht="13.8">
      <c r="A983" s="17"/>
      <c r="B983" s="56"/>
      <c r="C983" s="56"/>
      <c r="D983" s="17"/>
      <c r="E983" s="17"/>
      <c r="F983" s="17"/>
      <c r="G983" s="17"/>
    </row>
    <row r="984" spans="1:7" ht="13.8">
      <c r="A984" s="17"/>
      <c r="B984" s="56"/>
      <c r="C984" s="56"/>
      <c r="D984" s="17"/>
      <c r="E984" s="17"/>
      <c r="F984" s="17"/>
      <c r="G984" s="17"/>
    </row>
    <row r="985" spans="1:7" ht="13.8">
      <c r="A985" s="17"/>
      <c r="B985" s="56"/>
      <c r="C985" s="56"/>
      <c r="D985" s="17"/>
      <c r="E985" s="17"/>
      <c r="F985" s="17"/>
      <c r="G985" s="17"/>
    </row>
    <row r="986" spans="1:7" ht="13.8">
      <c r="A986" s="17"/>
      <c r="B986" s="56"/>
      <c r="C986" s="56"/>
      <c r="D986" s="17"/>
      <c r="E986" s="17"/>
      <c r="F986" s="17"/>
      <c r="G986" s="17"/>
    </row>
    <row r="987" spans="1:7" ht="13.8">
      <c r="A987" s="17"/>
      <c r="B987" s="56"/>
      <c r="C987" s="56"/>
      <c r="D987" s="17"/>
      <c r="E987" s="17"/>
      <c r="F987" s="17"/>
      <c r="G987" s="17"/>
    </row>
    <row r="988" spans="1:7" ht="13.8">
      <c r="A988" s="17"/>
      <c r="B988" s="56"/>
      <c r="C988" s="56"/>
      <c r="D988" s="17"/>
      <c r="E988" s="17"/>
      <c r="F988" s="17"/>
      <c r="G988" s="17"/>
    </row>
    <row r="989" spans="1:7" ht="13.8">
      <c r="A989" s="17"/>
      <c r="B989" s="56"/>
      <c r="C989" s="56"/>
      <c r="D989" s="17"/>
      <c r="E989" s="17"/>
      <c r="F989" s="17"/>
      <c r="G989" s="17"/>
    </row>
    <row r="990" spans="1:7" ht="13.8">
      <c r="A990" s="17"/>
      <c r="B990" s="56"/>
      <c r="C990" s="56"/>
      <c r="D990" s="17"/>
      <c r="E990" s="17"/>
      <c r="F990" s="17"/>
      <c r="G990" s="17"/>
    </row>
    <row r="991" spans="1:7" ht="13.8">
      <c r="A991" s="17"/>
      <c r="B991" s="56"/>
      <c r="C991" s="56"/>
      <c r="D991" s="17"/>
      <c r="E991" s="17"/>
      <c r="F991" s="17"/>
      <c r="G991" s="17"/>
    </row>
    <row r="992" spans="1:7" ht="13.8">
      <c r="A992" s="17"/>
      <c r="B992" s="56"/>
      <c r="C992" s="56"/>
      <c r="D992" s="17"/>
      <c r="E992" s="17"/>
      <c r="F992" s="17"/>
      <c r="G992" s="17"/>
    </row>
    <row r="993" spans="1:7" ht="13.8">
      <c r="A993" s="17"/>
      <c r="B993" s="56"/>
      <c r="C993" s="56"/>
      <c r="D993" s="17"/>
      <c r="E993" s="17"/>
      <c r="F993" s="17"/>
      <c r="G993" s="17"/>
    </row>
    <row r="994" spans="1:7" ht="13.8">
      <c r="A994" s="17"/>
      <c r="B994" s="56"/>
      <c r="C994" s="56"/>
      <c r="D994" s="17"/>
      <c r="E994" s="17"/>
      <c r="F994" s="17"/>
      <c r="G994" s="17"/>
    </row>
    <row r="995" spans="1:7" ht="13.8">
      <c r="A995" s="17"/>
      <c r="B995" s="56"/>
      <c r="C995" s="56"/>
      <c r="D995" s="17"/>
      <c r="E995" s="17"/>
      <c r="F995" s="17"/>
      <c r="G995" s="17"/>
    </row>
    <row r="996" spans="1:7" ht="13.8">
      <c r="A996" s="17"/>
      <c r="B996" s="56"/>
      <c r="C996" s="56"/>
      <c r="D996" s="17"/>
      <c r="E996" s="17"/>
      <c r="F996" s="17"/>
      <c r="G996" s="17"/>
    </row>
    <row r="997" spans="1:7" ht="13.8">
      <c r="A997" s="17"/>
      <c r="B997" s="56"/>
      <c r="C997" s="56"/>
      <c r="D997" s="17"/>
      <c r="E997" s="17"/>
      <c r="F997" s="17"/>
      <c r="G997" s="17"/>
    </row>
    <row r="998" spans="1:7" ht="13.8">
      <c r="A998" s="17"/>
      <c r="B998" s="56"/>
      <c r="C998" s="56"/>
      <c r="D998" s="17"/>
      <c r="E998" s="17"/>
      <c r="F998" s="17"/>
      <c r="G998" s="17"/>
    </row>
    <row r="999" spans="1:7" ht="13.8">
      <c r="A999" s="17"/>
      <c r="B999" s="56"/>
      <c r="C999" s="56"/>
      <c r="D999" s="17"/>
      <c r="E999" s="17"/>
      <c r="F999" s="17"/>
      <c r="G999" s="17"/>
    </row>
    <row r="1000" spans="1:7" ht="13.8">
      <c r="A1000" s="17"/>
      <c r="B1000" s="56"/>
      <c r="C1000" s="56"/>
      <c r="D1000" s="17"/>
      <c r="E1000" s="17"/>
      <c r="F1000" s="17"/>
      <c r="G1000" s="17"/>
    </row>
  </sheetData>
  <hyperlinks>
    <hyperlink ref="B1" r:id="rId1" xr:uid="{00000000-0004-0000-0600-000000000000}"/>
    <hyperlink ref="C1" r:id="rId2" xr:uid="{00000000-0004-0000-0600-000001000000}"/>
    <hyperlink ref="B390" r:id="rId3" xr:uid="{00000000-0004-0000-0600-000002000000}"/>
    <hyperlink ref="C390" r:id="rId4" xr:uid="{00000000-0004-0000-0600-000003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00"/>
  <sheetViews>
    <sheetView workbookViewId="0"/>
  </sheetViews>
  <sheetFormatPr defaultColWidth="12.6640625" defaultRowHeight="15.75" customHeight="1"/>
  <cols>
    <col min="4" max="6" width="9.33203125" customWidth="1"/>
    <col min="14" max="14" width="103.21875" customWidth="1"/>
  </cols>
  <sheetData>
    <row r="1" spans="1:30" ht="13.8">
      <c r="A1" s="59" t="s">
        <v>0</v>
      </c>
      <c r="B1" s="34" t="s">
        <v>63</v>
      </c>
      <c r="C1" s="34" t="s">
        <v>64</v>
      </c>
      <c r="D1" s="60" t="s">
        <v>82</v>
      </c>
      <c r="E1" s="60" t="s">
        <v>83</v>
      </c>
      <c r="F1" s="61" t="s">
        <v>84</v>
      </c>
      <c r="G1" s="9"/>
      <c r="H1" s="62"/>
      <c r="I1" s="62" t="s">
        <v>77</v>
      </c>
      <c r="J1" s="63" t="s">
        <v>78</v>
      </c>
      <c r="K1" s="9"/>
      <c r="L1" s="9"/>
      <c r="N1" s="64" t="s">
        <v>85</v>
      </c>
      <c r="O1" s="65"/>
      <c r="AB1" s="9"/>
      <c r="AC1" s="9"/>
      <c r="AD1" s="9"/>
    </row>
    <row r="2" spans="1:30" ht="13.8">
      <c r="A2" s="59" t="s">
        <v>7</v>
      </c>
      <c r="B2" s="36">
        <v>-3.6548223350253761E-2</v>
      </c>
      <c r="C2" s="36">
        <v>-0.17454875882863163</v>
      </c>
      <c r="D2" s="60">
        <f t="shared" ref="D2:E2" si="0">B2-AVERAGE(B$2:B$41)</f>
        <v>-5.9558450808866112E-2</v>
      </c>
      <c r="E2" s="60">
        <f t="shared" si="0"/>
        <v>-0.19496125117330318</v>
      </c>
      <c r="F2" s="66">
        <f t="shared" ref="F2:F54" si="1">D2*E2</f>
        <v>1.1611590087640167E-2</v>
      </c>
      <c r="G2" s="9"/>
      <c r="H2" s="67" t="s">
        <v>86</v>
      </c>
      <c r="I2" s="68">
        <f>_xlfn.COVARIANCE.S(B2:B54,C2:C54)</f>
        <v>1.3518028833375243E-3</v>
      </c>
      <c r="J2" s="67"/>
      <c r="K2" s="9"/>
      <c r="L2" s="9"/>
      <c r="N2" s="64" t="s">
        <v>87</v>
      </c>
      <c r="O2" s="6"/>
      <c r="AB2" s="9"/>
      <c r="AC2" s="9"/>
      <c r="AD2" s="9"/>
    </row>
    <row r="3" spans="1:30" ht="13.8">
      <c r="A3" s="59" t="s">
        <v>9</v>
      </c>
      <c r="B3" s="36">
        <v>5.9823542070152724E-2</v>
      </c>
      <c r="C3" s="36">
        <v>2.2726312676889293E-2</v>
      </c>
      <c r="D3" s="60">
        <f t="shared" ref="D3:E3" si="2">B3-AVERAGE(B$2:B$41)</f>
        <v>3.6813314611540374E-2</v>
      </c>
      <c r="E3" s="60">
        <f t="shared" si="2"/>
        <v>2.3138203322177371E-3</v>
      </c>
      <c r="F3" s="66">
        <f t="shared" si="1"/>
        <v>8.5179395844510428E-5</v>
      </c>
      <c r="G3" s="9"/>
      <c r="H3" s="69" t="s">
        <v>88</v>
      </c>
      <c r="I3" s="69">
        <f>CORREL(B2:B54,C2:C54)</f>
        <v>0.18545391475191594</v>
      </c>
      <c r="J3" s="69"/>
      <c r="K3" s="9"/>
      <c r="L3" s="9"/>
      <c r="N3" s="64" t="s">
        <v>89</v>
      </c>
      <c r="O3" s="6"/>
      <c r="AB3" s="9"/>
      <c r="AC3" s="9"/>
      <c r="AD3" s="9"/>
    </row>
    <row r="4" spans="1:30" ht="13.8">
      <c r="A4" s="59" t="s">
        <v>10</v>
      </c>
      <c r="B4" s="36">
        <v>3.1062791213667618E-2</v>
      </c>
      <c r="C4" s="36">
        <v>-8.8378003696857776E-2</v>
      </c>
      <c r="D4" s="60">
        <f t="shared" ref="D4:E4" si="3">B4-AVERAGE(B$2:B$41)</f>
        <v>8.052563755055267E-3</v>
      </c>
      <c r="E4" s="60">
        <f t="shared" si="3"/>
        <v>-0.10879049604152934</v>
      </c>
      <c r="F4" s="66">
        <f t="shared" si="1"/>
        <v>-8.7604240531850266E-4</v>
      </c>
      <c r="G4" s="9"/>
      <c r="H4" s="69"/>
      <c r="I4" s="69"/>
      <c r="J4" s="69"/>
      <c r="K4" s="9"/>
      <c r="L4" s="9"/>
      <c r="O4" s="6"/>
      <c r="AB4" s="9"/>
      <c r="AC4" s="9"/>
      <c r="AD4" s="9"/>
    </row>
    <row r="5" spans="1:30" ht="13.8">
      <c r="A5" s="59" t="s">
        <v>11</v>
      </c>
      <c r="B5" s="36">
        <v>-4.0247018739352658E-2</v>
      </c>
      <c r="C5" s="36">
        <v>0.12013113056981406</v>
      </c>
      <c r="D5" s="60">
        <f t="shared" ref="D5:E5" si="4">B5-AVERAGE(B$2:B$41)</f>
        <v>-6.3257246197965009E-2</v>
      </c>
      <c r="E5" s="60">
        <f t="shared" si="4"/>
        <v>9.97186382251425E-2</v>
      </c>
      <c r="F5" s="66">
        <f t="shared" si="1"/>
        <v>-6.3079264487336433E-3</v>
      </c>
      <c r="G5" s="9"/>
      <c r="H5" s="69" t="s">
        <v>90</v>
      </c>
      <c r="I5" s="70">
        <f>SUM(F2:F54)/52</f>
        <v>1.3638901444772433E-3</v>
      </c>
      <c r="J5" s="69">
        <f>I5/(I6*J6)</f>
        <v>0.18711216679784673</v>
      </c>
      <c r="K5" s="9"/>
      <c r="L5" s="9"/>
      <c r="N5" s="64" t="s">
        <v>91</v>
      </c>
      <c r="O5" s="6"/>
      <c r="AB5" s="9"/>
      <c r="AC5" s="9"/>
      <c r="AD5" s="9"/>
    </row>
    <row r="6" spans="1:30" ht="13.8">
      <c r="A6" s="59" t="s">
        <v>12</v>
      </c>
      <c r="B6" s="36">
        <v>3.0954994511525946E-2</v>
      </c>
      <c r="C6" s="36">
        <v>0.14106413348427438</v>
      </c>
      <c r="D6" s="60">
        <f t="shared" ref="D6:E6" si="5">B6-AVERAGE(B$2:B$41)</f>
        <v>7.9447670529135955E-3</v>
      </c>
      <c r="E6" s="60">
        <f t="shared" si="5"/>
        <v>0.12065164113960282</v>
      </c>
      <c r="F6" s="66">
        <f t="shared" si="1"/>
        <v>9.5854918340587106E-4</v>
      </c>
      <c r="G6" s="9"/>
      <c r="H6" s="69" t="s">
        <v>92</v>
      </c>
      <c r="I6" s="71">
        <f t="shared" ref="I6:J6" si="6">STDEV(B2:B54)</f>
        <v>8.5775837715162395E-2</v>
      </c>
      <c r="J6" s="69">
        <f t="shared" si="6"/>
        <v>8.4979152380733322E-2</v>
      </c>
      <c r="K6" s="9"/>
      <c r="L6" s="9"/>
      <c r="N6" s="64" t="s">
        <v>93</v>
      </c>
      <c r="O6" s="6"/>
      <c r="AB6" s="9"/>
      <c r="AC6" s="9"/>
      <c r="AD6" s="9"/>
    </row>
    <row r="7" spans="1:30" ht="13.8">
      <c r="A7" s="59" t="s">
        <v>13</v>
      </c>
      <c r="B7" s="36">
        <v>0.15667851701371238</v>
      </c>
      <c r="C7" s="36">
        <v>-9.0839933771871051E-2</v>
      </c>
      <c r="D7" s="60">
        <f t="shared" ref="D7:E7" si="7">B7-AVERAGE(B$2:B$41)</f>
        <v>0.13366828955510002</v>
      </c>
      <c r="E7" s="60">
        <f t="shared" si="7"/>
        <v>-0.11125242611654261</v>
      </c>
      <c r="F7" s="66">
        <f t="shared" si="1"/>
        <v>-1.4870921507853388E-2</v>
      </c>
      <c r="G7" s="9"/>
      <c r="H7" s="69"/>
      <c r="J7" s="69"/>
      <c r="K7" s="9"/>
      <c r="L7" s="9"/>
      <c r="N7" s="64" t="s">
        <v>94</v>
      </c>
      <c r="O7" s="6"/>
      <c r="AB7" s="9"/>
      <c r="AC7" s="9"/>
      <c r="AD7" s="9"/>
    </row>
    <row r="8" spans="1:30" ht="13.8">
      <c r="A8" s="59" t="s">
        <v>14</v>
      </c>
      <c r="B8" s="36">
        <v>8.7845303867403191E-2</v>
      </c>
      <c r="C8" s="36">
        <v>3.9443695055583872E-2</v>
      </c>
      <c r="D8" s="60">
        <f t="shared" ref="D8:E8" si="8">B8-AVERAGE(B$2:B$41)</f>
        <v>6.483507640879084E-2</v>
      </c>
      <c r="E8" s="60">
        <f t="shared" si="8"/>
        <v>1.9031202710912316E-2</v>
      </c>
      <c r="F8" s="66">
        <f t="shared" si="1"/>
        <v>1.2338894819131873E-3</v>
      </c>
      <c r="G8" s="9"/>
      <c r="H8" s="69"/>
      <c r="I8" s="69"/>
      <c r="J8" s="69"/>
      <c r="K8" s="9"/>
      <c r="L8" s="9"/>
      <c r="O8" s="6"/>
      <c r="AB8" s="9"/>
      <c r="AC8" s="9"/>
      <c r="AD8" s="9"/>
    </row>
    <row r="9" spans="1:30" ht="13.8">
      <c r="A9" s="59" t="s">
        <v>15</v>
      </c>
      <c r="B9" s="36">
        <v>-1.6838674633351425E-2</v>
      </c>
      <c r="C9" s="36">
        <v>7.3091880241764606E-3</v>
      </c>
      <c r="D9" s="60">
        <f t="shared" ref="D9:E9" si="9">B9-AVERAGE(B$2:B$41)</f>
        <v>-3.9848902091963775E-2</v>
      </c>
      <c r="E9" s="60">
        <f t="shared" si="9"/>
        <v>-1.3103304320495095E-2</v>
      </c>
      <c r="F9" s="66">
        <f t="shared" si="1"/>
        <v>5.2215229094861493E-4</v>
      </c>
      <c r="G9" s="9"/>
      <c r="H9" s="9"/>
      <c r="I9" s="9"/>
      <c r="J9" s="9"/>
      <c r="K9" s="9"/>
      <c r="L9" s="9"/>
      <c r="N9" s="64" t="s">
        <v>95</v>
      </c>
      <c r="O9" s="6"/>
      <c r="AB9" s="9"/>
      <c r="AC9" s="9"/>
      <c r="AD9" s="9"/>
    </row>
    <row r="10" spans="1:30" ht="13.8">
      <c r="A10" s="59" t="s">
        <v>16</v>
      </c>
      <c r="B10" s="36">
        <v>-2.6183549325575317E-2</v>
      </c>
      <c r="C10" s="36">
        <v>1.2572350317866965E-2</v>
      </c>
      <c r="D10" s="60">
        <f t="shared" ref="D10:E10" si="10">B10-AVERAGE(B$2:B$41)</f>
        <v>-4.9193776784187668E-2</v>
      </c>
      <c r="E10" s="60">
        <f t="shared" si="10"/>
        <v>-7.8401420268045911E-3</v>
      </c>
      <c r="F10" s="66">
        <f t="shared" si="1"/>
        <v>3.8568619682295376E-4</v>
      </c>
      <c r="G10" s="9"/>
      <c r="H10" s="9"/>
      <c r="I10" s="9"/>
      <c r="J10" s="9"/>
      <c r="K10" s="9"/>
      <c r="L10" s="9"/>
      <c r="N10" s="64" t="s">
        <v>96</v>
      </c>
      <c r="O10" s="6"/>
      <c r="AB10" s="9"/>
      <c r="AC10" s="9"/>
      <c r="AD10" s="9"/>
    </row>
    <row r="11" spans="1:30" ht="13.8">
      <c r="A11" s="59" t="s">
        <v>17</v>
      </c>
      <c r="B11" s="36">
        <v>-8.6935522820574596E-2</v>
      </c>
      <c r="C11" s="36">
        <v>-3.2986190760196377E-2</v>
      </c>
      <c r="D11" s="60">
        <f t="shared" ref="D11:E11" si="11">B11-AVERAGE(B$2:B$41)</f>
        <v>-0.10994575027918695</v>
      </c>
      <c r="E11" s="60">
        <f t="shared" si="11"/>
        <v>-5.3398683104867936E-2</v>
      </c>
      <c r="F11" s="66">
        <f t="shared" si="1"/>
        <v>5.8709582778852494E-3</v>
      </c>
      <c r="G11" s="9"/>
      <c r="H11" s="9"/>
      <c r="I11" s="9"/>
      <c r="J11" s="9"/>
      <c r="K11" s="9"/>
      <c r="L11" s="9"/>
      <c r="N11" s="50" t="s">
        <v>97</v>
      </c>
      <c r="O11" s="6"/>
      <c r="AB11" s="9"/>
      <c r="AC11" s="9"/>
      <c r="AD11" s="9"/>
    </row>
    <row r="12" spans="1:30" ht="13.8">
      <c r="A12" s="59" t="s">
        <v>18</v>
      </c>
      <c r="B12" s="36">
        <v>2.0956607495068891E-2</v>
      </c>
      <c r="C12" s="36">
        <v>2.0227095113316551E-3</v>
      </c>
      <c r="D12" s="60">
        <f t="shared" ref="D12:E12" si="12">B12-AVERAGE(B$2:B$41)</f>
        <v>-2.0536199635434599E-3</v>
      </c>
      <c r="E12" s="60">
        <f t="shared" si="12"/>
        <v>-1.8389782833339901E-2</v>
      </c>
      <c r="F12" s="66">
        <f t="shared" si="1"/>
        <v>3.7765625151775631E-5</v>
      </c>
      <c r="G12" s="9"/>
      <c r="H12" s="9"/>
      <c r="I12" s="9"/>
      <c r="J12" s="9"/>
      <c r="K12" s="9"/>
      <c r="L12" s="9"/>
      <c r="O12" s="6"/>
      <c r="AB12" s="9"/>
      <c r="AC12" s="9"/>
      <c r="AD12" s="9"/>
    </row>
    <row r="13" spans="1:30" ht="13.8">
      <c r="A13" s="59" t="s">
        <v>19</v>
      </c>
      <c r="B13" s="36">
        <v>0.17565217391304344</v>
      </c>
      <c r="C13" s="36">
        <v>6.7474727647462984E-2</v>
      </c>
      <c r="D13" s="60">
        <f t="shared" ref="D13:E13" si="13">B13-AVERAGE(B$2:B$41)</f>
        <v>0.15264194645443108</v>
      </c>
      <c r="E13" s="60">
        <f t="shared" si="13"/>
        <v>4.7062235302791425E-2</v>
      </c>
      <c r="F13" s="66">
        <f t="shared" si="1"/>
        <v>7.1836712011145243E-3</v>
      </c>
      <c r="G13" s="9"/>
      <c r="H13" s="9"/>
      <c r="I13" s="9"/>
      <c r="J13" s="9"/>
      <c r="K13" s="9"/>
      <c r="L13" s="9"/>
      <c r="N13" s="72" t="s">
        <v>98</v>
      </c>
      <c r="O13" s="6"/>
      <c r="AB13" s="9"/>
      <c r="AC13" s="9"/>
      <c r="AD13" s="9"/>
    </row>
    <row r="14" spans="1:30" ht="13.8">
      <c r="A14" s="59" t="s">
        <v>20</v>
      </c>
      <c r="B14" s="36">
        <v>-2.8716216216216339E-2</v>
      </c>
      <c r="C14" s="36">
        <v>-0.17434463757546292</v>
      </c>
      <c r="D14" s="60">
        <f t="shared" ref="D14:E14" si="14">B14-AVERAGE(B$2:B$41)</f>
        <v>-5.172644367482869E-2</v>
      </c>
      <c r="E14" s="60">
        <f t="shared" si="14"/>
        <v>-0.19475712992013447</v>
      </c>
      <c r="F14" s="66">
        <f t="shared" si="1"/>
        <v>1.0074093711085129E-2</v>
      </c>
      <c r="G14" s="9"/>
      <c r="H14" s="9"/>
      <c r="I14" s="9"/>
      <c r="J14" s="9"/>
      <c r="K14" s="9"/>
      <c r="L14" s="9"/>
      <c r="N14" s="64" t="s">
        <v>99</v>
      </c>
      <c r="O14" s="6"/>
      <c r="AB14" s="9"/>
      <c r="AC14" s="9"/>
      <c r="AD14" s="9"/>
    </row>
    <row r="15" spans="1:30" ht="13.8">
      <c r="A15" s="59" t="s">
        <v>21</v>
      </c>
      <c r="B15" s="36">
        <v>-6.8450039339103097E-2</v>
      </c>
      <c r="C15" s="36">
        <v>5.6821101310268185E-2</v>
      </c>
      <c r="D15" s="60">
        <f t="shared" ref="D15:E15" si="15">B15-AVERAGE(B$2:B$41)</f>
        <v>-9.1460266797715448E-2</v>
      </c>
      <c r="E15" s="60">
        <f t="shared" si="15"/>
        <v>3.6408608965596626E-2</v>
      </c>
      <c r="F15" s="66">
        <f t="shared" si="1"/>
        <v>-3.3299410897271622E-3</v>
      </c>
      <c r="G15" s="9"/>
      <c r="H15" s="9"/>
      <c r="I15" s="9"/>
      <c r="J15" s="9"/>
      <c r="K15" s="9"/>
      <c r="L15" s="9"/>
      <c r="N15" s="64" t="s">
        <v>100</v>
      </c>
      <c r="O15" s="6"/>
      <c r="AB15" s="9"/>
      <c r="AC15" s="9"/>
      <c r="AD15" s="9"/>
    </row>
    <row r="16" spans="1:30" ht="13.8">
      <c r="A16" s="59" t="s">
        <v>22</v>
      </c>
      <c r="B16" s="36">
        <v>-4.6511627906976716E-2</v>
      </c>
      <c r="C16" s="36">
        <v>-8.8161799156645348E-2</v>
      </c>
      <c r="D16" s="60">
        <f t="shared" ref="D16:E16" si="16">B16-AVERAGE(B$2:B$41)</f>
        <v>-6.9521855365589066E-2</v>
      </c>
      <c r="E16" s="60">
        <f t="shared" si="16"/>
        <v>-0.10857429150131691</v>
      </c>
      <c r="F16" s="66">
        <f t="shared" si="1"/>
        <v>7.5482861901758598E-3</v>
      </c>
      <c r="G16" s="9"/>
      <c r="H16" s="9"/>
      <c r="I16" s="9"/>
      <c r="J16" s="9"/>
      <c r="K16" s="9"/>
      <c r="L16" s="9"/>
      <c r="N16" s="50" t="s">
        <v>101</v>
      </c>
      <c r="O16" s="6"/>
      <c r="AB16" s="9"/>
      <c r="AC16" s="9"/>
      <c r="AD16" s="9"/>
    </row>
    <row r="17" spans="1:30" ht="13.8">
      <c r="A17" s="59" t="s">
        <v>23</v>
      </c>
      <c r="B17" s="36">
        <v>4.4670846394984309E-2</v>
      </c>
      <c r="C17" s="36">
        <v>1.2652222046497075E-2</v>
      </c>
      <c r="D17" s="60">
        <f t="shared" ref="D17:E17" si="17">B17-AVERAGE(B$2:B$41)</f>
        <v>2.1660618936371959E-2</v>
      </c>
      <c r="E17" s="60">
        <f t="shared" si="17"/>
        <v>-7.7602702981744813E-3</v>
      </c>
      <c r="F17" s="66">
        <f t="shared" si="1"/>
        <v>-1.6809225777200305E-4</v>
      </c>
      <c r="G17" s="9"/>
      <c r="H17" s="9"/>
      <c r="I17" s="9"/>
      <c r="J17" s="9"/>
      <c r="K17" s="9"/>
      <c r="L17" s="9"/>
      <c r="N17" s="64"/>
      <c r="O17" s="6"/>
      <c r="AB17" s="9"/>
      <c r="AC17" s="9"/>
      <c r="AD17" s="9"/>
    </row>
    <row r="18" spans="1:30" ht="13.8">
      <c r="A18" s="59" t="s">
        <v>24</v>
      </c>
      <c r="B18" s="36">
        <v>3.4315049986490154E-2</v>
      </c>
      <c r="C18" s="36">
        <v>8.5120988501801831E-2</v>
      </c>
      <c r="D18" s="60">
        <f t="shared" ref="D18:E18" si="18">B18-AVERAGE(B$2:B$41)</f>
        <v>1.1304822527877803E-2</v>
      </c>
      <c r="E18" s="60">
        <f t="shared" si="18"/>
        <v>6.4708496157130271E-2</v>
      </c>
      <c r="F18" s="66">
        <f t="shared" si="1"/>
        <v>7.315180651022205E-4</v>
      </c>
      <c r="G18" s="9"/>
      <c r="H18" s="9"/>
      <c r="I18" s="9"/>
      <c r="J18" s="9"/>
      <c r="K18" s="9"/>
      <c r="L18" s="9"/>
      <c r="N18" s="64" t="s">
        <v>102</v>
      </c>
      <c r="O18" s="6"/>
      <c r="AB18" s="9"/>
      <c r="AC18" s="9"/>
      <c r="AD18" s="9"/>
    </row>
    <row r="19" spans="1:30" ht="13.8">
      <c r="A19" s="59" t="s">
        <v>25</v>
      </c>
      <c r="B19" s="36">
        <v>1.7596920538905714E-2</v>
      </c>
      <c r="C19" s="36">
        <v>8.4597487203350363E-2</v>
      </c>
      <c r="D19" s="60">
        <f t="shared" ref="D19:E19" si="19">B19-AVERAGE(B$2:B$41)</f>
        <v>-5.4133069197066369E-3</v>
      </c>
      <c r="E19" s="60">
        <f t="shared" si="19"/>
        <v>6.4184994858678804E-2</v>
      </c>
      <c r="F19" s="66">
        <f t="shared" si="1"/>
        <v>-3.4745307680982088E-4</v>
      </c>
      <c r="G19" s="9"/>
      <c r="H19" s="9"/>
      <c r="I19" s="9"/>
      <c r="J19" s="9"/>
      <c r="K19" s="9"/>
      <c r="L19" s="9"/>
      <c r="N19" s="64" t="s">
        <v>103</v>
      </c>
      <c r="O19" s="6"/>
      <c r="AB19" s="9"/>
      <c r="AC19" s="9"/>
      <c r="AD19" s="9"/>
    </row>
    <row r="20" spans="1:30" ht="13.8">
      <c r="A20" s="59" t="s">
        <v>26</v>
      </c>
      <c r="B20" s="36">
        <v>-1.248981808308447E-2</v>
      </c>
      <c r="C20" s="36">
        <v>0.30503431104633516</v>
      </c>
      <c r="D20" s="60">
        <f t="shared" ref="D20:E20" si="20">B20-AVERAGE(B$2:B$41)</f>
        <v>-3.550004554169682E-2</v>
      </c>
      <c r="E20" s="60">
        <f t="shared" si="20"/>
        <v>0.28462181870166359</v>
      </c>
      <c r="F20" s="66">
        <f t="shared" si="1"/>
        <v>-1.0104087526069633E-2</v>
      </c>
      <c r="G20" s="9"/>
      <c r="H20" s="9"/>
      <c r="I20" s="9"/>
      <c r="J20" s="9"/>
      <c r="K20" s="9"/>
      <c r="L20" s="9"/>
      <c r="N20" s="64" t="s">
        <v>104</v>
      </c>
      <c r="O20" s="6"/>
      <c r="AB20" s="9"/>
      <c r="AC20" s="9"/>
      <c r="AD20" s="9"/>
    </row>
    <row r="21" spans="1:30" ht="13.8">
      <c r="A21" s="59" t="s">
        <v>27</v>
      </c>
      <c r="B21" s="36">
        <v>3.7464788732394227E-2</v>
      </c>
      <c r="C21" s="36">
        <v>3.2672770600777445E-2</v>
      </c>
      <c r="D21" s="60">
        <f t="shared" ref="D21:E21" si="21">B21-AVERAGE(B$2:B$41)</f>
        <v>1.4454561273781877E-2</v>
      </c>
      <c r="E21" s="60">
        <f t="shared" si="21"/>
        <v>1.2260278256105889E-2</v>
      </c>
      <c r="F21" s="66">
        <f t="shared" si="1"/>
        <v>1.7721694328649818E-4</v>
      </c>
      <c r="G21" s="9"/>
      <c r="H21" s="9"/>
      <c r="I21" s="9"/>
      <c r="J21" s="9"/>
      <c r="K21" s="9"/>
      <c r="L21" s="9"/>
      <c r="O21" s="6"/>
      <c r="AB21" s="9"/>
      <c r="AC21" s="9"/>
      <c r="AD21" s="9"/>
    </row>
    <row r="22" spans="1:30" ht="13.8">
      <c r="A22" s="59" t="s">
        <v>28</v>
      </c>
      <c r="B22" s="36">
        <v>0.20013522650439497</v>
      </c>
      <c r="C22" s="36">
        <v>1.3152042696486621E-2</v>
      </c>
      <c r="D22" s="60">
        <f t="shared" ref="D22:E22" si="22">B22-AVERAGE(B$2:B$41)</f>
        <v>0.17712499904578261</v>
      </c>
      <c r="E22" s="60">
        <f t="shared" si="22"/>
        <v>-7.260449648184935E-3</v>
      </c>
      <c r="F22" s="66">
        <f t="shared" si="1"/>
        <v>-1.2860071370067092E-3</v>
      </c>
      <c r="G22" s="9"/>
      <c r="H22" s="9"/>
      <c r="I22" s="9"/>
      <c r="J22" s="9"/>
      <c r="K22" s="9"/>
      <c r="L22" s="9"/>
      <c r="N22" s="64" t="s">
        <v>105</v>
      </c>
      <c r="O22" s="6"/>
      <c r="AB22" s="9"/>
      <c r="AC22" s="9"/>
      <c r="AD22" s="9"/>
    </row>
    <row r="23" spans="1:30" ht="13.8">
      <c r="A23" s="59" t="s">
        <v>29</v>
      </c>
      <c r="B23" s="36">
        <v>0.22840531561461797</v>
      </c>
      <c r="C23" s="36">
        <v>-7.4415084820584898E-3</v>
      </c>
      <c r="D23" s="60">
        <f t="shared" ref="D23:E23" si="23">B23-AVERAGE(B$2:B$41)</f>
        <v>0.2053950881560056</v>
      </c>
      <c r="E23" s="60">
        <f t="shared" si="23"/>
        <v>-2.7854000826730046E-2</v>
      </c>
      <c r="F23" s="66">
        <f t="shared" si="1"/>
        <v>-5.7210749553036708E-3</v>
      </c>
      <c r="G23" s="9"/>
      <c r="H23" s="9"/>
      <c r="I23" s="9"/>
      <c r="J23" s="9"/>
      <c r="K23" s="9"/>
      <c r="L23" s="9"/>
      <c r="N23" s="64" t="s">
        <v>106</v>
      </c>
      <c r="O23" s="6"/>
      <c r="AB23" s="9"/>
      <c r="AC23" s="9"/>
      <c r="AD23" s="9"/>
    </row>
    <row r="24" spans="1:30" ht="13.8">
      <c r="A24" s="59" t="s">
        <v>30</v>
      </c>
      <c r="B24" s="36">
        <v>-1.6741527153940394E-2</v>
      </c>
      <c r="C24" s="36">
        <v>4.9159719465396323E-2</v>
      </c>
      <c r="D24" s="60">
        <f t="shared" ref="D24:E24" si="24">B24-AVERAGE(B$2:B$41)</f>
        <v>-3.9751754612552745E-2</v>
      </c>
      <c r="E24" s="60">
        <f t="shared" si="24"/>
        <v>2.8747227120724767E-2</v>
      </c>
      <c r="F24" s="66">
        <f t="shared" si="1"/>
        <v>-1.142752718294372E-3</v>
      </c>
      <c r="G24" s="9"/>
      <c r="H24" s="9"/>
      <c r="I24" s="9"/>
      <c r="J24" s="9"/>
      <c r="K24" s="9"/>
      <c r="L24" s="9"/>
      <c r="N24" s="64" t="s">
        <v>107</v>
      </c>
      <c r="O24" s="6"/>
      <c r="AB24" s="9"/>
      <c r="AC24" s="9"/>
      <c r="AD24" s="9"/>
    </row>
    <row r="25" spans="1:30" ht="13.8">
      <c r="A25" s="59" t="s">
        <v>31</v>
      </c>
      <c r="B25" s="36">
        <v>5.7494866529772537E-3</v>
      </c>
      <c r="C25" s="36">
        <v>-7.0651171370595844E-2</v>
      </c>
      <c r="D25" s="60">
        <f t="shared" ref="D25:E25" si="25">B25-AVERAGE(B$2:B$41)</f>
        <v>-1.7260740805635097E-2</v>
      </c>
      <c r="E25" s="60">
        <f t="shared" si="25"/>
        <v>-9.1063663715267404E-2</v>
      </c>
      <c r="F25" s="66">
        <f t="shared" si="1"/>
        <v>1.5718262962007483E-3</v>
      </c>
      <c r="G25" s="9"/>
      <c r="H25" s="9"/>
      <c r="I25" s="9"/>
      <c r="J25" s="9"/>
      <c r="K25" s="9"/>
      <c r="L25" s="9"/>
      <c r="M25" s="9"/>
      <c r="O25" s="6"/>
      <c r="AB25" s="9"/>
      <c r="AC25" s="9"/>
      <c r="AD25" s="9"/>
    </row>
    <row r="26" spans="1:30" ht="13.8">
      <c r="A26" s="59" t="s">
        <v>32</v>
      </c>
      <c r="B26" s="36">
        <v>-1.8145161290322509E-2</v>
      </c>
      <c r="C26" s="36">
        <v>-3.0579399141630881E-2</v>
      </c>
      <c r="D26" s="60">
        <f t="shared" ref="D26:E26" si="26">B26-AVERAGE(B$2:B$41)</f>
        <v>-4.115538874893486E-2</v>
      </c>
      <c r="E26" s="60">
        <f t="shared" si="26"/>
        <v>-5.099189148630244E-2</v>
      </c>
      <c r="F26" s="66">
        <f t="shared" si="1"/>
        <v>2.0985911171622789E-3</v>
      </c>
      <c r="G26" s="9"/>
      <c r="H26" s="9"/>
      <c r="I26" s="9"/>
      <c r="J26" s="9"/>
      <c r="K26" s="9"/>
      <c r="L26" s="9"/>
      <c r="M26" s="9"/>
      <c r="N26" s="64" t="s">
        <v>108</v>
      </c>
      <c r="O26" s="6"/>
      <c r="AB26" s="9"/>
      <c r="AC26" s="9"/>
      <c r="AD26" s="9"/>
    </row>
    <row r="27" spans="1:30" ht="13.8">
      <c r="A27" s="59" t="s">
        <v>33</v>
      </c>
      <c r="B27" s="36">
        <v>9.7719869706840434E-3</v>
      </c>
      <c r="C27" s="36">
        <v>-5.4926483015041438E-2</v>
      </c>
      <c r="D27" s="60">
        <f t="shared" ref="D27:E27" si="27">B27-AVERAGE(B$2:B$41)</f>
        <v>-1.3238240487928307E-2</v>
      </c>
      <c r="E27" s="60">
        <f t="shared" si="27"/>
        <v>-7.5338975359712998E-2</v>
      </c>
      <c r="F27" s="66">
        <f t="shared" si="1"/>
        <v>9.9735547392598581E-4</v>
      </c>
      <c r="G27" s="9"/>
      <c r="H27" s="9"/>
      <c r="I27" s="9"/>
      <c r="J27" s="9"/>
      <c r="K27" s="9"/>
      <c r="L27" s="9"/>
      <c r="M27" s="9"/>
      <c r="N27" s="64" t="s">
        <v>109</v>
      </c>
      <c r="O27" s="6"/>
      <c r="AB27" s="9"/>
      <c r="AC27" s="9"/>
      <c r="AD27" s="9"/>
    </row>
    <row r="28" spans="1:30" ht="13.8">
      <c r="A28" s="59" t="s">
        <v>34</v>
      </c>
      <c r="B28" s="36">
        <v>0.23107769423558899</v>
      </c>
      <c r="C28" s="36">
        <v>2.7494790460754759E-2</v>
      </c>
      <c r="D28" s="60">
        <f t="shared" ref="D28:E28" si="28">B28-AVERAGE(B$2:B$41)</f>
        <v>0.20806746677697663</v>
      </c>
      <c r="E28" s="60">
        <f t="shared" si="28"/>
        <v>7.0822981160832028E-3</v>
      </c>
      <c r="F28" s="66">
        <f t="shared" si="1"/>
        <v>1.4735958279727859E-3</v>
      </c>
      <c r="G28" s="9"/>
      <c r="H28" s="9"/>
      <c r="I28" s="9"/>
      <c r="J28" s="9"/>
      <c r="K28" s="9"/>
      <c r="L28" s="9"/>
      <c r="M28" s="9"/>
      <c r="N28" s="64" t="s">
        <v>110</v>
      </c>
      <c r="O28" s="6"/>
      <c r="AB28" s="9"/>
      <c r="AC28" s="9"/>
      <c r="AD28" s="9"/>
    </row>
    <row r="29" spans="1:30" ht="13.8">
      <c r="A29" s="59" t="s">
        <v>35</v>
      </c>
      <c r="B29" s="36">
        <v>3.3143448990160529E-2</v>
      </c>
      <c r="C29" s="36">
        <v>6.1735585323239306E-3</v>
      </c>
      <c r="D29" s="60">
        <f t="shared" ref="D29:E29" si="29">B29-AVERAGE(B$2:B$41)</f>
        <v>1.0133221531548178E-2</v>
      </c>
      <c r="E29" s="60">
        <f t="shared" si="29"/>
        <v>-1.4238933812347625E-2</v>
      </c>
      <c r="F29" s="66">
        <f t="shared" si="1"/>
        <v>-1.4428627069357035E-4</v>
      </c>
      <c r="G29" s="9"/>
      <c r="H29" s="9"/>
      <c r="I29" s="9"/>
      <c r="J29" s="9"/>
      <c r="K29" s="9"/>
      <c r="L29" s="9"/>
      <c r="M29" s="9"/>
      <c r="O29" s="6"/>
      <c r="AB29" s="9"/>
      <c r="AC29" s="9"/>
      <c r="AD29" s="9"/>
    </row>
    <row r="30" spans="1:30" ht="13.8">
      <c r="A30" s="59" t="s">
        <v>36</v>
      </c>
      <c r="B30" s="36">
        <v>-6.7149758454106312E-2</v>
      </c>
      <c r="C30" s="36">
        <v>3.1417072145131231E-2</v>
      </c>
      <c r="D30" s="60">
        <f t="shared" ref="D30:E30" si="30">B30-AVERAGE(B$2:B$41)</f>
        <v>-9.0159985912718663E-2</v>
      </c>
      <c r="E30" s="60">
        <f t="shared" si="30"/>
        <v>1.1004579800459675E-2</v>
      </c>
      <c r="F30" s="66">
        <f t="shared" si="1"/>
        <v>-9.9217275978483264E-4</v>
      </c>
      <c r="G30" s="9"/>
      <c r="H30" s="9"/>
      <c r="I30" s="9"/>
      <c r="J30" s="9"/>
      <c r="K30" s="9"/>
      <c r="L30" s="9"/>
      <c r="M30" s="9"/>
      <c r="N30" s="64" t="s">
        <v>111</v>
      </c>
      <c r="O30" s="6"/>
      <c r="AB30" s="9"/>
      <c r="AC30" s="9"/>
      <c r="AD30" s="9"/>
    </row>
    <row r="31" spans="1:30" ht="13.8">
      <c r="A31" s="59" t="s">
        <v>37</v>
      </c>
      <c r="B31" s="36">
        <v>-0.10389610389610393</v>
      </c>
      <c r="C31" s="36">
        <v>6.0386011847888277E-2</v>
      </c>
      <c r="D31" s="60">
        <f t="shared" ref="D31:E31" si="31">B31-AVERAGE(B$2:B$41)</f>
        <v>-0.1269063313547163</v>
      </c>
      <c r="E31" s="60">
        <f t="shared" si="31"/>
        <v>3.9973519503216717E-2</v>
      </c>
      <c r="F31" s="66">
        <f t="shared" si="1"/>
        <v>-5.0728927114894349E-3</v>
      </c>
      <c r="G31" s="9"/>
      <c r="H31" s="9"/>
      <c r="I31" s="9"/>
      <c r="J31" s="9"/>
      <c r="K31" s="9"/>
      <c r="L31" s="9"/>
      <c r="M31" s="9"/>
      <c r="N31" s="64" t="s">
        <v>112</v>
      </c>
      <c r="O31" s="6"/>
      <c r="AB31" s="9"/>
      <c r="AC31" s="9"/>
      <c r="AD31" s="9"/>
    </row>
    <row r="32" spans="1:30" ht="13.8">
      <c r="A32" s="59" t="s">
        <v>38</v>
      </c>
      <c r="B32" s="36">
        <v>-1.4084507042253502E-2</v>
      </c>
      <c r="C32" s="36">
        <v>7.2189591585849033E-2</v>
      </c>
      <c r="D32" s="60">
        <f t="shared" ref="D32:E32" si="32">B32-AVERAGE(B$2:B$41)</f>
        <v>-3.7094734500865853E-2</v>
      </c>
      <c r="E32" s="60">
        <f t="shared" si="32"/>
        <v>5.1777099241177474E-2</v>
      </c>
      <c r="F32" s="66">
        <f t="shared" si="1"/>
        <v>-1.9206577495764613E-3</v>
      </c>
      <c r="G32" s="9"/>
      <c r="H32" s="9"/>
      <c r="I32" s="9"/>
      <c r="J32" s="9"/>
      <c r="K32" s="9"/>
      <c r="L32" s="9"/>
      <c r="M32" s="9"/>
      <c r="N32" s="50" t="s">
        <v>113</v>
      </c>
      <c r="O32" s="6"/>
      <c r="AB32" s="9"/>
      <c r="AC32" s="9"/>
      <c r="AD32" s="9"/>
    </row>
    <row r="33" spans="1:30" ht="15.75" customHeight="1">
      <c r="A33" s="59" t="s">
        <v>39</v>
      </c>
      <c r="B33" s="36">
        <v>4.1796353935082298E-2</v>
      </c>
      <c r="C33" s="36">
        <v>6.170691030382125E-2</v>
      </c>
      <c r="D33" s="60">
        <f t="shared" ref="D33:E33" si="33">B33-AVERAGE(B$2:B$41)</f>
        <v>1.8786126476469947E-2</v>
      </c>
      <c r="E33" s="60">
        <f t="shared" si="33"/>
        <v>4.129441795914969E-2</v>
      </c>
      <c r="F33" s="66">
        <f t="shared" si="1"/>
        <v>7.7576215855279811E-4</v>
      </c>
      <c r="G33" s="9"/>
      <c r="H33" s="9"/>
      <c r="I33" s="9"/>
      <c r="J33" s="9"/>
      <c r="K33" s="9"/>
      <c r="L33" s="9"/>
      <c r="M33" s="9"/>
      <c r="O33" s="6"/>
      <c r="AB33" s="9"/>
      <c r="AC33" s="9"/>
      <c r="AD33" s="9"/>
    </row>
    <row r="34" spans="1:30" ht="13.8">
      <c r="A34" s="59" t="s">
        <v>40</v>
      </c>
      <c r="B34" s="36">
        <v>-8.8144557073601693E-3</v>
      </c>
      <c r="C34" s="36">
        <v>-4.102635421737022E-2</v>
      </c>
      <c r="D34" s="60">
        <f t="shared" ref="D34:E34" si="34">B34-AVERAGE(B$2:B$41)</f>
        <v>-3.182468316597252E-2</v>
      </c>
      <c r="E34" s="60">
        <f t="shared" si="34"/>
        <v>-6.143884656204178E-2</v>
      </c>
      <c r="F34" s="66">
        <f t="shared" si="1"/>
        <v>1.9552718259197798E-3</v>
      </c>
      <c r="G34" s="9"/>
      <c r="H34" s="9"/>
      <c r="I34" s="9"/>
      <c r="J34" s="9"/>
      <c r="K34" s="9"/>
      <c r="L34" s="9"/>
      <c r="M34" s="9"/>
      <c r="O34" s="6"/>
      <c r="AB34" s="9"/>
      <c r="AC34" s="9"/>
      <c r="AD34" s="9"/>
    </row>
    <row r="35" spans="1:30" ht="13.8">
      <c r="A35" s="59" t="s">
        <v>41</v>
      </c>
      <c r="B35" s="36">
        <v>7.637571157495282E-2</v>
      </c>
      <c r="C35" s="36">
        <v>0.12141297567061748</v>
      </c>
      <c r="D35" s="60">
        <f t="shared" ref="D35:E35" si="35">B35-AVERAGE(B$2:B$41)</f>
        <v>5.336548411634047E-2</v>
      </c>
      <c r="E35" s="60">
        <f t="shared" si="35"/>
        <v>0.10100048332594593</v>
      </c>
      <c r="F35" s="66">
        <f t="shared" si="1"/>
        <v>5.3899396886734775E-3</v>
      </c>
      <c r="G35" s="9"/>
      <c r="H35" s="9"/>
      <c r="I35" s="9"/>
      <c r="J35" s="9"/>
      <c r="K35" s="9"/>
      <c r="L35" s="9"/>
      <c r="M35" s="9"/>
      <c r="O35" s="6"/>
      <c r="AB35" s="9"/>
      <c r="AC35" s="9"/>
      <c r="AD35" s="9"/>
    </row>
    <row r="36" spans="1:30" ht="13.8">
      <c r="A36" s="59" t="s">
        <v>42</v>
      </c>
      <c r="B36" s="36">
        <v>4.6673286991062435E-2</v>
      </c>
      <c r="C36" s="36">
        <v>0.10399449035812691</v>
      </c>
      <c r="D36" s="60">
        <f t="shared" ref="D36:E36" si="36">B36-AVERAGE(B$2:B$41)</f>
        <v>2.3663059532450084E-2</v>
      </c>
      <c r="E36" s="60">
        <f t="shared" si="36"/>
        <v>8.3581998013455353E-2</v>
      </c>
      <c r="F36" s="66">
        <f t="shared" si="1"/>
        <v>1.9778057948335189E-3</v>
      </c>
      <c r="G36" s="9"/>
      <c r="H36" s="9"/>
      <c r="I36" s="9"/>
      <c r="J36" s="9"/>
      <c r="K36" s="9"/>
      <c r="L36" s="9"/>
      <c r="M36" s="9"/>
      <c r="O36" s="6"/>
      <c r="AB36" s="9"/>
      <c r="AC36" s="9"/>
      <c r="AD36" s="9"/>
    </row>
    <row r="37" spans="1:30" ht="13.8">
      <c r="A37" s="59" t="s">
        <v>43</v>
      </c>
      <c r="B37" s="36">
        <v>3.9880358923232162E-3</v>
      </c>
      <c r="C37" s="36">
        <v>-2.5819777949909195E-4</v>
      </c>
      <c r="D37" s="60">
        <f t="shared" ref="D37:E37" si="37">B37-AVERAGE(B$2:B$41)</f>
        <v>-1.9022191566289134E-2</v>
      </c>
      <c r="E37" s="60">
        <f t="shared" si="37"/>
        <v>-2.0670690124170648E-2</v>
      </c>
      <c r="F37" s="66">
        <f t="shared" si="1"/>
        <v>3.9320182734937502E-4</v>
      </c>
      <c r="G37" s="9"/>
      <c r="H37" s="9"/>
      <c r="I37" s="9"/>
      <c r="J37" s="9"/>
      <c r="K37" s="9"/>
      <c r="L37" s="9"/>
      <c r="M37" s="9"/>
      <c r="O37" s="6"/>
      <c r="AB37" s="9"/>
      <c r="AC37" s="9"/>
      <c r="AD37" s="9"/>
    </row>
    <row r="38" spans="1:30" ht="13.8">
      <c r="A38" s="59" t="s">
        <v>44</v>
      </c>
      <c r="B38" s="36">
        <v>2.608695652173898E-2</v>
      </c>
      <c r="C38" s="36">
        <v>4.9309130316987249E-2</v>
      </c>
      <c r="D38" s="60">
        <f t="shared" ref="D38:E38" si="38">B38-AVERAGE(B$2:B$41)</f>
        <v>3.0767290631266292E-3</v>
      </c>
      <c r="E38" s="60">
        <f t="shared" si="38"/>
        <v>2.8896637972315693E-2</v>
      </c>
      <c r="F38" s="66">
        <f t="shared" si="1"/>
        <v>8.8907125876072242E-5</v>
      </c>
      <c r="G38" s="9"/>
      <c r="H38" s="9"/>
      <c r="I38" s="9"/>
      <c r="J38" s="9"/>
      <c r="K38" s="9"/>
      <c r="L38" s="9"/>
      <c r="M38" s="9"/>
      <c r="O38" s="6"/>
      <c r="AB38" s="9"/>
      <c r="AC38" s="9"/>
      <c r="AD38" s="9"/>
    </row>
    <row r="39" spans="1:30" ht="13.8">
      <c r="A39" s="59" t="s">
        <v>45</v>
      </c>
      <c r="B39" s="36">
        <v>-2.4937655860349128E-2</v>
      </c>
      <c r="C39" s="36">
        <v>3.8074517269512942E-3</v>
      </c>
      <c r="D39" s="60">
        <f t="shared" ref="D39:E39" si="39">B39-AVERAGE(B$2:B$41)</f>
        <v>-4.7947883318961479E-2</v>
      </c>
      <c r="E39" s="60">
        <f t="shared" si="39"/>
        <v>-1.6605040617720262E-2</v>
      </c>
      <c r="F39" s="66">
        <f t="shared" si="1"/>
        <v>7.9617655004506711E-4</v>
      </c>
      <c r="G39" s="9"/>
      <c r="H39" s="9"/>
      <c r="I39" s="9"/>
      <c r="J39" s="9"/>
      <c r="K39" s="9"/>
      <c r="L39" s="9"/>
      <c r="M39" s="9"/>
      <c r="O39" s="6"/>
      <c r="AB39" s="9"/>
      <c r="AC39" s="9"/>
      <c r="AD39" s="9"/>
    </row>
    <row r="40" spans="1:30" ht="13.8">
      <c r="A40" s="59" t="s">
        <v>46</v>
      </c>
      <c r="B40" s="36">
        <v>-7.4330563250230797E-2</v>
      </c>
      <c r="C40" s="36">
        <v>-5.8547409746522172E-2</v>
      </c>
      <c r="D40" s="60">
        <f t="shared" ref="D40:E40" si="40">B40-AVERAGE(B$2:B$41)</f>
        <v>-9.7340790708843147E-2</v>
      </c>
      <c r="E40" s="60">
        <f t="shared" si="40"/>
        <v>-7.8959902091193732E-2</v>
      </c>
      <c r="F40" s="66">
        <f t="shared" si="1"/>
        <v>7.6860193038496352E-3</v>
      </c>
      <c r="G40" s="9"/>
      <c r="H40" s="9"/>
      <c r="I40" s="9"/>
      <c r="J40" s="9"/>
      <c r="K40" s="9"/>
      <c r="L40" s="9"/>
      <c r="M40" s="9"/>
      <c r="O40" s="6"/>
      <c r="AB40" s="9"/>
      <c r="AC40" s="9"/>
      <c r="AD40" s="9"/>
    </row>
    <row r="41" spans="1:30" ht="13.8">
      <c r="A41" s="59" t="s">
        <v>47</v>
      </c>
      <c r="B41" s="36">
        <v>1.1204481792717047E-2</v>
      </c>
      <c r="C41" s="36">
        <v>0.13934266822248143</v>
      </c>
      <c r="D41" s="60">
        <f t="shared" ref="D41:E41" si="41">B41-AVERAGE(B$2:B$41)</f>
        <v>-1.1805745665895304E-2</v>
      </c>
      <c r="E41" s="60">
        <f t="shared" si="41"/>
        <v>0.11893017587780987</v>
      </c>
      <c r="F41" s="66">
        <f t="shared" si="1"/>
        <v>-1.40405940841362E-3</v>
      </c>
      <c r="G41" s="9"/>
      <c r="H41" s="9"/>
      <c r="I41" s="9"/>
      <c r="J41" s="9"/>
      <c r="K41" s="9"/>
      <c r="L41" s="9"/>
      <c r="M41" s="9"/>
      <c r="O41" s="6"/>
      <c r="AB41" s="9"/>
      <c r="AC41" s="9"/>
      <c r="AD41" s="9"/>
    </row>
    <row r="42" spans="1:30" ht="13.8">
      <c r="A42" s="59" t="s">
        <v>48</v>
      </c>
      <c r="B42" s="36">
        <v>3.8797284190106751E-2</v>
      </c>
      <c r="C42" s="36">
        <v>4.0890688259109353E-2</v>
      </c>
      <c r="D42" s="60">
        <f t="shared" ref="D42:E42" si="42">B42-AVERAGE(B$2:B$41)</f>
        <v>1.57870567314944E-2</v>
      </c>
      <c r="E42" s="60">
        <f t="shared" si="42"/>
        <v>2.0478195914437797E-2</v>
      </c>
      <c r="F42" s="66">
        <f t="shared" si="1"/>
        <v>3.2329044065988635E-4</v>
      </c>
      <c r="G42" s="9"/>
      <c r="H42" s="9"/>
      <c r="I42" s="9"/>
      <c r="J42" s="9"/>
      <c r="K42" s="9"/>
      <c r="L42" s="9"/>
      <c r="M42" s="9"/>
      <c r="O42" s="6"/>
      <c r="AB42" s="9"/>
      <c r="AC42" s="9"/>
      <c r="AD42" s="9"/>
    </row>
    <row r="43" spans="1:30" ht="13.8">
      <c r="A43" s="59" t="s">
        <v>49</v>
      </c>
      <c r="B43" s="36">
        <v>2.8428927680798077E-2</v>
      </c>
      <c r="C43" s="36">
        <v>2.224521469218832E-2</v>
      </c>
      <c r="D43" s="60">
        <f t="shared" ref="D43:E43" si="43">B43-AVERAGE(B$2:B$41)</f>
        <v>5.4187002221857267E-3</v>
      </c>
      <c r="E43" s="60">
        <f t="shared" si="43"/>
        <v>1.8327223475167638E-3</v>
      </c>
      <c r="F43" s="66">
        <f t="shared" si="1"/>
        <v>9.9309729916938337E-6</v>
      </c>
      <c r="G43" s="9"/>
      <c r="H43" s="9"/>
      <c r="I43" s="9"/>
      <c r="J43" s="9"/>
      <c r="K43" s="9"/>
      <c r="L43" s="9"/>
      <c r="M43" s="9"/>
      <c r="O43" s="6"/>
      <c r="AB43" s="9"/>
      <c r="AC43" s="9"/>
      <c r="AD43" s="9"/>
    </row>
    <row r="44" spans="1:30" ht="13.8">
      <c r="A44" s="59" t="s">
        <v>50</v>
      </c>
      <c r="B44" s="36">
        <v>5.9165346011621711E-2</v>
      </c>
      <c r="C44" s="36">
        <v>0.10457142857142854</v>
      </c>
      <c r="D44" s="60">
        <f t="shared" ref="D44:E44" si="44">B44-AVERAGE(B$2:B$41)</f>
        <v>3.6155118553009361E-2</v>
      </c>
      <c r="E44" s="60">
        <f t="shared" si="44"/>
        <v>8.4158936226756978E-2</v>
      </c>
      <c r="F44" s="66">
        <f t="shared" si="1"/>
        <v>3.0427763165735526E-3</v>
      </c>
      <c r="G44" s="9"/>
      <c r="H44" s="9"/>
      <c r="I44" s="9"/>
      <c r="J44" s="9"/>
      <c r="K44" s="9"/>
      <c r="L44" s="9"/>
      <c r="M44" s="9"/>
      <c r="O44" s="6"/>
      <c r="AB44" s="9"/>
      <c r="AC44" s="9"/>
      <c r="AD44" s="9"/>
    </row>
    <row r="45" spans="1:30" ht="13.8">
      <c r="A45" s="59" t="s">
        <v>51</v>
      </c>
      <c r="B45" s="36">
        <v>-4.1033434650455836E-2</v>
      </c>
      <c r="C45" s="36">
        <v>-6.3169164882227014E-2</v>
      </c>
      <c r="D45" s="60">
        <f t="shared" ref="D45:E45" si="45">B45-AVERAGE(B$2:B$41)</f>
        <v>-6.4043662109068186E-2</v>
      </c>
      <c r="E45" s="60">
        <f t="shared" si="45"/>
        <v>-8.3581657226898573E-2</v>
      </c>
      <c r="F45" s="66">
        <f t="shared" si="1"/>
        <v>5.3528754139554489E-3</v>
      </c>
      <c r="G45" s="9"/>
      <c r="H45" s="9"/>
      <c r="I45" s="9"/>
      <c r="J45" s="9"/>
      <c r="K45" s="9"/>
      <c r="L45" s="9"/>
      <c r="M45" s="9"/>
      <c r="O45" s="6"/>
      <c r="AB45" s="9"/>
      <c r="AC45" s="9"/>
      <c r="AD45" s="9"/>
    </row>
    <row r="46" spans="1:30" ht="13.8">
      <c r="A46" s="59" t="s">
        <v>52</v>
      </c>
      <c r="B46" s="36">
        <v>-5.5415617128464767E-3</v>
      </c>
      <c r="C46" s="36">
        <v>8.9085820895522305E-2</v>
      </c>
      <c r="D46" s="60">
        <f t="shared" ref="D46:E46" si="46">B46-AVERAGE(B$2:B$41)</f>
        <v>-2.8551789171458827E-2</v>
      </c>
      <c r="E46" s="60">
        <f t="shared" si="46"/>
        <v>6.8673328550850746E-2</v>
      </c>
      <c r="F46" s="66">
        <f t="shared" si="1"/>
        <v>-1.9607463984862147E-3</v>
      </c>
      <c r="G46" s="9"/>
      <c r="H46" s="9"/>
      <c r="I46" s="9"/>
      <c r="J46" s="9"/>
      <c r="K46" s="9"/>
      <c r="L46" s="9"/>
      <c r="M46" s="9"/>
      <c r="O46" s="6"/>
      <c r="AB46" s="9"/>
      <c r="AC46" s="9"/>
      <c r="AD46" s="9"/>
    </row>
    <row r="47" spans="1:30" ht="13.8">
      <c r="A47" s="59" t="s">
        <v>53</v>
      </c>
      <c r="B47" s="36">
        <v>-0.12593571114046676</v>
      </c>
      <c r="C47" s="36">
        <v>-0.1691532648711489</v>
      </c>
      <c r="D47" s="60">
        <f t="shared" ref="D47:E47" si="47">B47-AVERAGE(B$2:B$41)</f>
        <v>-0.14894593859907912</v>
      </c>
      <c r="E47" s="60">
        <f t="shared" si="47"/>
        <v>-0.18956575721582045</v>
      </c>
      <c r="F47" s="66">
        <f t="shared" si="1"/>
        <v>2.8235049634755531E-2</v>
      </c>
      <c r="G47" s="9"/>
      <c r="H47" s="9"/>
      <c r="I47" s="9"/>
      <c r="J47" s="9"/>
      <c r="K47" s="9"/>
      <c r="L47" s="9"/>
      <c r="M47" s="9"/>
      <c r="O47" s="6"/>
      <c r="AB47" s="9"/>
      <c r="AC47" s="9"/>
      <c r="AD47" s="9"/>
    </row>
    <row r="48" spans="1:30" ht="13.8">
      <c r="A48" s="59" t="s">
        <v>54</v>
      </c>
      <c r="B48" s="36">
        <v>-6.3891178895300937E-2</v>
      </c>
      <c r="C48" s="36">
        <v>-3.0251785043216795E-2</v>
      </c>
      <c r="D48" s="60">
        <f t="shared" ref="D48:E48" si="48">B48-AVERAGE(B$2:B$41)</f>
        <v>-8.6901406353913288E-2</v>
      </c>
      <c r="E48" s="60">
        <f t="shared" si="48"/>
        <v>-5.0664277387888354E-2</v>
      </c>
      <c r="F48" s="66">
        <f t="shared" si="1"/>
        <v>4.4027969569122661E-3</v>
      </c>
      <c r="G48" s="9"/>
      <c r="H48" s="9"/>
      <c r="I48" s="9"/>
      <c r="J48" s="9"/>
      <c r="K48" s="9"/>
      <c r="L48" s="9"/>
      <c r="M48" s="9"/>
      <c r="O48" s="6"/>
      <c r="AB48" s="9"/>
      <c r="AC48" s="9"/>
      <c r="AD48" s="9"/>
    </row>
    <row r="49" spans="1:30" ht="13.8">
      <c r="A49" s="59" t="s">
        <v>55</v>
      </c>
      <c r="B49" s="36">
        <v>8.7318087318086768E-3</v>
      </c>
      <c r="C49" s="36">
        <v>5.4174507279389994E-2</v>
      </c>
      <c r="D49" s="60">
        <f t="shared" ref="D49:E49" si="49">B49-AVERAGE(B$2:B$41)</f>
        <v>-1.4278418726803674E-2</v>
      </c>
      <c r="E49" s="60">
        <f t="shared" si="49"/>
        <v>3.3762014934718435E-2</v>
      </c>
      <c r="F49" s="66">
        <f t="shared" si="1"/>
        <v>-4.82068186298509E-4</v>
      </c>
      <c r="G49" s="9"/>
      <c r="H49" s="9"/>
      <c r="I49" s="9"/>
      <c r="J49" s="9"/>
      <c r="K49" s="9"/>
      <c r="L49" s="9"/>
      <c r="M49" s="9"/>
      <c r="O49" s="6"/>
      <c r="AB49" s="9"/>
      <c r="AC49" s="9"/>
      <c r="AD49" s="9"/>
    </row>
    <row r="50" spans="1:30" ht="13.8">
      <c r="A50" s="59" t="s">
        <v>56</v>
      </c>
      <c r="B50" s="36">
        <v>0.1652131782945736</v>
      </c>
      <c r="C50" s="36">
        <v>6.5796032299869633E-3</v>
      </c>
      <c r="D50" s="60">
        <f t="shared" ref="D50:E50" si="50">B50-AVERAGE(B$2:B$41)</f>
        <v>0.14220295083596124</v>
      </c>
      <c r="E50" s="60">
        <f t="shared" si="50"/>
        <v>-1.3832889114684593E-2</v>
      </c>
      <c r="F50" s="66">
        <f t="shared" si="1"/>
        <v>-1.9670776506947965E-3</v>
      </c>
      <c r="G50" s="9"/>
      <c r="H50" s="9"/>
      <c r="I50" s="9"/>
      <c r="J50" s="9"/>
      <c r="K50" s="9"/>
      <c r="L50" s="9"/>
      <c r="M50" s="9"/>
      <c r="O50" s="6"/>
      <c r="AB50" s="9"/>
      <c r="AC50" s="9"/>
      <c r="AD50" s="9"/>
    </row>
    <row r="51" spans="1:30" ht="13.8">
      <c r="A51" s="59" t="s">
        <v>57</v>
      </c>
      <c r="B51" s="36">
        <v>-0.13021491782553729</v>
      </c>
      <c r="C51" s="36">
        <v>4.5063088323653577E-3</v>
      </c>
      <c r="D51" s="60">
        <f t="shared" ref="D51:E51" si="51">B51-AVERAGE(B$2:B$41)</f>
        <v>-0.15322514528414966</v>
      </c>
      <c r="E51" s="60">
        <f t="shared" si="51"/>
        <v>-1.5906183512306198E-2</v>
      </c>
      <c r="F51" s="66">
        <f t="shared" si="1"/>
        <v>2.4372272795894633E-3</v>
      </c>
      <c r="G51" s="9"/>
      <c r="H51" s="9"/>
      <c r="I51" s="9"/>
      <c r="J51" s="9"/>
      <c r="K51" s="9"/>
      <c r="L51" s="9"/>
      <c r="M51" s="9"/>
      <c r="O51" s="6"/>
      <c r="AB51" s="9"/>
      <c r="AC51" s="9"/>
      <c r="AD51" s="9"/>
    </row>
    <row r="52" spans="1:30" ht="13.8">
      <c r="A52" s="59" t="s">
        <v>58</v>
      </c>
      <c r="B52" s="36">
        <v>-4.5838359469240086E-2</v>
      </c>
      <c r="C52" s="36">
        <v>-9.9061710573800088E-2</v>
      </c>
      <c r="D52" s="60">
        <f t="shared" ref="D52:E52" si="52">B52-AVERAGE(B$2:B$41)</f>
        <v>-6.8848586927852437E-2</v>
      </c>
      <c r="E52" s="60">
        <f t="shared" si="52"/>
        <v>-0.11947420291847165</v>
      </c>
      <c r="F52" s="66">
        <f t="shared" si="1"/>
        <v>8.2256300452682764E-3</v>
      </c>
      <c r="G52" s="9"/>
      <c r="H52" s="9"/>
      <c r="I52" s="9"/>
      <c r="J52" s="9"/>
      <c r="K52" s="9"/>
      <c r="L52" s="9"/>
      <c r="M52" s="9"/>
      <c r="O52" s="6"/>
      <c r="AB52" s="9"/>
      <c r="AC52" s="9"/>
      <c r="AD52" s="9"/>
    </row>
    <row r="53" spans="1:30" ht="13.8">
      <c r="A53" s="59" t="s">
        <v>59</v>
      </c>
      <c r="B53" s="36">
        <v>5.381355932203391E-2</v>
      </c>
      <c r="C53" s="36">
        <v>-1.9982316534040589E-2</v>
      </c>
      <c r="D53" s="60">
        <f t="shared" ref="D53:E53" si="53">B53-AVERAGE(B$2:B$41)</f>
        <v>3.080333186342156E-2</v>
      </c>
      <c r="E53" s="60">
        <f t="shared" si="53"/>
        <v>-4.0394808878712149E-2</v>
      </c>
      <c r="F53" s="66">
        <f t="shared" si="1"/>
        <v>-1.244294703450458E-3</v>
      </c>
      <c r="G53" s="9"/>
      <c r="H53" s="9"/>
      <c r="I53" s="9"/>
      <c r="J53" s="9"/>
      <c r="K53" s="9"/>
      <c r="L53" s="9"/>
      <c r="M53" s="9"/>
      <c r="O53" s="6"/>
      <c r="AB53" s="9"/>
      <c r="AC53" s="9"/>
      <c r="AD53" s="9"/>
    </row>
    <row r="54" spans="1:30" ht="13.8">
      <c r="A54" s="59" t="s">
        <v>60</v>
      </c>
      <c r="B54" s="36">
        <v>0.23560209424083767</v>
      </c>
      <c r="C54" s="36">
        <v>5.1506136110077927E-2</v>
      </c>
      <c r="D54" s="60">
        <f t="shared" ref="D54:E54" si="54">B54-AVERAGE(B$2:B$41)</f>
        <v>0.2125918667822253</v>
      </c>
      <c r="E54" s="60">
        <f t="shared" si="54"/>
        <v>3.1093643765406371E-2</v>
      </c>
      <c r="F54" s="66">
        <f t="shared" si="1"/>
        <v>6.6102557731492415E-3</v>
      </c>
      <c r="G54" s="9"/>
      <c r="H54" s="9"/>
      <c r="I54" s="9"/>
      <c r="J54" s="9"/>
      <c r="K54" s="9"/>
      <c r="L54" s="9"/>
      <c r="M54" s="9"/>
      <c r="O54" s="6"/>
      <c r="AB54" s="9"/>
      <c r="AC54" s="9"/>
      <c r="AD54" s="9"/>
    </row>
    <row r="55" spans="1:30" ht="13.8">
      <c r="A55" s="59"/>
      <c r="B55" s="36"/>
      <c r="C55" s="36"/>
      <c r="D55" s="60"/>
      <c r="E55" s="60"/>
      <c r="F55" s="73"/>
      <c r="G55" s="9"/>
      <c r="H55" s="9"/>
      <c r="I55" s="9"/>
      <c r="J55" s="9"/>
      <c r="K55" s="9"/>
      <c r="L55" s="9"/>
      <c r="M55" s="9"/>
      <c r="O55" s="6"/>
      <c r="AB55" s="9"/>
      <c r="AC55" s="9"/>
      <c r="AD55" s="9"/>
    </row>
    <row r="56" spans="1:30" ht="13.2">
      <c r="A56" s="59"/>
      <c r="B56" s="9"/>
      <c r="C56" s="9"/>
      <c r="D56" s="60"/>
      <c r="E56" s="60"/>
      <c r="F56" s="73"/>
      <c r="G56" s="9"/>
      <c r="H56" s="9"/>
      <c r="I56" s="9"/>
      <c r="J56" s="9"/>
      <c r="K56" s="9"/>
      <c r="L56" s="9"/>
      <c r="M56" s="9"/>
      <c r="O56" s="10"/>
      <c r="AB56" s="9"/>
      <c r="AC56" s="9"/>
      <c r="AD56" s="9"/>
    </row>
    <row r="57" spans="1:30" ht="13.2">
      <c r="A57" s="59"/>
      <c r="B57" s="9"/>
      <c r="C57" s="9"/>
      <c r="D57" s="60"/>
      <c r="E57" s="60"/>
      <c r="F57" s="73"/>
      <c r="G57" s="9"/>
      <c r="H57" s="9"/>
      <c r="I57" s="9"/>
      <c r="J57" s="9"/>
      <c r="K57" s="9"/>
      <c r="L57" s="9"/>
      <c r="M57" s="9"/>
      <c r="N57" s="9"/>
      <c r="O57" s="10"/>
      <c r="AB57" s="9"/>
      <c r="AC57" s="9"/>
      <c r="AD57" s="9"/>
    </row>
    <row r="58" spans="1:30" ht="13.2">
      <c r="A58" s="59"/>
      <c r="B58" s="9"/>
      <c r="C58" s="9"/>
      <c r="D58" s="60"/>
      <c r="E58" s="60"/>
      <c r="F58" s="73"/>
      <c r="G58" s="9"/>
      <c r="H58" s="9"/>
      <c r="I58" s="9"/>
      <c r="J58" s="9"/>
      <c r="K58" s="9"/>
      <c r="L58" s="9"/>
      <c r="M58" s="9"/>
      <c r="N58" s="9"/>
      <c r="O58" s="10"/>
      <c r="AB58" s="9"/>
      <c r="AC58" s="9"/>
      <c r="AD58" s="9"/>
    </row>
    <row r="59" spans="1:30" ht="13.2">
      <c r="A59" s="59"/>
      <c r="B59" s="9"/>
      <c r="C59" s="9"/>
      <c r="D59" s="60"/>
      <c r="E59" s="60"/>
      <c r="F59" s="73"/>
      <c r="G59" s="9"/>
      <c r="H59" s="9"/>
      <c r="I59" s="9"/>
      <c r="J59" s="9"/>
      <c r="K59" s="9"/>
      <c r="L59" s="9"/>
      <c r="M59" s="9"/>
      <c r="N59" s="9"/>
      <c r="O59" s="10"/>
      <c r="AB59" s="9"/>
      <c r="AC59" s="9"/>
      <c r="AD59" s="9"/>
    </row>
    <row r="60" spans="1:30" ht="13.2">
      <c r="A60" s="59"/>
      <c r="B60" s="9"/>
      <c r="C60" s="9"/>
      <c r="D60" s="60"/>
      <c r="E60" s="60"/>
      <c r="F60" s="73"/>
      <c r="G60" s="9"/>
      <c r="H60" s="9"/>
      <c r="I60" s="9"/>
      <c r="J60" s="9"/>
      <c r="K60" s="9"/>
      <c r="L60" s="9"/>
      <c r="M60" s="9"/>
      <c r="N60" s="9"/>
      <c r="O60" s="10"/>
      <c r="AB60" s="9"/>
      <c r="AC60" s="9"/>
      <c r="AD60" s="9"/>
    </row>
    <row r="61" spans="1:30" ht="13.2">
      <c r="A61" s="59"/>
      <c r="B61" s="9"/>
      <c r="C61" s="9"/>
      <c r="D61" s="60"/>
      <c r="E61" s="60"/>
      <c r="F61" s="73"/>
      <c r="G61" s="9"/>
      <c r="H61" s="9"/>
      <c r="I61" s="9"/>
      <c r="J61" s="9"/>
      <c r="K61" s="9"/>
      <c r="L61" s="9"/>
      <c r="M61" s="9"/>
      <c r="N61" s="9"/>
      <c r="O61" s="10"/>
      <c r="AB61" s="9"/>
      <c r="AC61" s="9"/>
      <c r="AD61" s="9"/>
    </row>
    <row r="62" spans="1:30" ht="13.2">
      <c r="A62" s="59"/>
      <c r="B62" s="9"/>
      <c r="C62" s="9"/>
      <c r="D62" s="60"/>
      <c r="E62" s="60"/>
      <c r="F62" s="73"/>
      <c r="G62" s="9"/>
      <c r="H62" s="9"/>
      <c r="I62" s="9"/>
      <c r="J62" s="9"/>
      <c r="K62" s="9"/>
      <c r="L62" s="9"/>
      <c r="M62" s="9"/>
      <c r="N62" s="9"/>
      <c r="O62" s="10"/>
      <c r="AB62" s="9"/>
      <c r="AC62" s="9"/>
      <c r="AD62" s="9"/>
    </row>
    <row r="63" spans="1:30" ht="13.2">
      <c r="A63" s="59"/>
      <c r="B63" s="9"/>
      <c r="C63" s="9"/>
      <c r="D63" s="60"/>
      <c r="E63" s="60"/>
      <c r="F63" s="73"/>
      <c r="G63" s="9"/>
      <c r="H63" s="9"/>
      <c r="I63" s="9"/>
      <c r="J63" s="9"/>
      <c r="K63" s="9"/>
      <c r="L63" s="9"/>
      <c r="M63" s="9"/>
      <c r="N63" s="9"/>
      <c r="O63" s="10"/>
      <c r="AB63" s="9"/>
      <c r="AC63" s="9"/>
      <c r="AD63" s="9"/>
    </row>
    <row r="64" spans="1:30" ht="13.2">
      <c r="A64" s="59"/>
      <c r="B64" s="9"/>
      <c r="C64" s="9"/>
      <c r="D64" s="60"/>
      <c r="E64" s="60"/>
      <c r="F64" s="73"/>
      <c r="G64" s="9"/>
      <c r="H64" s="9"/>
      <c r="I64" s="9"/>
      <c r="J64" s="9"/>
      <c r="K64" s="9"/>
      <c r="L64" s="9"/>
      <c r="M64" s="9"/>
      <c r="N64" s="9"/>
      <c r="O64" s="10"/>
      <c r="AB64" s="9"/>
      <c r="AC64" s="9"/>
      <c r="AD64" s="9"/>
    </row>
    <row r="65" spans="1:30" ht="13.2">
      <c r="A65" s="59"/>
      <c r="B65" s="9"/>
      <c r="C65" s="9"/>
      <c r="D65" s="60"/>
      <c r="E65" s="60"/>
      <c r="F65" s="73"/>
      <c r="G65" s="9"/>
      <c r="H65" s="9"/>
      <c r="I65" s="9"/>
      <c r="J65" s="9"/>
      <c r="K65" s="9"/>
      <c r="L65" s="9"/>
      <c r="M65" s="9"/>
      <c r="N65" s="9"/>
      <c r="O65" s="10"/>
      <c r="AB65" s="9"/>
      <c r="AC65" s="9"/>
      <c r="AD65" s="9"/>
    </row>
    <row r="66" spans="1:30" ht="13.2">
      <c r="A66" s="59"/>
      <c r="B66" s="9"/>
      <c r="C66" s="9"/>
      <c r="D66" s="60"/>
      <c r="E66" s="60"/>
      <c r="F66" s="73"/>
      <c r="G66" s="9"/>
      <c r="H66" s="9"/>
      <c r="I66" s="9"/>
      <c r="J66" s="9"/>
      <c r="K66" s="9"/>
      <c r="L66" s="9"/>
      <c r="M66" s="9"/>
      <c r="N66" s="9"/>
      <c r="O66" s="10"/>
      <c r="AB66" s="9"/>
      <c r="AC66" s="9"/>
      <c r="AD66" s="9"/>
    </row>
    <row r="67" spans="1:30" ht="13.2">
      <c r="A67" s="59"/>
      <c r="B67" s="9"/>
      <c r="C67" s="9"/>
      <c r="D67" s="60"/>
      <c r="E67" s="60"/>
      <c r="F67" s="73"/>
      <c r="G67" s="9"/>
      <c r="H67" s="9"/>
      <c r="I67" s="9"/>
      <c r="J67" s="9"/>
      <c r="K67" s="9"/>
      <c r="L67" s="9"/>
      <c r="M67" s="9"/>
      <c r="N67" s="9"/>
      <c r="O67" s="10"/>
      <c r="AB67" s="9"/>
      <c r="AC67" s="9"/>
      <c r="AD67" s="9"/>
    </row>
    <row r="68" spans="1:30" ht="13.2">
      <c r="A68" s="59"/>
      <c r="B68" s="9"/>
      <c r="C68" s="9"/>
      <c r="D68" s="60"/>
      <c r="E68" s="60"/>
      <c r="F68" s="73"/>
      <c r="G68" s="9"/>
      <c r="H68" s="9"/>
      <c r="I68" s="9"/>
      <c r="J68" s="9"/>
      <c r="K68" s="9"/>
      <c r="L68" s="9"/>
      <c r="M68" s="9"/>
      <c r="N68" s="9"/>
      <c r="O68" s="10"/>
      <c r="AB68" s="9"/>
      <c r="AC68" s="9"/>
      <c r="AD68" s="9"/>
    </row>
    <row r="69" spans="1:30" ht="13.2">
      <c r="A69" s="59"/>
      <c r="B69" s="9"/>
      <c r="C69" s="9"/>
      <c r="D69" s="60"/>
      <c r="E69" s="60"/>
      <c r="F69" s="73"/>
      <c r="G69" s="9"/>
      <c r="H69" s="9"/>
      <c r="I69" s="9"/>
      <c r="J69" s="9"/>
      <c r="K69" s="9"/>
      <c r="L69" s="9"/>
      <c r="M69" s="9"/>
      <c r="N69" s="9"/>
      <c r="O69" s="10"/>
      <c r="AB69" s="9"/>
      <c r="AC69" s="9"/>
      <c r="AD69" s="9"/>
    </row>
    <row r="70" spans="1:30" ht="13.2">
      <c r="A70" s="59"/>
      <c r="B70" s="9"/>
      <c r="C70" s="9"/>
      <c r="D70" s="60"/>
      <c r="E70" s="60"/>
      <c r="F70" s="73"/>
      <c r="G70" s="9"/>
      <c r="H70" s="9"/>
      <c r="I70" s="9"/>
      <c r="J70" s="9"/>
      <c r="K70" s="9"/>
      <c r="L70" s="9"/>
      <c r="M70" s="9"/>
      <c r="N70" s="9"/>
      <c r="O70" s="10"/>
      <c r="AB70" s="9"/>
      <c r="AC70" s="9"/>
      <c r="AD70" s="9"/>
    </row>
    <row r="71" spans="1:30" ht="13.2">
      <c r="A71" s="59"/>
      <c r="B71" s="9"/>
      <c r="C71" s="9"/>
      <c r="D71" s="60"/>
      <c r="E71" s="60"/>
      <c r="F71" s="73"/>
      <c r="G71" s="9"/>
      <c r="H71" s="9"/>
      <c r="I71" s="9"/>
      <c r="J71" s="9"/>
      <c r="K71" s="9"/>
      <c r="L71" s="9"/>
      <c r="M71" s="9"/>
      <c r="N71" s="9"/>
      <c r="O71" s="10"/>
      <c r="AB71" s="9"/>
      <c r="AC71" s="9"/>
      <c r="AD71" s="9"/>
    </row>
    <row r="72" spans="1:30" ht="13.2">
      <c r="A72" s="59"/>
      <c r="B72" s="9"/>
      <c r="C72" s="9"/>
      <c r="D72" s="60"/>
      <c r="E72" s="60"/>
      <c r="F72" s="73"/>
      <c r="G72" s="9"/>
      <c r="H72" s="9"/>
      <c r="I72" s="9"/>
      <c r="J72" s="9"/>
      <c r="K72" s="9"/>
      <c r="L72" s="9"/>
      <c r="M72" s="9"/>
      <c r="N72" s="9"/>
      <c r="O72" s="10"/>
      <c r="AB72" s="9"/>
      <c r="AC72" s="9"/>
      <c r="AD72" s="9"/>
    </row>
    <row r="73" spans="1:30" ht="13.2">
      <c r="A73" s="59"/>
      <c r="B73" s="9"/>
      <c r="C73" s="9"/>
      <c r="D73" s="60"/>
      <c r="E73" s="60"/>
      <c r="F73" s="73"/>
      <c r="G73" s="9"/>
      <c r="H73" s="9"/>
      <c r="I73" s="9"/>
      <c r="J73" s="9"/>
      <c r="K73" s="9"/>
      <c r="L73" s="9"/>
      <c r="M73" s="9"/>
      <c r="N73" s="9"/>
      <c r="O73" s="10"/>
      <c r="AB73" s="9"/>
      <c r="AC73" s="9"/>
      <c r="AD73" s="9"/>
    </row>
    <row r="74" spans="1:30" ht="13.2">
      <c r="A74" s="59"/>
      <c r="B74" s="9"/>
      <c r="C74" s="9"/>
      <c r="D74" s="60"/>
      <c r="E74" s="60"/>
      <c r="F74" s="73"/>
      <c r="G74" s="9"/>
      <c r="H74" s="9"/>
      <c r="I74" s="9"/>
      <c r="J74" s="9"/>
      <c r="K74" s="9"/>
      <c r="L74" s="9"/>
      <c r="M74" s="9"/>
      <c r="N74" s="9"/>
      <c r="O74" s="10"/>
      <c r="AB74" s="9"/>
      <c r="AC74" s="9"/>
      <c r="AD74" s="9"/>
    </row>
    <row r="75" spans="1:30" ht="13.2">
      <c r="A75" s="59"/>
      <c r="B75" s="9"/>
      <c r="C75" s="9"/>
      <c r="D75" s="60"/>
      <c r="E75" s="60"/>
      <c r="F75" s="73"/>
      <c r="G75" s="9"/>
      <c r="H75" s="9"/>
      <c r="I75" s="9"/>
      <c r="J75" s="9"/>
      <c r="K75" s="9"/>
      <c r="L75" s="9"/>
      <c r="M75" s="9"/>
      <c r="N75" s="9"/>
      <c r="O75" s="10"/>
      <c r="AB75" s="9"/>
      <c r="AC75" s="9"/>
      <c r="AD75" s="9"/>
    </row>
    <row r="76" spans="1:30" ht="13.2">
      <c r="A76" s="59"/>
      <c r="B76" s="9"/>
      <c r="C76" s="9"/>
      <c r="D76" s="60"/>
      <c r="E76" s="60"/>
      <c r="F76" s="73"/>
      <c r="G76" s="9"/>
      <c r="H76" s="9"/>
      <c r="I76" s="9"/>
      <c r="J76" s="9"/>
      <c r="K76" s="9"/>
      <c r="L76" s="9"/>
      <c r="M76" s="9"/>
      <c r="N76" s="9"/>
      <c r="O76" s="10"/>
      <c r="AB76" s="9"/>
      <c r="AC76" s="9"/>
      <c r="AD76" s="9"/>
    </row>
    <row r="77" spans="1:30" ht="13.2">
      <c r="A77" s="59"/>
      <c r="B77" s="9"/>
      <c r="C77" s="9"/>
      <c r="D77" s="60"/>
      <c r="E77" s="60"/>
      <c r="F77" s="73"/>
      <c r="G77" s="9"/>
      <c r="H77" s="9"/>
      <c r="I77" s="9"/>
      <c r="J77" s="9"/>
      <c r="K77" s="9"/>
      <c r="L77" s="9"/>
      <c r="M77" s="9"/>
      <c r="N77" s="9"/>
      <c r="O77" s="10"/>
      <c r="AB77" s="9"/>
      <c r="AC77" s="9"/>
      <c r="AD77" s="9"/>
    </row>
    <row r="78" spans="1:30" ht="13.2">
      <c r="A78" s="59"/>
      <c r="B78" s="9"/>
      <c r="C78" s="9"/>
      <c r="D78" s="60"/>
      <c r="E78" s="60"/>
      <c r="F78" s="73"/>
      <c r="G78" s="9"/>
      <c r="H78" s="9"/>
      <c r="I78" s="9"/>
      <c r="J78" s="9"/>
      <c r="K78" s="9"/>
      <c r="L78" s="9"/>
      <c r="M78" s="9"/>
      <c r="N78" s="9"/>
      <c r="O78" s="10"/>
      <c r="AB78" s="9"/>
      <c r="AC78" s="9"/>
      <c r="AD78" s="9"/>
    </row>
    <row r="79" spans="1:30" ht="13.2">
      <c r="A79" s="59"/>
      <c r="B79" s="9"/>
      <c r="C79" s="9"/>
      <c r="D79" s="60"/>
      <c r="E79" s="60"/>
      <c r="F79" s="73"/>
      <c r="G79" s="9"/>
      <c r="H79" s="9"/>
      <c r="I79" s="9"/>
      <c r="J79" s="9"/>
      <c r="K79" s="9"/>
      <c r="L79" s="9"/>
      <c r="M79" s="9"/>
      <c r="N79" s="9"/>
      <c r="O79" s="10"/>
      <c r="AB79" s="9"/>
      <c r="AC79" s="9"/>
      <c r="AD79" s="9"/>
    </row>
    <row r="80" spans="1:30" ht="13.2">
      <c r="A80" s="59"/>
      <c r="B80" s="9"/>
      <c r="C80" s="9"/>
      <c r="D80" s="60"/>
      <c r="E80" s="60"/>
      <c r="F80" s="73"/>
      <c r="G80" s="9"/>
      <c r="H80" s="9"/>
      <c r="I80" s="9"/>
      <c r="J80" s="9"/>
      <c r="K80" s="9"/>
      <c r="L80" s="9"/>
      <c r="M80" s="9"/>
      <c r="N80" s="9"/>
      <c r="O80" s="10"/>
      <c r="AB80" s="9"/>
      <c r="AC80" s="9"/>
      <c r="AD80" s="9"/>
    </row>
    <row r="81" spans="1:30" ht="13.2">
      <c r="A81" s="59"/>
      <c r="B81" s="9"/>
      <c r="C81" s="9"/>
      <c r="D81" s="60"/>
      <c r="E81" s="60"/>
      <c r="F81" s="73"/>
      <c r="G81" s="9"/>
      <c r="H81" s="9"/>
      <c r="I81" s="9"/>
      <c r="J81" s="9"/>
      <c r="K81" s="9"/>
      <c r="L81" s="9"/>
      <c r="M81" s="9"/>
      <c r="N81" s="9"/>
      <c r="O81" s="10"/>
      <c r="AB81" s="9"/>
      <c r="AC81" s="9"/>
      <c r="AD81" s="9"/>
    </row>
    <row r="82" spans="1:30" ht="13.2">
      <c r="A82" s="59"/>
      <c r="B82" s="9"/>
      <c r="C82" s="9"/>
      <c r="D82" s="60"/>
      <c r="E82" s="60"/>
      <c r="F82" s="73"/>
      <c r="G82" s="9"/>
      <c r="H82" s="9"/>
      <c r="I82" s="9"/>
      <c r="J82" s="9"/>
      <c r="K82" s="9"/>
      <c r="L82" s="9"/>
      <c r="M82" s="9"/>
      <c r="N82" s="9"/>
      <c r="O82" s="10"/>
      <c r="AB82" s="9"/>
      <c r="AC82" s="9"/>
      <c r="AD82" s="9"/>
    </row>
    <row r="83" spans="1:30" ht="13.2">
      <c r="A83" s="59"/>
      <c r="B83" s="9"/>
      <c r="C83" s="9"/>
      <c r="D83" s="60"/>
      <c r="E83" s="60"/>
      <c r="F83" s="73"/>
      <c r="G83" s="9"/>
      <c r="H83" s="9"/>
      <c r="I83" s="9"/>
      <c r="J83" s="9"/>
      <c r="K83" s="9"/>
      <c r="L83" s="9"/>
      <c r="M83" s="9"/>
      <c r="N83" s="9"/>
      <c r="O83" s="10"/>
      <c r="AB83" s="9"/>
      <c r="AC83" s="9"/>
      <c r="AD83" s="9"/>
    </row>
    <row r="84" spans="1:30" ht="13.2">
      <c r="A84" s="59"/>
      <c r="B84" s="9"/>
      <c r="C84" s="9"/>
      <c r="D84" s="60"/>
      <c r="E84" s="60"/>
      <c r="F84" s="73"/>
      <c r="G84" s="9"/>
      <c r="H84" s="9"/>
      <c r="I84" s="9"/>
      <c r="J84" s="9"/>
      <c r="K84" s="9"/>
      <c r="L84" s="9"/>
      <c r="M84" s="9"/>
      <c r="N84" s="9"/>
      <c r="O84" s="10"/>
      <c r="AB84" s="9"/>
      <c r="AC84" s="9"/>
      <c r="AD84" s="9"/>
    </row>
    <row r="85" spans="1:30" ht="13.2">
      <c r="A85" s="59"/>
      <c r="B85" s="9"/>
      <c r="C85" s="9"/>
      <c r="D85" s="60"/>
      <c r="E85" s="60"/>
      <c r="F85" s="73"/>
      <c r="G85" s="9"/>
      <c r="H85" s="9"/>
      <c r="I85" s="9"/>
      <c r="J85" s="9"/>
      <c r="K85" s="9"/>
      <c r="L85" s="9"/>
      <c r="M85" s="9"/>
      <c r="N85" s="9"/>
      <c r="O85" s="10"/>
      <c r="AB85" s="9"/>
      <c r="AC85" s="9"/>
      <c r="AD85" s="9"/>
    </row>
    <row r="86" spans="1:30" ht="13.2">
      <c r="A86" s="59"/>
      <c r="B86" s="9"/>
      <c r="C86" s="9"/>
      <c r="D86" s="60"/>
      <c r="E86" s="60"/>
      <c r="F86" s="73"/>
      <c r="G86" s="9"/>
      <c r="H86" s="9"/>
      <c r="I86" s="9"/>
      <c r="J86" s="9"/>
      <c r="K86" s="9"/>
      <c r="L86" s="9"/>
      <c r="M86" s="9"/>
      <c r="N86" s="9"/>
      <c r="O86" s="10"/>
      <c r="AB86" s="9"/>
      <c r="AC86" s="9"/>
      <c r="AD86" s="9"/>
    </row>
    <row r="87" spans="1:30" ht="13.2">
      <c r="A87" s="59"/>
      <c r="B87" s="9"/>
      <c r="C87" s="9"/>
      <c r="D87" s="60"/>
      <c r="E87" s="60"/>
      <c r="F87" s="73"/>
      <c r="G87" s="9"/>
      <c r="H87" s="9"/>
      <c r="I87" s="9"/>
      <c r="J87" s="9"/>
      <c r="K87" s="9"/>
      <c r="L87" s="9"/>
      <c r="M87" s="9"/>
      <c r="N87" s="9"/>
      <c r="O87" s="10"/>
      <c r="AB87" s="9"/>
      <c r="AC87" s="9"/>
      <c r="AD87" s="9"/>
    </row>
    <row r="88" spans="1:30" ht="13.2">
      <c r="A88" s="59"/>
      <c r="B88" s="9"/>
      <c r="C88" s="9"/>
      <c r="D88" s="60"/>
      <c r="E88" s="60"/>
      <c r="F88" s="73"/>
      <c r="G88" s="9"/>
      <c r="H88" s="9"/>
      <c r="I88" s="9"/>
      <c r="J88" s="9"/>
      <c r="K88" s="9"/>
      <c r="L88" s="9"/>
      <c r="M88" s="9"/>
      <c r="N88" s="9"/>
      <c r="O88" s="10"/>
      <c r="AB88" s="9"/>
      <c r="AC88" s="9"/>
      <c r="AD88" s="9"/>
    </row>
    <row r="89" spans="1:30" ht="13.2">
      <c r="A89" s="59"/>
      <c r="B89" s="9"/>
      <c r="C89" s="9"/>
      <c r="D89" s="60"/>
      <c r="E89" s="60"/>
      <c r="F89" s="73"/>
      <c r="G89" s="9"/>
      <c r="H89" s="9"/>
      <c r="I89" s="9"/>
      <c r="J89" s="9"/>
      <c r="K89" s="9"/>
      <c r="L89" s="9"/>
      <c r="M89" s="9"/>
      <c r="N89" s="9"/>
      <c r="O89" s="10"/>
      <c r="AB89" s="9"/>
      <c r="AC89" s="9"/>
      <c r="AD89" s="9"/>
    </row>
    <row r="90" spans="1:30" ht="13.2">
      <c r="A90" s="59"/>
      <c r="B90" s="9"/>
      <c r="C90" s="9"/>
      <c r="D90" s="60"/>
      <c r="E90" s="60"/>
      <c r="F90" s="73"/>
      <c r="G90" s="9"/>
      <c r="H90" s="9"/>
      <c r="I90" s="9"/>
      <c r="J90" s="9"/>
      <c r="K90" s="9"/>
      <c r="L90" s="9"/>
      <c r="M90" s="9"/>
      <c r="N90" s="9"/>
      <c r="O90" s="10"/>
      <c r="AB90" s="9"/>
      <c r="AC90" s="9"/>
      <c r="AD90" s="9"/>
    </row>
    <row r="91" spans="1:30" ht="13.2">
      <c r="A91" s="59"/>
      <c r="B91" s="9"/>
      <c r="C91" s="9"/>
      <c r="D91" s="60"/>
      <c r="E91" s="60"/>
      <c r="F91" s="73"/>
      <c r="G91" s="9"/>
      <c r="H91" s="9"/>
      <c r="I91" s="9"/>
      <c r="J91" s="9"/>
      <c r="K91" s="9"/>
      <c r="L91" s="9"/>
      <c r="M91" s="9"/>
      <c r="N91" s="9"/>
      <c r="O91" s="10"/>
      <c r="AB91" s="9"/>
      <c r="AC91" s="9"/>
      <c r="AD91" s="9"/>
    </row>
    <row r="92" spans="1:30" ht="13.2">
      <c r="A92" s="59"/>
      <c r="B92" s="9"/>
      <c r="C92" s="9"/>
      <c r="D92" s="60"/>
      <c r="E92" s="60"/>
      <c r="F92" s="73"/>
      <c r="G92" s="9"/>
      <c r="H92" s="9"/>
      <c r="I92" s="9"/>
      <c r="J92" s="9"/>
      <c r="K92" s="9"/>
      <c r="L92" s="9"/>
      <c r="M92" s="9"/>
      <c r="N92" s="9"/>
      <c r="O92" s="10"/>
      <c r="AB92" s="9"/>
      <c r="AC92" s="9"/>
      <c r="AD92" s="9"/>
    </row>
    <row r="93" spans="1:30" ht="13.2">
      <c r="A93" s="59"/>
      <c r="B93" s="9"/>
      <c r="C93" s="9"/>
      <c r="D93" s="60"/>
      <c r="E93" s="60"/>
      <c r="F93" s="73"/>
      <c r="G93" s="9"/>
      <c r="H93" s="9"/>
      <c r="I93" s="9"/>
      <c r="J93" s="9"/>
      <c r="K93" s="9"/>
      <c r="L93" s="9"/>
      <c r="M93" s="9"/>
      <c r="N93" s="9"/>
      <c r="O93" s="10"/>
      <c r="AB93" s="9"/>
      <c r="AC93" s="9"/>
      <c r="AD93" s="9"/>
    </row>
    <row r="94" spans="1:30" ht="13.2">
      <c r="A94" s="59"/>
      <c r="B94" s="9"/>
      <c r="C94" s="9"/>
      <c r="D94" s="60"/>
      <c r="E94" s="60"/>
      <c r="F94" s="73"/>
      <c r="G94" s="9"/>
      <c r="H94" s="9"/>
      <c r="I94" s="9"/>
      <c r="J94" s="9"/>
      <c r="K94" s="9"/>
      <c r="L94" s="9"/>
      <c r="M94" s="9"/>
      <c r="N94" s="9"/>
      <c r="O94" s="10"/>
      <c r="AB94" s="9"/>
      <c r="AC94" s="9"/>
      <c r="AD94" s="9"/>
    </row>
    <row r="95" spans="1:30" ht="13.2">
      <c r="A95" s="59"/>
      <c r="B95" s="9"/>
      <c r="C95" s="9"/>
      <c r="D95" s="60"/>
      <c r="E95" s="60"/>
      <c r="F95" s="73"/>
      <c r="G95" s="9"/>
      <c r="H95" s="9"/>
      <c r="I95" s="9"/>
      <c r="J95" s="9"/>
      <c r="K95" s="9"/>
      <c r="L95" s="9"/>
      <c r="M95" s="9"/>
      <c r="N95" s="9"/>
      <c r="O95" s="10"/>
      <c r="AB95" s="9"/>
      <c r="AC95" s="9"/>
      <c r="AD95" s="9"/>
    </row>
    <row r="96" spans="1:30" ht="13.2">
      <c r="A96" s="59"/>
      <c r="B96" s="9"/>
      <c r="C96" s="9"/>
      <c r="D96" s="60"/>
      <c r="E96" s="60"/>
      <c r="F96" s="73"/>
      <c r="G96" s="9"/>
      <c r="H96" s="9"/>
      <c r="I96" s="9"/>
      <c r="J96" s="9"/>
      <c r="K96" s="9"/>
      <c r="L96" s="9"/>
      <c r="M96" s="9"/>
      <c r="N96" s="9"/>
      <c r="O96" s="10"/>
      <c r="AB96" s="9"/>
      <c r="AC96" s="9"/>
      <c r="AD96" s="9"/>
    </row>
    <row r="97" spans="1:30" ht="13.2">
      <c r="A97" s="59"/>
      <c r="B97" s="9"/>
      <c r="C97" s="9"/>
      <c r="D97" s="60"/>
      <c r="E97" s="60"/>
      <c r="F97" s="73"/>
      <c r="G97" s="9"/>
      <c r="H97" s="9"/>
      <c r="I97" s="9"/>
      <c r="J97" s="9"/>
      <c r="K97" s="9"/>
      <c r="L97" s="9"/>
      <c r="M97" s="9"/>
      <c r="N97" s="9"/>
      <c r="O97" s="10"/>
      <c r="AB97" s="9"/>
      <c r="AC97" s="9"/>
      <c r="AD97" s="9"/>
    </row>
    <row r="98" spans="1:30" ht="13.2">
      <c r="A98" s="59"/>
      <c r="B98" s="9"/>
      <c r="C98" s="9"/>
      <c r="D98" s="60"/>
      <c r="E98" s="60"/>
      <c r="F98" s="73"/>
      <c r="G98" s="9"/>
      <c r="H98" s="9"/>
      <c r="I98" s="9"/>
      <c r="J98" s="9"/>
      <c r="K98" s="9"/>
      <c r="L98" s="9"/>
      <c r="M98" s="9"/>
      <c r="N98" s="9"/>
      <c r="O98" s="10"/>
      <c r="AB98" s="9"/>
      <c r="AC98" s="9"/>
      <c r="AD98" s="9"/>
    </row>
    <row r="99" spans="1:30" ht="13.2">
      <c r="A99" s="59"/>
      <c r="B99" s="9"/>
      <c r="C99" s="9"/>
      <c r="D99" s="60"/>
      <c r="E99" s="60"/>
      <c r="F99" s="73"/>
      <c r="G99" s="9"/>
      <c r="H99" s="9"/>
      <c r="I99" s="9"/>
      <c r="J99" s="9"/>
      <c r="K99" s="9"/>
      <c r="L99" s="9"/>
      <c r="M99" s="9"/>
      <c r="N99" s="9"/>
      <c r="O99" s="10"/>
      <c r="AB99" s="9"/>
      <c r="AC99" s="9"/>
      <c r="AD99" s="9"/>
    </row>
    <row r="100" spans="1:30" ht="13.2">
      <c r="A100" s="59"/>
      <c r="B100" s="9"/>
      <c r="C100" s="9"/>
      <c r="D100" s="60"/>
      <c r="E100" s="60"/>
      <c r="F100" s="73"/>
      <c r="G100" s="9"/>
      <c r="H100" s="9"/>
      <c r="I100" s="9"/>
      <c r="J100" s="9"/>
      <c r="K100" s="9"/>
      <c r="L100" s="9"/>
      <c r="M100" s="9"/>
      <c r="N100" s="9"/>
      <c r="O100" s="10"/>
      <c r="AB100" s="9"/>
      <c r="AC100" s="9"/>
      <c r="AD100" s="9"/>
    </row>
    <row r="101" spans="1:30" ht="13.2">
      <c r="A101" s="59"/>
      <c r="B101" s="9"/>
      <c r="C101" s="9"/>
      <c r="D101" s="60"/>
      <c r="E101" s="60"/>
      <c r="F101" s="73"/>
      <c r="G101" s="9"/>
      <c r="H101" s="9"/>
      <c r="I101" s="9"/>
      <c r="J101" s="9"/>
      <c r="K101" s="9"/>
      <c r="L101" s="9"/>
      <c r="M101" s="9"/>
      <c r="N101" s="9"/>
      <c r="O101" s="10"/>
      <c r="AB101" s="9"/>
      <c r="AC101" s="9"/>
      <c r="AD101" s="9"/>
    </row>
    <row r="102" spans="1:30" ht="13.2">
      <c r="A102" s="59"/>
      <c r="B102" s="9"/>
      <c r="C102" s="9"/>
      <c r="D102" s="60"/>
      <c r="E102" s="60"/>
      <c r="F102" s="73"/>
      <c r="G102" s="9"/>
      <c r="H102" s="9"/>
      <c r="I102" s="9"/>
      <c r="J102" s="9"/>
      <c r="K102" s="9"/>
      <c r="L102" s="9"/>
      <c r="M102" s="9"/>
      <c r="N102" s="9"/>
      <c r="O102" s="10"/>
      <c r="AB102" s="9"/>
      <c r="AC102" s="9"/>
      <c r="AD102" s="9"/>
    </row>
    <row r="103" spans="1:30" ht="13.2">
      <c r="A103" s="59"/>
      <c r="B103" s="9"/>
      <c r="C103" s="9"/>
      <c r="D103" s="60"/>
      <c r="E103" s="60"/>
      <c r="F103" s="73"/>
      <c r="G103" s="9"/>
      <c r="H103" s="9"/>
      <c r="I103" s="9"/>
      <c r="J103" s="9"/>
      <c r="K103" s="9"/>
      <c r="L103" s="9"/>
      <c r="M103" s="9"/>
      <c r="N103" s="9"/>
      <c r="O103" s="10"/>
      <c r="AB103" s="9"/>
      <c r="AC103" s="9"/>
      <c r="AD103" s="9"/>
    </row>
    <row r="104" spans="1:30" ht="13.2">
      <c r="A104" s="59"/>
      <c r="B104" s="9"/>
      <c r="C104" s="9"/>
      <c r="D104" s="60"/>
      <c r="E104" s="60"/>
      <c r="F104" s="73"/>
      <c r="G104" s="9"/>
      <c r="H104" s="9"/>
      <c r="I104" s="9"/>
      <c r="J104" s="9"/>
      <c r="K104" s="9"/>
      <c r="L104" s="9"/>
      <c r="M104" s="9"/>
      <c r="N104" s="9"/>
      <c r="O104" s="10"/>
      <c r="AB104" s="9"/>
      <c r="AC104" s="9"/>
      <c r="AD104" s="9"/>
    </row>
    <row r="105" spans="1:30" ht="13.2">
      <c r="A105" s="59"/>
      <c r="B105" s="9"/>
      <c r="C105" s="9"/>
      <c r="D105" s="60"/>
      <c r="E105" s="60"/>
      <c r="F105" s="73"/>
      <c r="G105" s="9"/>
      <c r="H105" s="9"/>
      <c r="I105" s="9"/>
      <c r="J105" s="9"/>
      <c r="K105" s="9"/>
      <c r="L105" s="9"/>
      <c r="M105" s="9"/>
      <c r="N105" s="9"/>
      <c r="O105" s="10"/>
      <c r="AB105" s="9"/>
      <c r="AC105" s="9"/>
      <c r="AD105" s="9"/>
    </row>
    <row r="106" spans="1:30" ht="13.2">
      <c r="A106" s="59"/>
      <c r="B106" s="9"/>
      <c r="C106" s="9"/>
      <c r="D106" s="60"/>
      <c r="E106" s="60"/>
      <c r="F106" s="73"/>
      <c r="G106" s="9"/>
      <c r="H106" s="9"/>
      <c r="I106" s="9"/>
      <c r="J106" s="9"/>
      <c r="K106" s="9"/>
      <c r="L106" s="9"/>
      <c r="M106" s="9"/>
      <c r="N106" s="9"/>
      <c r="O106" s="10"/>
      <c r="AB106" s="9"/>
      <c r="AC106" s="9"/>
      <c r="AD106" s="9"/>
    </row>
    <row r="107" spans="1:30" ht="13.2">
      <c r="A107" s="59"/>
      <c r="B107" s="9"/>
      <c r="C107" s="9"/>
      <c r="D107" s="60"/>
      <c r="E107" s="60"/>
      <c r="F107" s="73"/>
      <c r="G107" s="9"/>
      <c r="H107" s="9"/>
      <c r="I107" s="9"/>
      <c r="J107" s="9"/>
      <c r="K107" s="9"/>
      <c r="L107" s="9"/>
      <c r="M107" s="9"/>
      <c r="N107" s="9"/>
      <c r="O107" s="10"/>
      <c r="AB107" s="9"/>
      <c r="AC107" s="9"/>
      <c r="AD107" s="9"/>
    </row>
    <row r="108" spans="1:30" ht="13.2">
      <c r="A108" s="59"/>
      <c r="B108" s="9"/>
      <c r="C108" s="9"/>
      <c r="D108" s="60"/>
      <c r="E108" s="60"/>
      <c r="F108" s="73"/>
      <c r="G108" s="9"/>
      <c r="H108" s="9"/>
      <c r="I108" s="9"/>
      <c r="J108" s="9"/>
      <c r="K108" s="9"/>
      <c r="L108" s="9"/>
      <c r="M108" s="9"/>
      <c r="N108" s="9"/>
      <c r="O108" s="10"/>
      <c r="AB108" s="9"/>
      <c r="AC108" s="9"/>
      <c r="AD108" s="9"/>
    </row>
    <row r="109" spans="1:30" ht="13.2">
      <c r="A109" s="59"/>
      <c r="B109" s="9"/>
      <c r="C109" s="9"/>
      <c r="D109" s="60"/>
      <c r="E109" s="60"/>
      <c r="F109" s="73"/>
      <c r="G109" s="9"/>
      <c r="H109" s="9"/>
      <c r="I109" s="9"/>
      <c r="J109" s="9"/>
      <c r="K109" s="9"/>
      <c r="L109" s="9"/>
      <c r="M109" s="9"/>
      <c r="N109" s="9"/>
      <c r="O109" s="10"/>
      <c r="AB109" s="9"/>
      <c r="AC109" s="9"/>
      <c r="AD109" s="9"/>
    </row>
    <row r="110" spans="1:30" ht="13.2">
      <c r="A110" s="59"/>
      <c r="B110" s="9"/>
      <c r="C110" s="9"/>
      <c r="D110" s="60"/>
      <c r="E110" s="60"/>
      <c r="F110" s="73"/>
      <c r="G110" s="9"/>
      <c r="H110" s="9"/>
      <c r="I110" s="9"/>
      <c r="J110" s="9"/>
      <c r="K110" s="9"/>
      <c r="L110" s="9"/>
      <c r="M110" s="9"/>
      <c r="N110" s="9"/>
      <c r="O110" s="10"/>
      <c r="AB110" s="9"/>
      <c r="AC110" s="9"/>
      <c r="AD110" s="9"/>
    </row>
    <row r="111" spans="1:30" ht="13.2">
      <c r="A111" s="59"/>
      <c r="B111" s="9"/>
      <c r="C111" s="9"/>
      <c r="D111" s="60"/>
      <c r="E111" s="60"/>
      <c r="F111" s="73"/>
      <c r="G111" s="9"/>
      <c r="H111" s="9"/>
      <c r="I111" s="9"/>
      <c r="J111" s="9"/>
      <c r="K111" s="9"/>
      <c r="L111" s="9"/>
      <c r="M111" s="9"/>
      <c r="N111" s="9"/>
      <c r="O111" s="10"/>
      <c r="AB111" s="9"/>
      <c r="AC111" s="9"/>
      <c r="AD111" s="9"/>
    </row>
    <row r="112" spans="1:30" ht="13.2">
      <c r="A112" s="59"/>
      <c r="B112" s="9"/>
      <c r="C112" s="9"/>
      <c r="D112" s="60"/>
      <c r="E112" s="60"/>
      <c r="F112" s="73"/>
      <c r="G112" s="9"/>
      <c r="H112" s="9"/>
      <c r="I112" s="9"/>
      <c r="J112" s="9"/>
      <c r="K112" s="9"/>
      <c r="L112" s="9"/>
      <c r="M112" s="9"/>
      <c r="N112" s="9"/>
      <c r="O112" s="10"/>
      <c r="AB112" s="9"/>
      <c r="AC112" s="9"/>
      <c r="AD112" s="9"/>
    </row>
    <row r="113" spans="1:30" ht="13.2">
      <c r="A113" s="59"/>
      <c r="B113" s="9"/>
      <c r="C113" s="9"/>
      <c r="D113" s="60"/>
      <c r="E113" s="60"/>
      <c r="F113" s="73"/>
      <c r="G113" s="9"/>
      <c r="H113" s="9"/>
      <c r="I113" s="9"/>
      <c r="J113" s="9"/>
      <c r="K113" s="9"/>
      <c r="L113" s="9"/>
      <c r="M113" s="9"/>
      <c r="N113" s="9"/>
      <c r="O113" s="10"/>
      <c r="AB113" s="9"/>
      <c r="AC113" s="9"/>
      <c r="AD113" s="9"/>
    </row>
    <row r="114" spans="1:30" ht="13.2">
      <c r="A114" s="59"/>
      <c r="B114" s="9"/>
      <c r="C114" s="9"/>
      <c r="D114" s="60"/>
      <c r="E114" s="60"/>
      <c r="F114" s="73"/>
      <c r="G114" s="9"/>
      <c r="H114" s="9"/>
      <c r="I114" s="9"/>
      <c r="J114" s="9"/>
      <c r="K114" s="9"/>
      <c r="L114" s="9"/>
      <c r="M114" s="9"/>
      <c r="N114" s="9"/>
      <c r="O114" s="10"/>
      <c r="AB114" s="9"/>
      <c r="AC114" s="9"/>
      <c r="AD114" s="9"/>
    </row>
    <row r="115" spans="1:30" ht="13.2">
      <c r="A115" s="59"/>
      <c r="B115" s="9"/>
      <c r="C115" s="9"/>
      <c r="D115" s="60"/>
      <c r="E115" s="60"/>
      <c r="F115" s="73"/>
      <c r="G115" s="9"/>
      <c r="H115" s="9"/>
      <c r="I115" s="9"/>
      <c r="J115" s="9"/>
      <c r="K115" s="9"/>
      <c r="L115" s="9"/>
      <c r="M115" s="9"/>
      <c r="N115" s="9"/>
      <c r="O115" s="10"/>
      <c r="AB115" s="9"/>
      <c r="AC115" s="9"/>
      <c r="AD115" s="9"/>
    </row>
    <row r="116" spans="1:30" ht="13.2">
      <c r="A116" s="59"/>
      <c r="B116" s="9"/>
      <c r="C116" s="9"/>
      <c r="D116" s="60"/>
      <c r="E116" s="60"/>
      <c r="F116" s="73"/>
      <c r="G116" s="9"/>
      <c r="H116" s="9"/>
      <c r="I116" s="9"/>
      <c r="J116" s="9"/>
      <c r="K116" s="9"/>
      <c r="L116" s="9"/>
      <c r="M116" s="9"/>
      <c r="N116" s="9"/>
      <c r="O116" s="10"/>
      <c r="AB116" s="9"/>
      <c r="AC116" s="9"/>
      <c r="AD116" s="9"/>
    </row>
    <row r="117" spans="1:30" ht="13.2">
      <c r="A117" s="59"/>
      <c r="B117" s="9"/>
      <c r="C117" s="9"/>
      <c r="D117" s="60"/>
      <c r="E117" s="60"/>
      <c r="F117" s="73"/>
      <c r="G117" s="9"/>
      <c r="H117" s="9"/>
      <c r="I117" s="9"/>
      <c r="J117" s="9"/>
      <c r="K117" s="9"/>
      <c r="L117" s="9"/>
      <c r="M117" s="9"/>
      <c r="N117" s="9"/>
      <c r="O117" s="10"/>
      <c r="AB117" s="9"/>
      <c r="AC117" s="9"/>
      <c r="AD117" s="9"/>
    </row>
    <row r="118" spans="1:30" ht="13.2">
      <c r="A118" s="59"/>
      <c r="B118" s="9"/>
      <c r="C118" s="9"/>
      <c r="D118" s="60"/>
      <c r="E118" s="60"/>
      <c r="F118" s="73"/>
      <c r="G118" s="9"/>
      <c r="H118" s="9"/>
      <c r="I118" s="9"/>
      <c r="J118" s="9"/>
      <c r="K118" s="9"/>
      <c r="L118" s="9"/>
      <c r="M118" s="9"/>
      <c r="N118" s="9"/>
      <c r="O118" s="10"/>
      <c r="AB118" s="9"/>
      <c r="AC118" s="9"/>
      <c r="AD118" s="9"/>
    </row>
    <row r="119" spans="1:30" ht="13.2">
      <c r="A119" s="59"/>
      <c r="B119" s="9"/>
      <c r="C119" s="9"/>
      <c r="D119" s="60"/>
      <c r="E119" s="60"/>
      <c r="F119" s="73"/>
      <c r="G119" s="9"/>
      <c r="H119" s="9"/>
      <c r="I119" s="9"/>
      <c r="J119" s="9"/>
      <c r="K119" s="9"/>
      <c r="L119" s="9"/>
      <c r="M119" s="9"/>
      <c r="N119" s="9"/>
      <c r="O119" s="10"/>
      <c r="AB119" s="9"/>
      <c r="AC119" s="9"/>
      <c r="AD119" s="9"/>
    </row>
    <row r="120" spans="1:30" ht="13.2">
      <c r="A120" s="59"/>
      <c r="B120" s="9"/>
      <c r="C120" s="9"/>
      <c r="D120" s="60"/>
      <c r="E120" s="60"/>
      <c r="F120" s="73"/>
      <c r="G120" s="9"/>
      <c r="H120" s="9"/>
      <c r="I120" s="9"/>
      <c r="J120" s="9"/>
      <c r="K120" s="9"/>
      <c r="L120" s="9"/>
      <c r="M120" s="9"/>
      <c r="N120" s="9"/>
      <c r="O120" s="10"/>
      <c r="AB120" s="9"/>
      <c r="AC120" s="9"/>
      <c r="AD120" s="9"/>
    </row>
    <row r="121" spans="1:30" ht="13.2">
      <c r="A121" s="59"/>
      <c r="B121" s="9"/>
      <c r="C121" s="9"/>
      <c r="D121" s="60"/>
      <c r="E121" s="60"/>
      <c r="F121" s="73"/>
      <c r="G121" s="9"/>
      <c r="H121" s="9"/>
      <c r="I121" s="9"/>
      <c r="J121" s="9"/>
      <c r="K121" s="9"/>
      <c r="L121" s="9"/>
      <c r="M121" s="9"/>
      <c r="N121" s="9"/>
      <c r="O121" s="10"/>
      <c r="AB121" s="9"/>
      <c r="AC121" s="9"/>
      <c r="AD121" s="9"/>
    </row>
    <row r="122" spans="1:30" ht="13.2">
      <c r="A122" s="59"/>
      <c r="B122" s="9"/>
      <c r="C122" s="9"/>
      <c r="D122" s="60"/>
      <c r="E122" s="60"/>
      <c r="F122" s="73"/>
      <c r="G122" s="9"/>
      <c r="H122" s="9"/>
      <c r="I122" s="9"/>
      <c r="J122" s="9"/>
      <c r="K122" s="9"/>
      <c r="L122" s="9"/>
      <c r="M122" s="9"/>
      <c r="N122" s="9"/>
      <c r="O122" s="10"/>
      <c r="AB122" s="9"/>
      <c r="AC122" s="9"/>
      <c r="AD122" s="9"/>
    </row>
    <row r="123" spans="1:30" ht="13.2">
      <c r="A123" s="59"/>
      <c r="B123" s="9"/>
      <c r="C123" s="9"/>
      <c r="D123" s="60"/>
      <c r="E123" s="60"/>
      <c r="F123" s="73"/>
      <c r="G123" s="9"/>
      <c r="H123" s="9"/>
      <c r="I123" s="9"/>
      <c r="J123" s="9"/>
      <c r="K123" s="9"/>
      <c r="L123" s="9"/>
      <c r="M123" s="9"/>
      <c r="N123" s="9"/>
      <c r="O123" s="10"/>
      <c r="AB123" s="9"/>
      <c r="AC123" s="9"/>
      <c r="AD123" s="9"/>
    </row>
    <row r="124" spans="1:30" ht="13.2">
      <c r="A124" s="59"/>
      <c r="B124" s="9"/>
      <c r="C124" s="9"/>
      <c r="D124" s="60"/>
      <c r="E124" s="60"/>
      <c r="F124" s="73"/>
      <c r="G124" s="9"/>
      <c r="H124" s="9"/>
      <c r="I124" s="9"/>
      <c r="J124" s="9"/>
      <c r="K124" s="9"/>
      <c r="L124" s="9"/>
      <c r="M124" s="9"/>
      <c r="N124" s="9"/>
      <c r="O124" s="10"/>
      <c r="AB124" s="9"/>
      <c r="AC124" s="9"/>
      <c r="AD124" s="9"/>
    </row>
    <row r="125" spans="1:30" ht="13.2">
      <c r="A125" s="59"/>
      <c r="B125" s="9"/>
      <c r="C125" s="9"/>
      <c r="D125" s="60"/>
      <c r="E125" s="60"/>
      <c r="F125" s="73"/>
      <c r="G125" s="9"/>
      <c r="H125" s="9"/>
      <c r="I125" s="9"/>
      <c r="J125" s="9"/>
      <c r="K125" s="9"/>
      <c r="L125" s="9"/>
      <c r="M125" s="9"/>
      <c r="N125" s="9"/>
      <c r="O125" s="10"/>
      <c r="AB125" s="9"/>
      <c r="AC125" s="9"/>
      <c r="AD125" s="9"/>
    </row>
    <row r="126" spans="1:30" ht="13.2">
      <c r="A126" s="59"/>
      <c r="B126" s="9"/>
      <c r="C126" s="9"/>
      <c r="D126" s="60"/>
      <c r="E126" s="60"/>
      <c r="F126" s="73"/>
      <c r="G126" s="9"/>
      <c r="H126" s="9"/>
      <c r="I126" s="9"/>
      <c r="J126" s="9"/>
      <c r="K126" s="9"/>
      <c r="L126" s="9"/>
      <c r="M126" s="9"/>
      <c r="N126" s="9"/>
      <c r="O126" s="10"/>
      <c r="AB126" s="9"/>
      <c r="AC126" s="9"/>
      <c r="AD126" s="9"/>
    </row>
    <row r="127" spans="1:30" ht="13.2">
      <c r="A127" s="59"/>
      <c r="B127" s="9"/>
      <c r="C127" s="9"/>
      <c r="D127" s="60"/>
      <c r="E127" s="60"/>
      <c r="F127" s="73"/>
      <c r="G127" s="9"/>
      <c r="H127" s="9"/>
      <c r="I127" s="9"/>
      <c r="J127" s="9"/>
      <c r="K127" s="9"/>
      <c r="L127" s="9"/>
      <c r="M127" s="9"/>
      <c r="N127" s="9"/>
      <c r="O127" s="10"/>
      <c r="AB127" s="9"/>
      <c r="AC127" s="9"/>
      <c r="AD127" s="9"/>
    </row>
    <row r="128" spans="1:30" ht="13.2">
      <c r="A128" s="59"/>
      <c r="B128" s="9"/>
      <c r="C128" s="9"/>
      <c r="D128" s="60"/>
      <c r="E128" s="60"/>
      <c r="F128" s="73"/>
      <c r="G128" s="9"/>
      <c r="H128" s="9"/>
      <c r="I128" s="9"/>
      <c r="J128" s="9"/>
      <c r="K128" s="9"/>
      <c r="L128" s="9"/>
      <c r="M128" s="9"/>
      <c r="N128" s="9"/>
      <c r="O128" s="10"/>
      <c r="AB128" s="9"/>
      <c r="AC128" s="9"/>
      <c r="AD128" s="9"/>
    </row>
    <row r="129" spans="1:30" ht="13.2">
      <c r="A129" s="59"/>
      <c r="B129" s="9"/>
      <c r="C129" s="9"/>
      <c r="D129" s="60"/>
      <c r="E129" s="60"/>
      <c r="F129" s="73"/>
      <c r="G129" s="9"/>
      <c r="H129" s="9"/>
      <c r="I129" s="9"/>
      <c r="J129" s="9"/>
      <c r="K129" s="9"/>
      <c r="L129" s="9"/>
      <c r="M129" s="9"/>
      <c r="N129" s="9"/>
      <c r="O129" s="10"/>
      <c r="AB129" s="9"/>
      <c r="AC129" s="9"/>
      <c r="AD129" s="9"/>
    </row>
    <row r="130" spans="1:30" ht="13.2">
      <c r="A130" s="59"/>
      <c r="B130" s="9"/>
      <c r="C130" s="9"/>
      <c r="D130" s="60"/>
      <c r="E130" s="60"/>
      <c r="F130" s="73"/>
      <c r="G130" s="9"/>
      <c r="H130" s="9"/>
      <c r="I130" s="9"/>
      <c r="J130" s="9"/>
      <c r="K130" s="9"/>
      <c r="L130" s="9"/>
      <c r="M130" s="9"/>
      <c r="N130" s="9"/>
      <c r="O130" s="10"/>
      <c r="AB130" s="9"/>
      <c r="AC130" s="9"/>
      <c r="AD130" s="9"/>
    </row>
    <row r="131" spans="1:30" ht="13.2">
      <c r="A131" s="59"/>
      <c r="B131" s="9"/>
      <c r="C131" s="9"/>
      <c r="D131" s="60"/>
      <c r="E131" s="60"/>
      <c r="F131" s="73"/>
      <c r="G131" s="9"/>
      <c r="H131" s="9"/>
      <c r="I131" s="9"/>
      <c r="J131" s="9"/>
      <c r="K131" s="9"/>
      <c r="L131" s="9"/>
      <c r="M131" s="9"/>
      <c r="N131" s="9"/>
      <c r="O131" s="10"/>
      <c r="AB131" s="9"/>
      <c r="AC131" s="9"/>
      <c r="AD131" s="9"/>
    </row>
    <row r="132" spans="1:30" ht="13.2">
      <c r="A132" s="59"/>
      <c r="B132" s="9"/>
      <c r="C132" s="9"/>
      <c r="D132" s="60"/>
      <c r="E132" s="60"/>
      <c r="F132" s="73"/>
      <c r="G132" s="9"/>
      <c r="H132" s="9"/>
      <c r="I132" s="9"/>
      <c r="J132" s="9"/>
      <c r="K132" s="9"/>
      <c r="L132" s="9"/>
      <c r="M132" s="9"/>
      <c r="N132" s="9"/>
      <c r="O132" s="10"/>
      <c r="AB132" s="9"/>
      <c r="AC132" s="9"/>
      <c r="AD132" s="9"/>
    </row>
    <row r="133" spans="1:30" ht="13.2">
      <c r="A133" s="59"/>
      <c r="B133" s="9"/>
      <c r="C133" s="9"/>
      <c r="D133" s="60"/>
      <c r="E133" s="60"/>
      <c r="F133" s="73"/>
      <c r="G133" s="9"/>
      <c r="H133" s="9"/>
      <c r="I133" s="9"/>
      <c r="J133" s="9"/>
      <c r="K133" s="9"/>
      <c r="L133" s="9"/>
      <c r="M133" s="9"/>
      <c r="N133" s="9"/>
      <c r="O133" s="10"/>
      <c r="AB133" s="9"/>
      <c r="AC133" s="9"/>
      <c r="AD133" s="9"/>
    </row>
    <row r="134" spans="1:30" ht="13.2">
      <c r="A134" s="59"/>
      <c r="B134" s="9"/>
      <c r="C134" s="9"/>
      <c r="D134" s="60"/>
      <c r="E134" s="60"/>
      <c r="F134" s="73"/>
      <c r="G134" s="9"/>
      <c r="H134" s="9"/>
      <c r="I134" s="9"/>
      <c r="J134" s="9"/>
      <c r="K134" s="9"/>
      <c r="L134" s="9"/>
      <c r="M134" s="9"/>
      <c r="N134" s="9"/>
      <c r="O134" s="10"/>
      <c r="AB134" s="9"/>
      <c r="AC134" s="9"/>
      <c r="AD134" s="9"/>
    </row>
    <row r="135" spans="1:30" ht="13.2">
      <c r="A135" s="59"/>
      <c r="B135" s="9"/>
      <c r="C135" s="9"/>
      <c r="D135" s="60"/>
      <c r="E135" s="60"/>
      <c r="F135" s="73"/>
      <c r="G135" s="9"/>
      <c r="H135" s="9"/>
      <c r="I135" s="9"/>
      <c r="J135" s="9"/>
      <c r="K135" s="9"/>
      <c r="L135" s="9"/>
      <c r="M135" s="9"/>
      <c r="N135" s="9"/>
      <c r="O135" s="10"/>
      <c r="AB135" s="9"/>
      <c r="AC135" s="9"/>
      <c r="AD135" s="9"/>
    </row>
    <row r="136" spans="1:30" ht="13.2">
      <c r="A136" s="59"/>
      <c r="B136" s="9"/>
      <c r="C136" s="9"/>
      <c r="D136" s="60"/>
      <c r="E136" s="60"/>
      <c r="F136" s="73"/>
      <c r="G136" s="9"/>
      <c r="H136" s="9"/>
      <c r="I136" s="9"/>
      <c r="J136" s="9"/>
      <c r="K136" s="9"/>
      <c r="L136" s="9"/>
      <c r="M136" s="9"/>
      <c r="N136" s="9"/>
      <c r="O136" s="10"/>
      <c r="AB136" s="9"/>
      <c r="AC136" s="9"/>
      <c r="AD136" s="9"/>
    </row>
    <row r="137" spans="1:30" ht="13.2">
      <c r="A137" s="59"/>
      <c r="B137" s="9"/>
      <c r="C137" s="9"/>
      <c r="D137" s="60"/>
      <c r="E137" s="60"/>
      <c r="F137" s="73"/>
      <c r="G137" s="9"/>
      <c r="H137" s="9"/>
      <c r="I137" s="9"/>
      <c r="J137" s="9"/>
      <c r="K137" s="9"/>
      <c r="L137" s="9"/>
      <c r="M137" s="9"/>
      <c r="N137" s="9"/>
      <c r="O137" s="10"/>
      <c r="AB137" s="9"/>
      <c r="AC137" s="9"/>
      <c r="AD137" s="9"/>
    </row>
    <row r="138" spans="1:30" ht="13.2">
      <c r="A138" s="59"/>
      <c r="B138" s="9"/>
      <c r="C138" s="9"/>
      <c r="D138" s="60"/>
      <c r="E138" s="60"/>
      <c r="F138" s="73"/>
      <c r="G138" s="9"/>
      <c r="H138" s="9"/>
      <c r="I138" s="9"/>
      <c r="J138" s="9"/>
      <c r="K138" s="9"/>
      <c r="L138" s="9"/>
      <c r="M138" s="9"/>
      <c r="N138" s="9"/>
      <c r="O138" s="10"/>
      <c r="AB138" s="9"/>
      <c r="AC138" s="9"/>
      <c r="AD138" s="9"/>
    </row>
    <row r="139" spans="1:30" ht="13.2">
      <c r="A139" s="59"/>
      <c r="B139" s="9"/>
      <c r="C139" s="9"/>
      <c r="D139" s="60"/>
      <c r="E139" s="60"/>
      <c r="F139" s="73"/>
      <c r="G139" s="9"/>
      <c r="H139" s="9"/>
      <c r="I139" s="9"/>
      <c r="J139" s="9"/>
      <c r="K139" s="9"/>
      <c r="L139" s="9"/>
      <c r="M139" s="9"/>
      <c r="N139" s="9"/>
      <c r="O139" s="10"/>
      <c r="AB139" s="9"/>
      <c r="AC139" s="9"/>
      <c r="AD139" s="9"/>
    </row>
    <row r="140" spans="1:30" ht="13.2">
      <c r="A140" s="59"/>
      <c r="B140" s="9"/>
      <c r="C140" s="9"/>
      <c r="D140" s="60"/>
      <c r="E140" s="60"/>
      <c r="F140" s="73"/>
      <c r="G140" s="9"/>
      <c r="H140" s="9"/>
      <c r="I140" s="9"/>
      <c r="J140" s="9"/>
      <c r="K140" s="9"/>
      <c r="L140" s="9"/>
      <c r="M140" s="9"/>
      <c r="N140" s="9"/>
      <c r="O140" s="10"/>
      <c r="AB140" s="9"/>
      <c r="AC140" s="9"/>
      <c r="AD140" s="9"/>
    </row>
    <row r="141" spans="1:30" ht="13.2">
      <c r="A141" s="59"/>
      <c r="B141" s="9"/>
      <c r="C141" s="9"/>
      <c r="D141" s="60"/>
      <c r="E141" s="60"/>
      <c r="F141" s="73"/>
      <c r="G141" s="9"/>
      <c r="H141" s="9"/>
      <c r="I141" s="9"/>
      <c r="J141" s="9"/>
      <c r="K141" s="9"/>
      <c r="L141" s="9"/>
      <c r="M141" s="9"/>
      <c r="N141" s="9"/>
      <c r="O141" s="10"/>
      <c r="AB141" s="9"/>
      <c r="AC141" s="9"/>
      <c r="AD141" s="9"/>
    </row>
    <row r="142" spans="1:30" ht="13.2">
      <c r="A142" s="59"/>
      <c r="B142" s="9"/>
      <c r="C142" s="9"/>
      <c r="D142" s="60"/>
      <c r="E142" s="60"/>
      <c r="F142" s="73"/>
      <c r="G142" s="9"/>
      <c r="H142" s="9"/>
      <c r="I142" s="9"/>
      <c r="J142" s="9"/>
      <c r="K142" s="9"/>
      <c r="L142" s="9"/>
      <c r="M142" s="9"/>
      <c r="N142" s="9"/>
      <c r="O142" s="10"/>
      <c r="AB142" s="9"/>
      <c r="AC142" s="9"/>
      <c r="AD142" s="9"/>
    </row>
    <row r="143" spans="1:30" ht="13.2">
      <c r="A143" s="59"/>
      <c r="B143" s="9"/>
      <c r="C143" s="9"/>
      <c r="D143" s="60"/>
      <c r="E143" s="60"/>
      <c r="F143" s="73"/>
      <c r="G143" s="9"/>
      <c r="H143" s="9"/>
      <c r="I143" s="9"/>
      <c r="J143" s="9"/>
      <c r="K143" s="9"/>
      <c r="L143" s="9"/>
      <c r="M143" s="9"/>
      <c r="N143" s="9"/>
      <c r="O143" s="10"/>
      <c r="AB143" s="9"/>
      <c r="AC143" s="9"/>
      <c r="AD143" s="9"/>
    </row>
    <row r="144" spans="1:30" ht="13.2">
      <c r="A144" s="59"/>
      <c r="B144" s="9"/>
      <c r="C144" s="9"/>
      <c r="D144" s="60"/>
      <c r="E144" s="60"/>
      <c r="F144" s="73"/>
      <c r="G144" s="9"/>
      <c r="H144" s="9"/>
      <c r="I144" s="9"/>
      <c r="J144" s="9"/>
      <c r="K144" s="9"/>
      <c r="L144" s="9"/>
      <c r="M144" s="9"/>
      <c r="N144" s="9"/>
      <c r="O144" s="10"/>
      <c r="AB144" s="9"/>
      <c r="AC144" s="9"/>
      <c r="AD144" s="9"/>
    </row>
    <row r="145" spans="1:30" ht="13.2">
      <c r="A145" s="59"/>
      <c r="B145" s="9"/>
      <c r="C145" s="9"/>
      <c r="D145" s="60"/>
      <c r="E145" s="60"/>
      <c r="F145" s="73"/>
      <c r="G145" s="9"/>
      <c r="H145" s="9"/>
      <c r="I145" s="9"/>
      <c r="J145" s="9"/>
      <c r="K145" s="9"/>
      <c r="L145" s="9"/>
      <c r="M145" s="9"/>
      <c r="N145" s="9"/>
      <c r="O145" s="10"/>
      <c r="AB145" s="9"/>
      <c r="AC145" s="9"/>
      <c r="AD145" s="9"/>
    </row>
    <row r="146" spans="1:30" ht="13.2">
      <c r="A146" s="59"/>
      <c r="B146" s="9"/>
      <c r="C146" s="9"/>
      <c r="D146" s="60"/>
      <c r="E146" s="60"/>
      <c r="F146" s="73"/>
      <c r="G146" s="9"/>
      <c r="H146" s="9"/>
      <c r="I146" s="9"/>
      <c r="J146" s="9"/>
      <c r="K146" s="9"/>
      <c r="L146" s="9"/>
      <c r="M146" s="9"/>
      <c r="N146" s="9"/>
      <c r="O146" s="10"/>
      <c r="AB146" s="9"/>
      <c r="AC146" s="9"/>
      <c r="AD146" s="9"/>
    </row>
    <row r="147" spans="1:30" ht="13.2">
      <c r="A147" s="59"/>
      <c r="B147" s="9"/>
      <c r="C147" s="9"/>
      <c r="D147" s="60"/>
      <c r="E147" s="60"/>
      <c r="F147" s="73"/>
      <c r="G147" s="9"/>
      <c r="H147" s="9"/>
      <c r="I147" s="9"/>
      <c r="J147" s="9"/>
      <c r="K147" s="9"/>
      <c r="L147" s="9"/>
      <c r="M147" s="9"/>
      <c r="N147" s="9"/>
      <c r="O147" s="10"/>
      <c r="AB147" s="9"/>
      <c r="AC147" s="9"/>
      <c r="AD147" s="9"/>
    </row>
    <row r="148" spans="1:30" ht="13.2">
      <c r="A148" s="59"/>
      <c r="B148" s="9"/>
      <c r="C148" s="9"/>
      <c r="D148" s="60"/>
      <c r="E148" s="60"/>
      <c r="F148" s="73"/>
      <c r="G148" s="9"/>
      <c r="H148" s="9"/>
      <c r="I148" s="9"/>
      <c r="J148" s="9"/>
      <c r="K148" s="9"/>
      <c r="L148" s="9"/>
      <c r="M148" s="9"/>
      <c r="N148" s="9"/>
      <c r="O148" s="10"/>
      <c r="AB148" s="9"/>
      <c r="AC148" s="9"/>
      <c r="AD148" s="9"/>
    </row>
    <row r="149" spans="1:30" ht="13.2">
      <c r="A149" s="59"/>
      <c r="B149" s="9"/>
      <c r="C149" s="9"/>
      <c r="D149" s="60"/>
      <c r="E149" s="60"/>
      <c r="F149" s="73"/>
      <c r="G149" s="9"/>
      <c r="H149" s="9"/>
      <c r="I149" s="9"/>
      <c r="J149" s="9"/>
      <c r="K149" s="9"/>
      <c r="L149" s="9"/>
      <c r="M149" s="9"/>
      <c r="N149" s="9"/>
      <c r="O149" s="10"/>
      <c r="AB149" s="9"/>
      <c r="AC149" s="9"/>
      <c r="AD149" s="9"/>
    </row>
    <row r="150" spans="1:30" ht="13.2">
      <c r="A150" s="59"/>
      <c r="B150" s="9"/>
      <c r="C150" s="9"/>
      <c r="D150" s="60"/>
      <c r="E150" s="60"/>
      <c r="F150" s="73"/>
      <c r="G150" s="9"/>
      <c r="H150" s="9"/>
      <c r="I150" s="9"/>
      <c r="J150" s="9"/>
      <c r="K150" s="9"/>
      <c r="L150" s="9"/>
      <c r="M150" s="9"/>
      <c r="N150" s="9"/>
      <c r="O150" s="10"/>
      <c r="AB150" s="9"/>
      <c r="AC150" s="9"/>
      <c r="AD150" s="9"/>
    </row>
    <row r="151" spans="1:30" ht="13.2">
      <c r="A151" s="59"/>
      <c r="B151" s="9"/>
      <c r="C151" s="9"/>
      <c r="D151" s="60"/>
      <c r="E151" s="60"/>
      <c r="F151" s="73"/>
      <c r="G151" s="9"/>
      <c r="H151" s="9"/>
      <c r="I151" s="9"/>
      <c r="J151" s="9"/>
      <c r="K151" s="9"/>
      <c r="L151" s="9"/>
      <c r="M151" s="9"/>
      <c r="N151" s="9"/>
      <c r="O151" s="10"/>
      <c r="AB151" s="9"/>
      <c r="AC151" s="9"/>
      <c r="AD151" s="9"/>
    </row>
    <row r="152" spans="1:30" ht="13.2">
      <c r="A152" s="59"/>
      <c r="B152" s="9"/>
      <c r="C152" s="9"/>
      <c r="D152" s="60"/>
      <c r="E152" s="60"/>
      <c r="F152" s="73"/>
      <c r="G152" s="9"/>
      <c r="H152" s="9"/>
      <c r="I152" s="9"/>
      <c r="J152" s="9"/>
      <c r="K152" s="9"/>
      <c r="L152" s="9"/>
      <c r="M152" s="9"/>
      <c r="N152" s="9"/>
      <c r="O152" s="10"/>
      <c r="AB152" s="9"/>
      <c r="AC152" s="9"/>
      <c r="AD152" s="9"/>
    </row>
    <row r="153" spans="1:30" ht="13.2">
      <c r="A153" s="59"/>
      <c r="B153" s="9"/>
      <c r="C153" s="9"/>
      <c r="D153" s="60"/>
      <c r="E153" s="60"/>
      <c r="F153" s="73"/>
      <c r="G153" s="9"/>
      <c r="H153" s="9"/>
      <c r="I153" s="9"/>
      <c r="J153" s="9"/>
      <c r="K153" s="9"/>
      <c r="L153" s="9"/>
      <c r="M153" s="9"/>
      <c r="N153" s="9"/>
      <c r="O153" s="10"/>
      <c r="AB153" s="9"/>
      <c r="AC153" s="9"/>
      <c r="AD153" s="9"/>
    </row>
    <row r="154" spans="1:30" ht="13.2">
      <c r="A154" s="59"/>
      <c r="B154" s="9"/>
      <c r="C154" s="9"/>
      <c r="D154" s="60"/>
      <c r="E154" s="60"/>
      <c r="F154" s="73"/>
      <c r="G154" s="9"/>
      <c r="H154" s="9"/>
      <c r="I154" s="9"/>
      <c r="J154" s="9"/>
      <c r="K154" s="9"/>
      <c r="L154" s="9"/>
      <c r="M154" s="9"/>
      <c r="N154" s="9"/>
      <c r="O154" s="10"/>
      <c r="AB154" s="9"/>
      <c r="AC154" s="9"/>
      <c r="AD154" s="9"/>
    </row>
    <row r="155" spans="1:30" ht="13.2">
      <c r="A155" s="59"/>
      <c r="B155" s="9"/>
      <c r="C155" s="9"/>
      <c r="D155" s="60"/>
      <c r="E155" s="60"/>
      <c r="F155" s="73"/>
      <c r="G155" s="9"/>
      <c r="H155" s="9"/>
      <c r="I155" s="9"/>
      <c r="J155" s="9"/>
      <c r="K155" s="9"/>
      <c r="L155" s="9"/>
      <c r="M155" s="9"/>
      <c r="N155" s="9"/>
      <c r="O155" s="10"/>
      <c r="AB155" s="9"/>
      <c r="AC155" s="9"/>
      <c r="AD155" s="9"/>
    </row>
    <row r="156" spans="1:30" ht="13.2">
      <c r="A156" s="59"/>
      <c r="B156" s="9"/>
      <c r="C156" s="9"/>
      <c r="D156" s="60"/>
      <c r="E156" s="60"/>
      <c r="F156" s="73"/>
      <c r="G156" s="9"/>
      <c r="H156" s="9"/>
      <c r="I156" s="9"/>
      <c r="J156" s="9"/>
      <c r="K156" s="9"/>
      <c r="L156" s="9"/>
      <c r="M156" s="9"/>
      <c r="N156" s="9"/>
      <c r="O156" s="10"/>
      <c r="AB156" s="9"/>
      <c r="AC156" s="9"/>
      <c r="AD156" s="9"/>
    </row>
    <row r="157" spans="1:30" ht="13.2">
      <c r="A157" s="59"/>
      <c r="B157" s="9"/>
      <c r="C157" s="9"/>
      <c r="D157" s="60"/>
      <c r="E157" s="60"/>
      <c r="F157" s="73"/>
      <c r="G157" s="9"/>
      <c r="H157" s="9"/>
      <c r="I157" s="9"/>
      <c r="J157" s="9"/>
      <c r="K157" s="9"/>
      <c r="L157" s="9"/>
      <c r="M157" s="9"/>
      <c r="N157" s="9"/>
      <c r="O157" s="10"/>
      <c r="AB157" s="9"/>
      <c r="AC157" s="9"/>
      <c r="AD157" s="9"/>
    </row>
    <row r="158" spans="1:30" ht="13.2">
      <c r="A158" s="59"/>
      <c r="B158" s="9"/>
      <c r="C158" s="9"/>
      <c r="D158" s="60"/>
      <c r="E158" s="60"/>
      <c r="F158" s="73"/>
      <c r="G158" s="9"/>
      <c r="H158" s="9"/>
      <c r="I158" s="9"/>
      <c r="J158" s="9"/>
      <c r="K158" s="9"/>
      <c r="L158" s="9"/>
      <c r="M158" s="9"/>
      <c r="N158" s="9"/>
      <c r="O158" s="10"/>
      <c r="AB158" s="9"/>
      <c r="AC158" s="9"/>
      <c r="AD158" s="9"/>
    </row>
    <row r="159" spans="1:30" ht="13.2">
      <c r="A159" s="59"/>
      <c r="B159" s="9"/>
      <c r="C159" s="9"/>
      <c r="D159" s="60"/>
      <c r="E159" s="60"/>
      <c r="F159" s="73"/>
      <c r="G159" s="9"/>
      <c r="H159" s="9"/>
      <c r="I159" s="9"/>
      <c r="J159" s="9"/>
      <c r="K159" s="9"/>
      <c r="L159" s="9"/>
      <c r="M159" s="9"/>
      <c r="N159" s="9"/>
      <c r="O159" s="10"/>
      <c r="AB159" s="9"/>
      <c r="AC159" s="9"/>
      <c r="AD159" s="9"/>
    </row>
    <row r="160" spans="1:30" ht="13.2">
      <c r="A160" s="59"/>
      <c r="B160" s="9"/>
      <c r="C160" s="9"/>
      <c r="D160" s="60"/>
      <c r="E160" s="60"/>
      <c r="F160" s="73"/>
      <c r="G160" s="9"/>
      <c r="H160" s="9"/>
      <c r="I160" s="9"/>
      <c r="J160" s="9"/>
      <c r="K160" s="9"/>
      <c r="L160" s="9"/>
      <c r="M160" s="9"/>
      <c r="N160" s="9"/>
      <c r="O160" s="10"/>
      <c r="AB160" s="9"/>
      <c r="AC160" s="9"/>
      <c r="AD160" s="9"/>
    </row>
    <row r="161" spans="1:30" ht="13.2">
      <c r="A161" s="59"/>
      <c r="B161" s="9"/>
      <c r="C161" s="9"/>
      <c r="D161" s="60"/>
      <c r="E161" s="60"/>
      <c r="F161" s="73"/>
      <c r="G161" s="9"/>
      <c r="H161" s="9"/>
      <c r="I161" s="9"/>
      <c r="J161" s="9"/>
      <c r="K161" s="9"/>
      <c r="L161" s="9"/>
      <c r="M161" s="9"/>
      <c r="N161" s="9"/>
      <c r="O161" s="10"/>
      <c r="AB161" s="9"/>
      <c r="AC161" s="9"/>
      <c r="AD161" s="9"/>
    </row>
    <row r="162" spans="1:30" ht="13.2">
      <c r="A162" s="59"/>
      <c r="B162" s="9"/>
      <c r="C162" s="9"/>
      <c r="D162" s="60"/>
      <c r="E162" s="60"/>
      <c r="F162" s="73"/>
      <c r="G162" s="9"/>
      <c r="H162" s="9"/>
      <c r="I162" s="9"/>
      <c r="J162" s="9"/>
      <c r="K162" s="9"/>
      <c r="L162" s="9"/>
      <c r="M162" s="9"/>
      <c r="N162" s="9"/>
      <c r="O162" s="10"/>
      <c r="AB162" s="9"/>
      <c r="AC162" s="9"/>
      <c r="AD162" s="9"/>
    </row>
    <row r="163" spans="1:30" ht="13.2">
      <c r="A163" s="59"/>
      <c r="B163" s="9"/>
      <c r="C163" s="9"/>
      <c r="D163" s="60"/>
      <c r="E163" s="60"/>
      <c r="F163" s="73"/>
      <c r="G163" s="9"/>
      <c r="H163" s="9"/>
      <c r="I163" s="9"/>
      <c r="J163" s="9"/>
      <c r="K163" s="9"/>
      <c r="L163" s="9"/>
      <c r="M163" s="9"/>
      <c r="N163" s="9"/>
      <c r="O163" s="10"/>
      <c r="AB163" s="9"/>
      <c r="AC163" s="9"/>
      <c r="AD163" s="9"/>
    </row>
    <row r="164" spans="1:30" ht="13.2">
      <c r="A164" s="59"/>
      <c r="B164" s="9"/>
      <c r="C164" s="9"/>
      <c r="D164" s="60"/>
      <c r="E164" s="60"/>
      <c r="F164" s="73"/>
      <c r="G164" s="9"/>
      <c r="H164" s="9"/>
      <c r="I164" s="9"/>
      <c r="J164" s="9"/>
      <c r="K164" s="9"/>
      <c r="L164" s="9"/>
      <c r="M164" s="9"/>
      <c r="N164" s="9"/>
      <c r="O164" s="10"/>
      <c r="AB164" s="9"/>
      <c r="AC164" s="9"/>
      <c r="AD164" s="9"/>
    </row>
    <row r="165" spans="1:30" ht="13.2">
      <c r="A165" s="59"/>
      <c r="B165" s="9"/>
      <c r="C165" s="9"/>
      <c r="D165" s="60"/>
      <c r="E165" s="60"/>
      <c r="F165" s="73"/>
      <c r="G165" s="9"/>
      <c r="H165" s="9"/>
      <c r="I165" s="9"/>
      <c r="J165" s="9"/>
      <c r="K165" s="9"/>
      <c r="L165" s="9"/>
      <c r="M165" s="9"/>
      <c r="N165" s="9"/>
      <c r="O165" s="10"/>
      <c r="AB165" s="9"/>
      <c r="AC165" s="9"/>
      <c r="AD165" s="9"/>
    </row>
    <row r="166" spans="1:30" ht="13.2">
      <c r="A166" s="59"/>
      <c r="B166" s="9"/>
      <c r="C166" s="9"/>
      <c r="D166" s="60"/>
      <c r="E166" s="60"/>
      <c r="F166" s="73"/>
      <c r="G166" s="9"/>
      <c r="H166" s="9"/>
      <c r="I166" s="9"/>
      <c r="J166" s="9"/>
      <c r="K166" s="9"/>
      <c r="L166" s="9"/>
      <c r="M166" s="9"/>
      <c r="N166" s="9"/>
      <c r="O166" s="10"/>
      <c r="AB166" s="9"/>
      <c r="AC166" s="9"/>
      <c r="AD166" s="9"/>
    </row>
    <row r="167" spans="1:30" ht="13.2">
      <c r="A167" s="59"/>
      <c r="B167" s="9"/>
      <c r="C167" s="9"/>
      <c r="D167" s="60"/>
      <c r="E167" s="60"/>
      <c r="F167" s="73"/>
      <c r="G167" s="9"/>
      <c r="H167" s="9"/>
      <c r="I167" s="9"/>
      <c r="J167" s="9"/>
      <c r="K167" s="9"/>
      <c r="L167" s="9"/>
      <c r="M167" s="9"/>
      <c r="N167" s="9"/>
      <c r="O167" s="10"/>
      <c r="AB167" s="9"/>
      <c r="AC167" s="9"/>
      <c r="AD167" s="9"/>
    </row>
    <row r="168" spans="1:30" ht="13.2">
      <c r="A168" s="59"/>
      <c r="B168" s="9"/>
      <c r="C168" s="9"/>
      <c r="D168" s="60"/>
      <c r="E168" s="60"/>
      <c r="F168" s="73"/>
      <c r="G168" s="9"/>
      <c r="H168" s="9"/>
      <c r="I168" s="9"/>
      <c r="J168" s="9"/>
      <c r="K168" s="9"/>
      <c r="L168" s="9"/>
      <c r="M168" s="9"/>
      <c r="N168" s="9"/>
      <c r="O168" s="10"/>
      <c r="AB168" s="9"/>
      <c r="AC168" s="9"/>
      <c r="AD168" s="9"/>
    </row>
    <row r="169" spans="1:30" ht="13.2">
      <c r="A169" s="59"/>
      <c r="B169" s="9"/>
      <c r="C169" s="9"/>
      <c r="D169" s="60"/>
      <c r="E169" s="60"/>
      <c r="F169" s="73"/>
      <c r="G169" s="9"/>
      <c r="H169" s="9"/>
      <c r="I169" s="9"/>
      <c r="J169" s="9"/>
      <c r="K169" s="9"/>
      <c r="L169" s="9"/>
      <c r="M169" s="9"/>
      <c r="N169" s="9"/>
      <c r="O169" s="10"/>
      <c r="AB169" s="9"/>
      <c r="AC169" s="9"/>
      <c r="AD169" s="9"/>
    </row>
    <row r="170" spans="1:30" ht="13.2">
      <c r="A170" s="59"/>
      <c r="B170" s="9"/>
      <c r="C170" s="9"/>
      <c r="D170" s="60"/>
      <c r="E170" s="60"/>
      <c r="F170" s="73"/>
      <c r="G170" s="9"/>
      <c r="H170" s="9"/>
      <c r="I170" s="9"/>
      <c r="J170" s="9"/>
      <c r="K170" s="9"/>
      <c r="L170" s="9"/>
      <c r="M170" s="9"/>
      <c r="N170" s="9"/>
      <c r="O170" s="10"/>
      <c r="AB170" s="9"/>
      <c r="AC170" s="9"/>
      <c r="AD170" s="9"/>
    </row>
    <row r="171" spans="1:30" ht="13.2">
      <c r="A171" s="59"/>
      <c r="B171" s="9"/>
      <c r="C171" s="9"/>
      <c r="D171" s="60"/>
      <c r="E171" s="60"/>
      <c r="F171" s="73"/>
      <c r="G171" s="9"/>
      <c r="H171" s="9"/>
      <c r="I171" s="9"/>
      <c r="J171" s="9"/>
      <c r="K171" s="9"/>
      <c r="L171" s="9"/>
      <c r="M171" s="9"/>
      <c r="N171" s="9"/>
      <c r="O171" s="10"/>
      <c r="AB171" s="9"/>
      <c r="AC171" s="9"/>
      <c r="AD171" s="9"/>
    </row>
    <row r="172" spans="1:30" ht="13.2">
      <c r="A172" s="59"/>
      <c r="B172" s="9"/>
      <c r="C172" s="9"/>
      <c r="D172" s="60"/>
      <c r="E172" s="60"/>
      <c r="F172" s="73"/>
      <c r="G172" s="9"/>
      <c r="H172" s="9"/>
      <c r="I172" s="9"/>
      <c r="J172" s="9"/>
      <c r="K172" s="9"/>
      <c r="L172" s="9"/>
      <c r="M172" s="9"/>
      <c r="N172" s="9"/>
      <c r="O172" s="10"/>
      <c r="AB172" s="9"/>
      <c r="AC172" s="9"/>
      <c r="AD172" s="9"/>
    </row>
    <row r="173" spans="1:30" ht="13.2">
      <c r="A173" s="59"/>
      <c r="B173" s="9"/>
      <c r="C173" s="9"/>
      <c r="D173" s="60"/>
      <c r="E173" s="60"/>
      <c r="F173" s="73"/>
      <c r="G173" s="9"/>
      <c r="H173" s="9"/>
      <c r="I173" s="9"/>
      <c r="J173" s="9"/>
      <c r="K173" s="9"/>
      <c r="L173" s="9"/>
      <c r="M173" s="9"/>
      <c r="N173" s="9"/>
      <c r="O173" s="10"/>
      <c r="AB173" s="9"/>
      <c r="AC173" s="9"/>
      <c r="AD173" s="9"/>
    </row>
    <row r="174" spans="1:30" ht="13.2">
      <c r="A174" s="59"/>
      <c r="B174" s="9"/>
      <c r="C174" s="9"/>
      <c r="D174" s="60"/>
      <c r="E174" s="60"/>
      <c r="F174" s="73"/>
      <c r="G174" s="9"/>
      <c r="H174" s="9"/>
      <c r="I174" s="9"/>
      <c r="J174" s="9"/>
      <c r="K174" s="9"/>
      <c r="L174" s="9"/>
      <c r="M174" s="9"/>
      <c r="N174" s="9"/>
      <c r="O174" s="10"/>
      <c r="AB174" s="9"/>
      <c r="AC174" s="9"/>
      <c r="AD174" s="9"/>
    </row>
    <row r="175" spans="1:30" ht="13.2">
      <c r="A175" s="59"/>
      <c r="B175" s="9"/>
      <c r="C175" s="9"/>
      <c r="D175" s="60"/>
      <c r="E175" s="60"/>
      <c r="F175" s="73"/>
      <c r="G175" s="9"/>
      <c r="H175" s="9"/>
      <c r="I175" s="9"/>
      <c r="J175" s="9"/>
      <c r="K175" s="9"/>
      <c r="L175" s="9"/>
      <c r="M175" s="9"/>
      <c r="N175" s="9"/>
      <c r="O175" s="10"/>
      <c r="AB175" s="9"/>
      <c r="AC175" s="9"/>
      <c r="AD175" s="9"/>
    </row>
    <row r="176" spans="1:30" ht="13.2">
      <c r="A176" s="59"/>
      <c r="B176" s="9"/>
      <c r="C176" s="9"/>
      <c r="D176" s="60"/>
      <c r="E176" s="60"/>
      <c r="F176" s="73"/>
      <c r="G176" s="9"/>
      <c r="H176" s="9"/>
      <c r="I176" s="9"/>
      <c r="J176" s="9"/>
      <c r="K176" s="9"/>
      <c r="L176" s="9"/>
      <c r="M176" s="9"/>
      <c r="N176" s="9"/>
      <c r="O176" s="10"/>
      <c r="AB176" s="9"/>
      <c r="AC176" s="9"/>
      <c r="AD176" s="9"/>
    </row>
    <row r="177" spans="1:30" ht="13.2">
      <c r="A177" s="59"/>
      <c r="B177" s="9"/>
      <c r="C177" s="9"/>
      <c r="D177" s="60"/>
      <c r="E177" s="60"/>
      <c r="F177" s="73"/>
      <c r="G177" s="9"/>
      <c r="H177" s="9"/>
      <c r="I177" s="9"/>
      <c r="J177" s="9"/>
      <c r="K177" s="9"/>
      <c r="L177" s="9"/>
      <c r="M177" s="9"/>
      <c r="N177" s="9"/>
      <c r="O177" s="10"/>
      <c r="AB177" s="9"/>
      <c r="AC177" s="9"/>
      <c r="AD177" s="9"/>
    </row>
    <row r="178" spans="1:30" ht="13.2">
      <c r="A178" s="59"/>
      <c r="B178" s="9"/>
      <c r="C178" s="9"/>
      <c r="D178" s="60"/>
      <c r="E178" s="60"/>
      <c r="F178" s="73"/>
      <c r="G178" s="9"/>
      <c r="H178" s="9"/>
      <c r="I178" s="9"/>
      <c r="J178" s="9"/>
      <c r="K178" s="9"/>
      <c r="L178" s="9"/>
      <c r="M178" s="9"/>
      <c r="N178" s="9"/>
      <c r="O178" s="10"/>
      <c r="AB178" s="9"/>
      <c r="AC178" s="9"/>
      <c r="AD178" s="9"/>
    </row>
    <row r="179" spans="1:30" ht="13.2">
      <c r="A179" s="59"/>
      <c r="B179" s="9"/>
      <c r="C179" s="9"/>
      <c r="D179" s="60"/>
      <c r="E179" s="60"/>
      <c r="F179" s="73"/>
      <c r="G179" s="9"/>
      <c r="H179" s="9"/>
      <c r="I179" s="9"/>
      <c r="J179" s="9"/>
      <c r="K179" s="9"/>
      <c r="L179" s="9"/>
      <c r="M179" s="9"/>
      <c r="N179" s="9"/>
      <c r="O179" s="10"/>
      <c r="AB179" s="9"/>
      <c r="AC179" s="9"/>
      <c r="AD179" s="9"/>
    </row>
    <row r="180" spans="1:30" ht="13.2">
      <c r="A180" s="59"/>
      <c r="B180" s="9"/>
      <c r="C180" s="9"/>
      <c r="D180" s="60"/>
      <c r="E180" s="60"/>
      <c r="F180" s="73"/>
      <c r="G180" s="9"/>
      <c r="H180" s="9"/>
      <c r="I180" s="9"/>
      <c r="J180" s="9"/>
      <c r="K180" s="9"/>
      <c r="L180" s="9"/>
      <c r="M180" s="9"/>
      <c r="N180" s="9"/>
      <c r="O180" s="10"/>
      <c r="AB180" s="9"/>
      <c r="AC180" s="9"/>
      <c r="AD180" s="9"/>
    </row>
    <row r="181" spans="1:30" ht="13.2">
      <c r="A181" s="59"/>
      <c r="B181" s="9"/>
      <c r="C181" s="9"/>
      <c r="D181" s="60"/>
      <c r="E181" s="60"/>
      <c r="F181" s="73"/>
      <c r="G181" s="9"/>
      <c r="H181" s="9"/>
      <c r="I181" s="9"/>
      <c r="J181" s="9"/>
      <c r="K181" s="9"/>
      <c r="L181" s="9"/>
      <c r="M181" s="9"/>
      <c r="N181" s="9"/>
      <c r="O181" s="10"/>
      <c r="AB181" s="9"/>
      <c r="AC181" s="9"/>
      <c r="AD181" s="9"/>
    </row>
    <row r="182" spans="1:30" ht="13.2">
      <c r="A182" s="59"/>
      <c r="B182" s="9"/>
      <c r="C182" s="9"/>
      <c r="D182" s="60"/>
      <c r="E182" s="60"/>
      <c r="F182" s="73"/>
      <c r="G182" s="9"/>
      <c r="H182" s="9"/>
      <c r="I182" s="9"/>
      <c r="J182" s="9"/>
      <c r="K182" s="9"/>
      <c r="L182" s="9"/>
      <c r="M182" s="9"/>
      <c r="N182" s="9"/>
      <c r="O182" s="10"/>
      <c r="AB182" s="9"/>
      <c r="AC182" s="9"/>
      <c r="AD182" s="9"/>
    </row>
    <row r="183" spans="1:30" ht="13.2">
      <c r="A183" s="59"/>
      <c r="B183" s="9"/>
      <c r="C183" s="9"/>
      <c r="D183" s="60"/>
      <c r="E183" s="60"/>
      <c r="F183" s="73"/>
      <c r="G183" s="9"/>
      <c r="H183" s="9"/>
      <c r="I183" s="9"/>
      <c r="J183" s="9"/>
      <c r="K183" s="9"/>
      <c r="L183" s="9"/>
      <c r="M183" s="9"/>
      <c r="N183" s="9"/>
      <c r="O183" s="10"/>
      <c r="AB183" s="9"/>
      <c r="AC183" s="9"/>
      <c r="AD183" s="9"/>
    </row>
    <row r="184" spans="1:30" ht="13.2">
      <c r="A184" s="59"/>
      <c r="B184" s="9"/>
      <c r="C184" s="9"/>
      <c r="D184" s="60"/>
      <c r="E184" s="60"/>
      <c r="F184" s="73"/>
      <c r="G184" s="9"/>
      <c r="H184" s="9"/>
      <c r="I184" s="9"/>
      <c r="J184" s="9"/>
      <c r="K184" s="9"/>
      <c r="L184" s="9"/>
      <c r="M184" s="9"/>
      <c r="N184" s="9"/>
      <c r="O184" s="10"/>
      <c r="AB184" s="9"/>
      <c r="AC184" s="9"/>
      <c r="AD184" s="9"/>
    </row>
    <row r="185" spans="1:30" ht="13.2">
      <c r="A185" s="59"/>
      <c r="B185" s="9"/>
      <c r="C185" s="9"/>
      <c r="D185" s="60"/>
      <c r="E185" s="60"/>
      <c r="F185" s="73"/>
      <c r="G185" s="9"/>
      <c r="H185" s="9"/>
      <c r="I185" s="9"/>
      <c r="J185" s="9"/>
      <c r="K185" s="9"/>
      <c r="L185" s="9"/>
      <c r="M185" s="9"/>
      <c r="N185" s="9"/>
      <c r="O185" s="10"/>
      <c r="AB185" s="9"/>
      <c r="AC185" s="9"/>
      <c r="AD185" s="9"/>
    </row>
    <row r="186" spans="1:30" ht="13.2">
      <c r="A186" s="59"/>
      <c r="B186" s="9"/>
      <c r="C186" s="9"/>
      <c r="D186" s="60"/>
      <c r="E186" s="60"/>
      <c r="F186" s="73"/>
      <c r="G186" s="9"/>
      <c r="H186" s="9"/>
      <c r="I186" s="9"/>
      <c r="J186" s="9"/>
      <c r="K186" s="9"/>
      <c r="L186" s="9"/>
      <c r="M186" s="9"/>
      <c r="N186" s="9"/>
      <c r="O186" s="10"/>
      <c r="AB186" s="9"/>
      <c r="AC186" s="9"/>
      <c r="AD186" s="9"/>
    </row>
    <row r="187" spans="1:30" ht="13.2">
      <c r="A187" s="59"/>
      <c r="B187" s="9"/>
      <c r="C187" s="9"/>
      <c r="D187" s="60"/>
      <c r="E187" s="60"/>
      <c r="F187" s="73"/>
      <c r="G187" s="9"/>
      <c r="H187" s="9"/>
      <c r="I187" s="9"/>
      <c r="J187" s="9"/>
      <c r="K187" s="9"/>
      <c r="L187" s="9"/>
      <c r="M187" s="9"/>
      <c r="N187" s="9"/>
      <c r="O187" s="10"/>
      <c r="AB187" s="9"/>
      <c r="AC187" s="9"/>
      <c r="AD187" s="9"/>
    </row>
    <row r="188" spans="1:30" ht="13.2">
      <c r="A188" s="59"/>
      <c r="B188" s="9"/>
      <c r="C188" s="9"/>
      <c r="D188" s="60"/>
      <c r="E188" s="60"/>
      <c r="F188" s="73"/>
      <c r="G188" s="9"/>
      <c r="H188" s="9"/>
      <c r="I188" s="9"/>
      <c r="J188" s="9"/>
      <c r="K188" s="9"/>
      <c r="L188" s="9"/>
      <c r="M188" s="9"/>
      <c r="N188" s="9"/>
      <c r="O188" s="10"/>
      <c r="AB188" s="9"/>
      <c r="AC188" s="9"/>
      <c r="AD188" s="9"/>
    </row>
    <row r="189" spans="1:30" ht="13.2">
      <c r="A189" s="59"/>
      <c r="B189" s="9"/>
      <c r="C189" s="9"/>
      <c r="D189" s="60"/>
      <c r="E189" s="60"/>
      <c r="F189" s="73"/>
      <c r="G189" s="9"/>
      <c r="H189" s="9"/>
      <c r="I189" s="9"/>
      <c r="J189" s="9"/>
      <c r="K189" s="9"/>
      <c r="L189" s="9"/>
      <c r="M189" s="9"/>
      <c r="N189" s="9"/>
      <c r="O189" s="10"/>
      <c r="AB189" s="9"/>
      <c r="AC189" s="9"/>
      <c r="AD189" s="9"/>
    </row>
    <row r="190" spans="1:30" ht="13.2">
      <c r="A190" s="59"/>
      <c r="B190" s="9"/>
      <c r="C190" s="9"/>
      <c r="D190" s="60"/>
      <c r="E190" s="60"/>
      <c r="F190" s="73"/>
      <c r="G190" s="9"/>
      <c r="H190" s="9"/>
      <c r="I190" s="9"/>
      <c r="J190" s="9"/>
      <c r="K190" s="9"/>
      <c r="L190" s="9"/>
      <c r="M190" s="9"/>
      <c r="N190" s="9"/>
      <c r="O190" s="10"/>
      <c r="AB190" s="9"/>
      <c r="AC190" s="9"/>
      <c r="AD190" s="9"/>
    </row>
    <row r="191" spans="1:30" ht="13.2">
      <c r="A191" s="59"/>
      <c r="B191" s="9"/>
      <c r="C191" s="9"/>
      <c r="D191" s="60"/>
      <c r="E191" s="60"/>
      <c r="F191" s="73"/>
      <c r="G191" s="9"/>
      <c r="H191" s="9"/>
      <c r="I191" s="9"/>
      <c r="J191" s="9"/>
      <c r="K191" s="9"/>
      <c r="L191" s="9"/>
      <c r="M191" s="9"/>
      <c r="N191" s="9"/>
      <c r="O191" s="10"/>
      <c r="AB191" s="9"/>
      <c r="AC191" s="9"/>
      <c r="AD191" s="9"/>
    </row>
    <row r="192" spans="1:30" ht="13.2">
      <c r="A192" s="59"/>
      <c r="B192" s="9"/>
      <c r="C192" s="9"/>
      <c r="D192" s="60"/>
      <c r="E192" s="60"/>
      <c r="F192" s="73"/>
      <c r="G192" s="9"/>
      <c r="H192" s="9"/>
      <c r="I192" s="9"/>
      <c r="J192" s="9"/>
      <c r="K192" s="9"/>
      <c r="L192" s="9"/>
      <c r="M192" s="9"/>
      <c r="N192" s="9"/>
      <c r="O192" s="10"/>
      <c r="AB192" s="9"/>
      <c r="AC192" s="9"/>
      <c r="AD192" s="9"/>
    </row>
    <row r="193" spans="1:30" ht="13.2">
      <c r="A193" s="59"/>
      <c r="B193" s="9"/>
      <c r="C193" s="9"/>
      <c r="D193" s="60"/>
      <c r="E193" s="60"/>
      <c r="F193" s="73"/>
      <c r="G193" s="9"/>
      <c r="H193" s="9"/>
      <c r="I193" s="9"/>
      <c r="J193" s="9"/>
      <c r="K193" s="9"/>
      <c r="L193" s="9"/>
      <c r="M193" s="9"/>
      <c r="N193" s="9"/>
      <c r="O193" s="10"/>
      <c r="AB193" s="9"/>
      <c r="AC193" s="9"/>
      <c r="AD193" s="9"/>
    </row>
    <row r="194" spans="1:30" ht="13.2">
      <c r="A194" s="59"/>
      <c r="B194" s="9"/>
      <c r="C194" s="9"/>
      <c r="D194" s="60"/>
      <c r="E194" s="60"/>
      <c r="F194" s="73"/>
      <c r="G194" s="9"/>
      <c r="H194" s="9"/>
      <c r="I194" s="9"/>
      <c r="J194" s="9"/>
      <c r="K194" s="9"/>
      <c r="L194" s="9"/>
      <c r="M194" s="9"/>
      <c r="N194" s="9"/>
      <c r="O194" s="10"/>
      <c r="AB194" s="9"/>
      <c r="AC194" s="9"/>
      <c r="AD194" s="9"/>
    </row>
    <row r="195" spans="1:30" ht="13.2">
      <c r="A195" s="59"/>
      <c r="B195" s="9"/>
      <c r="C195" s="9"/>
      <c r="D195" s="60"/>
      <c r="E195" s="60"/>
      <c r="F195" s="73"/>
      <c r="G195" s="9"/>
      <c r="H195" s="9"/>
      <c r="I195" s="9"/>
      <c r="J195" s="9"/>
      <c r="K195" s="9"/>
      <c r="L195" s="9"/>
      <c r="M195" s="9"/>
      <c r="N195" s="9"/>
      <c r="O195" s="10"/>
      <c r="AB195" s="9"/>
      <c r="AC195" s="9"/>
      <c r="AD195" s="9"/>
    </row>
    <row r="196" spans="1:30" ht="13.2">
      <c r="A196" s="59"/>
      <c r="B196" s="9"/>
      <c r="C196" s="9"/>
      <c r="D196" s="60"/>
      <c r="E196" s="60"/>
      <c r="F196" s="73"/>
      <c r="G196" s="9"/>
      <c r="H196" s="9"/>
      <c r="I196" s="9"/>
      <c r="J196" s="9"/>
      <c r="K196" s="9"/>
      <c r="L196" s="9"/>
      <c r="M196" s="9"/>
      <c r="N196" s="9"/>
      <c r="O196" s="10"/>
      <c r="AB196" s="9"/>
      <c r="AC196" s="9"/>
      <c r="AD196" s="9"/>
    </row>
    <row r="197" spans="1:30" ht="13.2">
      <c r="A197" s="59"/>
      <c r="B197" s="9"/>
      <c r="C197" s="9"/>
      <c r="D197" s="60"/>
      <c r="E197" s="60"/>
      <c r="F197" s="73"/>
      <c r="G197" s="9"/>
      <c r="H197" s="9"/>
      <c r="I197" s="9"/>
      <c r="J197" s="9"/>
      <c r="K197" s="9"/>
      <c r="L197" s="9"/>
      <c r="M197" s="9"/>
      <c r="N197" s="9"/>
      <c r="O197" s="10"/>
      <c r="AB197" s="9"/>
      <c r="AC197" s="9"/>
      <c r="AD197" s="9"/>
    </row>
    <row r="198" spans="1:30" ht="13.2">
      <c r="A198" s="59"/>
      <c r="B198" s="9"/>
      <c r="C198" s="9"/>
      <c r="D198" s="60"/>
      <c r="E198" s="60"/>
      <c r="F198" s="73"/>
      <c r="G198" s="9"/>
      <c r="H198" s="9"/>
      <c r="I198" s="9"/>
      <c r="J198" s="9"/>
      <c r="K198" s="9"/>
      <c r="L198" s="9"/>
      <c r="M198" s="9"/>
      <c r="N198" s="9"/>
      <c r="O198" s="10"/>
      <c r="AB198" s="9"/>
      <c r="AC198" s="9"/>
      <c r="AD198" s="9"/>
    </row>
    <row r="199" spans="1:30" ht="13.2">
      <c r="A199" s="59"/>
      <c r="B199" s="9"/>
      <c r="C199" s="9"/>
      <c r="D199" s="60"/>
      <c r="E199" s="60"/>
      <c r="F199" s="73"/>
      <c r="G199" s="9"/>
      <c r="H199" s="9"/>
      <c r="I199" s="9"/>
      <c r="J199" s="9"/>
      <c r="K199" s="9"/>
      <c r="L199" s="9"/>
      <c r="M199" s="9"/>
      <c r="N199" s="9"/>
      <c r="O199" s="10"/>
      <c r="AB199" s="9"/>
      <c r="AC199" s="9"/>
      <c r="AD199" s="9"/>
    </row>
    <row r="200" spans="1:30" ht="13.2">
      <c r="A200" s="59"/>
      <c r="B200" s="9"/>
      <c r="C200" s="9"/>
      <c r="D200" s="60"/>
      <c r="E200" s="60"/>
      <c r="F200" s="73"/>
      <c r="G200" s="9"/>
      <c r="H200" s="9"/>
      <c r="I200" s="9"/>
      <c r="J200" s="9"/>
      <c r="K200" s="9"/>
      <c r="L200" s="9"/>
      <c r="M200" s="9"/>
      <c r="N200" s="9"/>
      <c r="O200" s="10"/>
      <c r="AB200" s="9"/>
      <c r="AC200" s="9"/>
      <c r="AD200" s="9"/>
    </row>
    <row r="201" spans="1:30" ht="13.2">
      <c r="A201" s="59"/>
      <c r="B201" s="9"/>
      <c r="C201" s="9"/>
      <c r="D201" s="60"/>
      <c r="E201" s="60"/>
      <c r="F201" s="73"/>
      <c r="G201" s="9"/>
      <c r="H201" s="9"/>
      <c r="I201" s="9"/>
      <c r="J201" s="9"/>
      <c r="K201" s="9"/>
      <c r="L201" s="9"/>
      <c r="M201" s="9"/>
      <c r="N201" s="9"/>
      <c r="O201" s="10"/>
      <c r="AB201" s="9"/>
      <c r="AC201" s="9"/>
      <c r="AD201" s="9"/>
    </row>
    <row r="202" spans="1:30" ht="13.2">
      <c r="A202" s="59"/>
      <c r="B202" s="9"/>
      <c r="C202" s="9"/>
      <c r="D202" s="60"/>
      <c r="E202" s="60"/>
      <c r="F202" s="73"/>
      <c r="G202" s="9"/>
      <c r="H202" s="9"/>
      <c r="I202" s="9"/>
      <c r="J202" s="9"/>
      <c r="K202" s="9"/>
      <c r="L202" s="9"/>
      <c r="M202" s="9"/>
      <c r="N202" s="9"/>
      <c r="O202" s="10"/>
      <c r="AB202" s="9"/>
      <c r="AC202" s="9"/>
      <c r="AD202" s="9"/>
    </row>
    <row r="203" spans="1:30" ht="13.2">
      <c r="A203" s="59"/>
      <c r="B203" s="9"/>
      <c r="C203" s="9"/>
      <c r="D203" s="60"/>
      <c r="E203" s="60"/>
      <c r="F203" s="73"/>
      <c r="G203" s="9"/>
      <c r="H203" s="9"/>
      <c r="I203" s="9"/>
      <c r="J203" s="9"/>
      <c r="K203" s="9"/>
      <c r="L203" s="9"/>
      <c r="M203" s="9"/>
      <c r="N203" s="9"/>
      <c r="O203" s="10"/>
      <c r="AB203" s="9"/>
      <c r="AC203" s="9"/>
      <c r="AD203" s="9"/>
    </row>
    <row r="204" spans="1:30" ht="13.2">
      <c r="A204" s="59"/>
      <c r="B204" s="9"/>
      <c r="C204" s="9"/>
      <c r="D204" s="60"/>
      <c r="E204" s="60"/>
      <c r="F204" s="73"/>
      <c r="G204" s="9"/>
      <c r="H204" s="9"/>
      <c r="I204" s="9"/>
      <c r="J204" s="9"/>
      <c r="K204" s="9"/>
      <c r="L204" s="9"/>
      <c r="M204" s="9"/>
      <c r="N204" s="9"/>
      <c r="O204" s="10"/>
      <c r="AB204" s="9"/>
      <c r="AC204" s="9"/>
      <c r="AD204" s="9"/>
    </row>
    <row r="205" spans="1:30" ht="13.2">
      <c r="A205" s="59"/>
      <c r="B205" s="9"/>
      <c r="C205" s="9"/>
      <c r="D205" s="60"/>
      <c r="E205" s="60"/>
      <c r="F205" s="73"/>
      <c r="G205" s="9"/>
      <c r="H205" s="9"/>
      <c r="I205" s="9"/>
      <c r="J205" s="9"/>
      <c r="K205" s="9"/>
      <c r="L205" s="9"/>
      <c r="M205" s="9"/>
      <c r="N205" s="9"/>
      <c r="O205" s="10"/>
      <c r="AB205" s="9"/>
      <c r="AC205" s="9"/>
      <c r="AD205" s="9"/>
    </row>
    <row r="206" spans="1:30" ht="13.2">
      <c r="A206" s="59"/>
      <c r="B206" s="9"/>
      <c r="C206" s="9"/>
      <c r="D206" s="60"/>
      <c r="E206" s="60"/>
      <c r="F206" s="73"/>
      <c r="G206" s="9"/>
      <c r="H206" s="9"/>
      <c r="I206" s="9"/>
      <c r="J206" s="9"/>
      <c r="K206" s="9"/>
      <c r="L206" s="9"/>
      <c r="M206" s="9"/>
      <c r="N206" s="9"/>
      <c r="O206" s="10"/>
      <c r="AB206" s="9"/>
      <c r="AC206" s="9"/>
      <c r="AD206" s="9"/>
    </row>
    <row r="207" spans="1:30" ht="13.2">
      <c r="A207" s="59"/>
      <c r="B207" s="9"/>
      <c r="C207" s="9"/>
      <c r="D207" s="60"/>
      <c r="E207" s="60"/>
      <c r="F207" s="73"/>
      <c r="G207" s="9"/>
      <c r="H207" s="9"/>
      <c r="I207" s="9"/>
      <c r="J207" s="9"/>
      <c r="K207" s="9"/>
      <c r="L207" s="9"/>
      <c r="M207" s="9"/>
      <c r="N207" s="9"/>
      <c r="O207" s="10"/>
      <c r="AB207" s="9"/>
      <c r="AC207" s="9"/>
      <c r="AD207" s="9"/>
    </row>
    <row r="208" spans="1:30" ht="13.2">
      <c r="A208" s="59"/>
      <c r="B208" s="9"/>
      <c r="C208" s="9"/>
      <c r="D208" s="60"/>
      <c r="E208" s="60"/>
      <c r="F208" s="73"/>
      <c r="G208" s="9"/>
      <c r="H208" s="9"/>
      <c r="I208" s="9"/>
      <c r="J208" s="9"/>
      <c r="K208" s="9"/>
      <c r="L208" s="9"/>
      <c r="M208" s="9"/>
      <c r="N208" s="9"/>
      <c r="O208" s="10"/>
      <c r="AB208" s="9"/>
      <c r="AC208" s="9"/>
      <c r="AD208" s="9"/>
    </row>
    <row r="209" spans="1:30" ht="13.2">
      <c r="A209" s="59"/>
      <c r="B209" s="9"/>
      <c r="C209" s="9"/>
      <c r="D209" s="60"/>
      <c r="E209" s="60"/>
      <c r="F209" s="73"/>
      <c r="G209" s="9"/>
      <c r="H209" s="9"/>
      <c r="I209" s="9"/>
      <c r="J209" s="9"/>
      <c r="K209" s="9"/>
      <c r="L209" s="9"/>
      <c r="M209" s="9"/>
      <c r="N209" s="9"/>
      <c r="O209" s="10"/>
      <c r="AB209" s="9"/>
      <c r="AC209" s="9"/>
      <c r="AD209" s="9"/>
    </row>
    <row r="210" spans="1:30" ht="13.2">
      <c r="A210" s="59"/>
      <c r="B210" s="9"/>
      <c r="C210" s="9"/>
      <c r="D210" s="60"/>
      <c r="E210" s="60"/>
      <c r="F210" s="73"/>
      <c r="G210" s="9"/>
      <c r="H210" s="9"/>
      <c r="I210" s="9"/>
      <c r="J210" s="9"/>
      <c r="K210" s="9"/>
      <c r="L210" s="9"/>
      <c r="M210" s="9"/>
      <c r="N210" s="9"/>
      <c r="O210" s="10"/>
      <c r="AB210" s="9"/>
      <c r="AC210" s="9"/>
      <c r="AD210" s="9"/>
    </row>
    <row r="211" spans="1:30" ht="13.2">
      <c r="A211" s="59"/>
      <c r="B211" s="9"/>
      <c r="C211" s="9"/>
      <c r="D211" s="60"/>
      <c r="E211" s="60"/>
      <c r="F211" s="73"/>
      <c r="G211" s="9"/>
      <c r="H211" s="9"/>
      <c r="I211" s="9"/>
      <c r="J211" s="9"/>
      <c r="K211" s="9"/>
      <c r="L211" s="9"/>
      <c r="M211" s="9"/>
      <c r="N211" s="9"/>
      <c r="O211" s="10"/>
      <c r="AB211" s="9"/>
      <c r="AC211" s="9"/>
      <c r="AD211" s="9"/>
    </row>
    <row r="212" spans="1:30" ht="13.2">
      <c r="A212" s="59"/>
      <c r="B212" s="9"/>
      <c r="C212" s="9"/>
      <c r="D212" s="60"/>
      <c r="E212" s="60"/>
      <c r="F212" s="73"/>
      <c r="G212" s="9"/>
      <c r="H212" s="9"/>
      <c r="I212" s="9"/>
      <c r="J212" s="9"/>
      <c r="K212" s="9"/>
      <c r="L212" s="9"/>
      <c r="M212" s="9"/>
      <c r="N212" s="9"/>
      <c r="O212" s="10"/>
      <c r="AB212" s="9"/>
      <c r="AC212" s="9"/>
      <c r="AD212" s="9"/>
    </row>
    <row r="213" spans="1:30" ht="13.2">
      <c r="A213" s="59"/>
      <c r="B213" s="9"/>
      <c r="C213" s="9"/>
      <c r="D213" s="60"/>
      <c r="E213" s="60"/>
      <c r="F213" s="73"/>
      <c r="G213" s="9"/>
      <c r="H213" s="9"/>
      <c r="I213" s="9"/>
      <c r="J213" s="9"/>
      <c r="K213" s="9"/>
      <c r="L213" s="9"/>
      <c r="M213" s="9"/>
      <c r="N213" s="9"/>
      <c r="O213" s="10"/>
      <c r="AB213" s="9"/>
      <c r="AC213" s="9"/>
      <c r="AD213" s="9"/>
    </row>
    <row r="214" spans="1:30" ht="13.2">
      <c r="A214" s="59"/>
      <c r="B214" s="9"/>
      <c r="C214" s="9"/>
      <c r="D214" s="60"/>
      <c r="E214" s="60"/>
      <c r="F214" s="73"/>
      <c r="G214" s="9"/>
      <c r="H214" s="9"/>
      <c r="I214" s="9"/>
      <c r="J214" s="9"/>
      <c r="K214" s="9"/>
      <c r="L214" s="9"/>
      <c r="M214" s="9"/>
      <c r="N214" s="9"/>
      <c r="O214" s="10"/>
      <c r="AB214" s="9"/>
      <c r="AC214" s="9"/>
      <c r="AD214" s="9"/>
    </row>
    <row r="215" spans="1:30" ht="13.2">
      <c r="A215" s="59"/>
      <c r="B215" s="9"/>
      <c r="C215" s="9"/>
      <c r="D215" s="60"/>
      <c r="E215" s="60"/>
      <c r="F215" s="73"/>
      <c r="G215" s="9"/>
      <c r="H215" s="9"/>
      <c r="I215" s="9"/>
      <c r="J215" s="9"/>
      <c r="K215" s="9"/>
      <c r="L215" s="9"/>
      <c r="M215" s="9"/>
      <c r="N215" s="9"/>
      <c r="O215" s="10"/>
      <c r="AB215" s="9"/>
      <c r="AC215" s="9"/>
      <c r="AD215" s="9"/>
    </row>
    <row r="216" spans="1:30" ht="13.2">
      <c r="A216" s="59"/>
      <c r="B216" s="9"/>
      <c r="C216" s="9"/>
      <c r="D216" s="60"/>
      <c r="E216" s="60"/>
      <c r="F216" s="73"/>
      <c r="G216" s="9"/>
      <c r="H216" s="9"/>
      <c r="I216" s="9"/>
      <c r="J216" s="9"/>
      <c r="K216" s="9"/>
      <c r="L216" s="9"/>
      <c r="M216" s="9"/>
      <c r="N216" s="9"/>
      <c r="O216" s="10"/>
      <c r="AB216" s="9"/>
      <c r="AC216" s="9"/>
      <c r="AD216" s="9"/>
    </row>
    <row r="217" spans="1:30" ht="13.2">
      <c r="A217" s="59"/>
      <c r="B217" s="9"/>
      <c r="C217" s="9"/>
      <c r="D217" s="60"/>
      <c r="E217" s="60"/>
      <c r="F217" s="73"/>
      <c r="G217" s="9"/>
      <c r="H217" s="9"/>
      <c r="I217" s="9"/>
      <c r="J217" s="9"/>
      <c r="K217" s="9"/>
      <c r="L217" s="9"/>
      <c r="M217" s="9"/>
      <c r="N217" s="9"/>
      <c r="O217" s="10"/>
      <c r="AB217" s="9"/>
      <c r="AC217" s="9"/>
      <c r="AD217" s="9"/>
    </row>
    <row r="218" spans="1:30" ht="13.2">
      <c r="A218" s="59"/>
      <c r="B218" s="9"/>
      <c r="C218" s="9"/>
      <c r="D218" s="60"/>
      <c r="E218" s="60"/>
      <c r="F218" s="73"/>
      <c r="G218" s="9"/>
      <c r="H218" s="9"/>
      <c r="I218" s="9"/>
      <c r="J218" s="9"/>
      <c r="K218" s="9"/>
      <c r="L218" s="9"/>
      <c r="M218" s="9"/>
      <c r="N218" s="9"/>
      <c r="O218" s="10"/>
      <c r="AB218" s="9"/>
      <c r="AC218" s="9"/>
      <c r="AD218" s="9"/>
    </row>
    <row r="219" spans="1:30" ht="13.2">
      <c r="A219" s="59"/>
      <c r="B219" s="9"/>
      <c r="C219" s="9"/>
      <c r="D219" s="60"/>
      <c r="E219" s="60"/>
      <c r="F219" s="73"/>
      <c r="G219" s="9"/>
      <c r="H219" s="9"/>
      <c r="I219" s="9"/>
      <c r="J219" s="9"/>
      <c r="K219" s="9"/>
      <c r="L219" s="9"/>
      <c r="M219" s="9"/>
      <c r="N219" s="9"/>
      <c r="O219" s="10"/>
      <c r="AB219" s="9"/>
      <c r="AC219" s="9"/>
      <c r="AD219" s="9"/>
    </row>
    <row r="220" spans="1:30" ht="13.2">
      <c r="A220" s="59"/>
      <c r="B220" s="9"/>
      <c r="C220" s="9"/>
      <c r="D220" s="60"/>
      <c r="E220" s="60"/>
      <c r="F220" s="73"/>
      <c r="G220" s="9"/>
      <c r="H220" s="9"/>
      <c r="I220" s="9"/>
      <c r="J220" s="9"/>
      <c r="K220" s="9"/>
      <c r="L220" s="9"/>
      <c r="M220" s="9"/>
      <c r="N220" s="9"/>
      <c r="O220" s="10"/>
      <c r="AB220" s="9"/>
      <c r="AC220" s="9"/>
      <c r="AD220" s="9"/>
    </row>
    <row r="221" spans="1:30" ht="13.2">
      <c r="A221" s="59"/>
      <c r="B221" s="9"/>
      <c r="C221" s="9"/>
      <c r="D221" s="60"/>
      <c r="E221" s="60"/>
      <c r="F221" s="73"/>
      <c r="G221" s="9"/>
      <c r="H221" s="9"/>
      <c r="I221" s="9"/>
      <c r="J221" s="9"/>
      <c r="K221" s="9"/>
      <c r="L221" s="9"/>
      <c r="M221" s="9"/>
      <c r="N221" s="9"/>
      <c r="O221" s="10"/>
      <c r="AB221" s="9"/>
      <c r="AC221" s="9"/>
      <c r="AD221" s="9"/>
    </row>
    <row r="222" spans="1:30" ht="13.2">
      <c r="A222" s="59"/>
      <c r="B222" s="9"/>
      <c r="C222" s="9"/>
      <c r="D222" s="60"/>
      <c r="E222" s="60"/>
      <c r="F222" s="73"/>
      <c r="G222" s="9"/>
      <c r="H222" s="9"/>
      <c r="I222" s="9"/>
      <c r="J222" s="9"/>
      <c r="K222" s="9"/>
      <c r="L222" s="9"/>
      <c r="M222" s="9"/>
      <c r="N222" s="9"/>
      <c r="O222" s="10"/>
      <c r="AB222" s="9"/>
      <c r="AC222" s="9"/>
      <c r="AD222" s="9"/>
    </row>
    <row r="223" spans="1:30" ht="13.2">
      <c r="A223" s="59"/>
      <c r="B223" s="9"/>
      <c r="C223" s="9"/>
      <c r="D223" s="60"/>
      <c r="E223" s="60"/>
      <c r="F223" s="73"/>
      <c r="G223" s="9"/>
      <c r="H223" s="9"/>
      <c r="I223" s="9"/>
      <c r="J223" s="9"/>
      <c r="K223" s="9"/>
      <c r="L223" s="9"/>
      <c r="M223" s="9"/>
      <c r="N223" s="9"/>
      <c r="O223" s="10"/>
      <c r="AB223" s="9"/>
      <c r="AC223" s="9"/>
      <c r="AD223" s="9"/>
    </row>
    <row r="224" spans="1:30" ht="13.2">
      <c r="A224" s="59"/>
      <c r="B224" s="9"/>
      <c r="C224" s="9"/>
      <c r="D224" s="60"/>
      <c r="E224" s="60"/>
      <c r="F224" s="73"/>
      <c r="G224" s="9"/>
      <c r="H224" s="9"/>
      <c r="I224" s="9"/>
      <c r="J224" s="9"/>
      <c r="K224" s="9"/>
      <c r="L224" s="9"/>
      <c r="M224" s="9"/>
      <c r="N224" s="9"/>
      <c r="O224" s="10"/>
      <c r="AB224" s="9"/>
      <c r="AC224" s="9"/>
      <c r="AD224" s="9"/>
    </row>
    <row r="225" spans="1:30" ht="13.2">
      <c r="A225" s="59"/>
      <c r="B225" s="9"/>
      <c r="C225" s="9"/>
      <c r="D225" s="60"/>
      <c r="E225" s="60"/>
      <c r="F225" s="73"/>
      <c r="G225" s="9"/>
      <c r="H225" s="9"/>
      <c r="I225" s="9"/>
      <c r="J225" s="9"/>
      <c r="K225" s="9"/>
      <c r="L225" s="9"/>
      <c r="M225" s="9"/>
      <c r="N225" s="9"/>
      <c r="O225" s="10"/>
      <c r="AB225" s="9"/>
      <c r="AC225" s="9"/>
      <c r="AD225" s="9"/>
    </row>
    <row r="226" spans="1:30" ht="13.2">
      <c r="A226" s="59"/>
      <c r="B226" s="9"/>
      <c r="C226" s="9"/>
      <c r="D226" s="60"/>
      <c r="E226" s="60"/>
      <c r="F226" s="73"/>
      <c r="G226" s="9"/>
      <c r="H226" s="9"/>
      <c r="I226" s="9"/>
      <c r="J226" s="9"/>
      <c r="K226" s="9"/>
      <c r="L226" s="9"/>
      <c r="M226" s="9"/>
      <c r="N226" s="9"/>
      <c r="O226" s="10"/>
      <c r="AB226" s="9"/>
      <c r="AC226" s="9"/>
      <c r="AD226" s="9"/>
    </row>
    <row r="227" spans="1:30" ht="13.2">
      <c r="A227" s="59"/>
      <c r="B227" s="9"/>
      <c r="C227" s="9"/>
      <c r="D227" s="60"/>
      <c r="E227" s="60"/>
      <c r="F227" s="73"/>
      <c r="G227" s="9"/>
      <c r="H227" s="9"/>
      <c r="I227" s="9"/>
      <c r="J227" s="9"/>
      <c r="K227" s="9"/>
      <c r="L227" s="9"/>
      <c r="M227" s="9"/>
      <c r="N227" s="9"/>
      <c r="O227" s="10"/>
      <c r="AB227" s="9"/>
      <c r="AC227" s="9"/>
      <c r="AD227" s="9"/>
    </row>
    <row r="228" spans="1:30" ht="13.2">
      <c r="A228" s="59"/>
      <c r="B228" s="9"/>
      <c r="C228" s="9"/>
      <c r="D228" s="60"/>
      <c r="E228" s="60"/>
      <c r="F228" s="73"/>
      <c r="G228" s="9"/>
      <c r="H228" s="9"/>
      <c r="I228" s="9"/>
      <c r="J228" s="9"/>
      <c r="K228" s="9"/>
      <c r="L228" s="9"/>
      <c r="M228" s="9"/>
      <c r="N228" s="9"/>
      <c r="O228" s="10"/>
      <c r="AB228" s="9"/>
      <c r="AC228" s="9"/>
      <c r="AD228" s="9"/>
    </row>
    <row r="229" spans="1:30" ht="13.2">
      <c r="A229" s="59"/>
      <c r="B229" s="9"/>
      <c r="C229" s="9"/>
      <c r="D229" s="60"/>
      <c r="E229" s="60"/>
      <c r="F229" s="73"/>
      <c r="G229" s="9"/>
      <c r="H229" s="9"/>
      <c r="I229" s="9"/>
      <c r="J229" s="9"/>
      <c r="K229" s="9"/>
      <c r="L229" s="9"/>
      <c r="M229" s="9"/>
      <c r="N229" s="9"/>
      <c r="O229" s="10"/>
      <c r="AB229" s="9"/>
      <c r="AC229" s="9"/>
      <c r="AD229" s="9"/>
    </row>
    <row r="230" spans="1:30" ht="13.2">
      <c r="A230" s="59"/>
      <c r="B230" s="9"/>
      <c r="C230" s="9"/>
      <c r="D230" s="60"/>
      <c r="E230" s="60"/>
      <c r="F230" s="73"/>
      <c r="G230" s="9"/>
      <c r="H230" s="9"/>
      <c r="I230" s="9"/>
      <c r="J230" s="9"/>
      <c r="K230" s="9"/>
      <c r="L230" s="9"/>
      <c r="M230" s="9"/>
      <c r="N230" s="9"/>
      <c r="O230" s="10"/>
      <c r="AB230" s="9"/>
      <c r="AC230" s="9"/>
      <c r="AD230" s="9"/>
    </row>
    <row r="231" spans="1:30" ht="13.2">
      <c r="A231" s="59"/>
      <c r="B231" s="9"/>
      <c r="C231" s="9"/>
      <c r="D231" s="60"/>
      <c r="E231" s="60"/>
      <c r="F231" s="73"/>
      <c r="G231" s="9"/>
      <c r="H231" s="9"/>
      <c r="I231" s="9"/>
      <c r="J231" s="9"/>
      <c r="K231" s="9"/>
      <c r="L231" s="9"/>
      <c r="M231" s="9"/>
      <c r="N231" s="9"/>
      <c r="O231" s="10"/>
      <c r="AB231" s="9"/>
      <c r="AC231" s="9"/>
      <c r="AD231" s="9"/>
    </row>
    <row r="232" spans="1:30" ht="13.2">
      <c r="A232" s="59"/>
      <c r="B232" s="9"/>
      <c r="C232" s="9"/>
      <c r="D232" s="60"/>
      <c r="E232" s="60"/>
      <c r="F232" s="73"/>
      <c r="G232" s="9"/>
      <c r="H232" s="9"/>
      <c r="I232" s="9"/>
      <c r="J232" s="9"/>
      <c r="K232" s="9"/>
      <c r="L232" s="9"/>
      <c r="M232" s="9"/>
      <c r="N232" s="9"/>
      <c r="O232" s="10"/>
      <c r="AB232" s="9"/>
      <c r="AC232" s="9"/>
      <c r="AD232" s="9"/>
    </row>
    <row r="233" spans="1:30" ht="13.2">
      <c r="A233" s="59"/>
      <c r="B233" s="9"/>
      <c r="C233" s="9"/>
      <c r="D233" s="60"/>
      <c r="E233" s="60"/>
      <c r="F233" s="73"/>
      <c r="G233" s="9"/>
      <c r="H233" s="9"/>
      <c r="I233" s="9"/>
      <c r="J233" s="9"/>
      <c r="K233" s="9"/>
      <c r="L233" s="9"/>
      <c r="M233" s="9"/>
      <c r="N233" s="9"/>
      <c r="O233" s="10"/>
      <c r="AB233" s="9"/>
      <c r="AC233" s="9"/>
      <c r="AD233" s="9"/>
    </row>
    <row r="234" spans="1:30" ht="13.2">
      <c r="A234" s="59"/>
      <c r="B234" s="9"/>
      <c r="C234" s="9"/>
      <c r="D234" s="60"/>
      <c r="E234" s="60"/>
      <c r="F234" s="73"/>
      <c r="G234" s="9"/>
      <c r="H234" s="9"/>
      <c r="I234" s="9"/>
      <c r="J234" s="9"/>
      <c r="K234" s="9"/>
      <c r="L234" s="9"/>
      <c r="M234" s="9"/>
      <c r="N234" s="9"/>
      <c r="O234" s="10"/>
      <c r="AB234" s="9"/>
      <c r="AC234" s="9"/>
      <c r="AD234" s="9"/>
    </row>
    <row r="235" spans="1:30" ht="13.2">
      <c r="A235" s="59"/>
      <c r="B235" s="9"/>
      <c r="C235" s="9"/>
      <c r="D235" s="60"/>
      <c r="E235" s="60"/>
      <c r="F235" s="73"/>
      <c r="G235" s="9"/>
      <c r="H235" s="9"/>
      <c r="I235" s="9"/>
      <c r="J235" s="9"/>
      <c r="K235" s="9"/>
      <c r="L235" s="9"/>
      <c r="M235" s="9"/>
      <c r="N235" s="9"/>
      <c r="O235" s="10"/>
      <c r="AB235" s="9"/>
      <c r="AC235" s="9"/>
      <c r="AD235" s="9"/>
    </row>
    <row r="236" spans="1:30" ht="13.2">
      <c r="A236" s="59"/>
      <c r="B236" s="9"/>
      <c r="C236" s="9"/>
      <c r="D236" s="60"/>
      <c r="E236" s="60"/>
      <c r="F236" s="73"/>
      <c r="G236" s="9"/>
      <c r="H236" s="9"/>
      <c r="I236" s="9"/>
      <c r="J236" s="9"/>
      <c r="K236" s="9"/>
      <c r="L236" s="9"/>
      <c r="M236" s="9"/>
      <c r="N236" s="9"/>
      <c r="O236" s="10"/>
      <c r="AB236" s="9"/>
      <c r="AC236" s="9"/>
      <c r="AD236" s="9"/>
    </row>
    <row r="237" spans="1:30" ht="13.2">
      <c r="A237" s="59"/>
      <c r="B237" s="9"/>
      <c r="C237" s="9"/>
      <c r="D237" s="60"/>
      <c r="E237" s="60"/>
      <c r="F237" s="73"/>
      <c r="G237" s="9"/>
      <c r="H237" s="9"/>
      <c r="I237" s="9"/>
      <c r="J237" s="9"/>
      <c r="K237" s="9"/>
      <c r="L237" s="9"/>
      <c r="M237" s="9"/>
      <c r="N237" s="9"/>
      <c r="O237" s="10"/>
      <c r="AB237" s="9"/>
      <c r="AC237" s="9"/>
      <c r="AD237" s="9"/>
    </row>
    <row r="238" spans="1:30" ht="13.2">
      <c r="A238" s="59"/>
      <c r="B238" s="9"/>
      <c r="C238" s="9"/>
      <c r="D238" s="60"/>
      <c r="E238" s="60"/>
      <c r="F238" s="73"/>
      <c r="G238" s="9"/>
      <c r="H238" s="9"/>
      <c r="I238" s="9"/>
      <c r="J238" s="9"/>
      <c r="K238" s="9"/>
      <c r="L238" s="9"/>
      <c r="M238" s="9"/>
      <c r="N238" s="9"/>
      <c r="O238" s="10"/>
      <c r="AB238" s="9"/>
      <c r="AC238" s="9"/>
      <c r="AD238" s="9"/>
    </row>
    <row r="239" spans="1:30" ht="13.2">
      <c r="A239" s="59"/>
      <c r="B239" s="9"/>
      <c r="C239" s="9"/>
      <c r="D239" s="60"/>
      <c r="E239" s="60"/>
      <c r="F239" s="73"/>
      <c r="G239" s="9"/>
      <c r="H239" s="9"/>
      <c r="I239" s="9"/>
      <c r="J239" s="9"/>
      <c r="K239" s="9"/>
      <c r="L239" s="9"/>
      <c r="M239" s="9"/>
      <c r="N239" s="9"/>
      <c r="O239" s="10"/>
      <c r="AB239" s="9"/>
      <c r="AC239" s="9"/>
      <c r="AD239" s="9"/>
    </row>
    <row r="240" spans="1:30" ht="13.2">
      <c r="A240" s="59"/>
      <c r="B240" s="9"/>
      <c r="C240" s="9"/>
      <c r="D240" s="60"/>
      <c r="E240" s="60"/>
      <c r="F240" s="73"/>
      <c r="G240" s="9"/>
      <c r="H240" s="9"/>
      <c r="I240" s="9"/>
      <c r="J240" s="9"/>
      <c r="K240" s="9"/>
      <c r="L240" s="9"/>
      <c r="M240" s="9"/>
      <c r="N240" s="9"/>
      <c r="O240" s="10"/>
      <c r="AB240" s="9"/>
      <c r="AC240" s="9"/>
      <c r="AD240" s="9"/>
    </row>
    <row r="241" spans="1:30" ht="13.2">
      <c r="A241" s="59"/>
      <c r="B241" s="9"/>
      <c r="C241" s="9"/>
      <c r="D241" s="60"/>
      <c r="E241" s="60"/>
      <c r="F241" s="73"/>
      <c r="G241" s="9"/>
      <c r="H241" s="9"/>
      <c r="I241" s="9"/>
      <c r="J241" s="9"/>
      <c r="K241" s="9"/>
      <c r="L241" s="9"/>
      <c r="M241" s="9"/>
      <c r="N241" s="9"/>
      <c r="O241" s="10"/>
      <c r="AB241" s="9"/>
      <c r="AC241" s="9"/>
      <c r="AD241" s="9"/>
    </row>
    <row r="242" spans="1:30" ht="13.2">
      <c r="A242" s="74"/>
      <c r="O242" s="10"/>
    </row>
    <row r="243" spans="1:30" ht="13.2">
      <c r="A243" s="74"/>
      <c r="O243" s="10"/>
    </row>
    <row r="244" spans="1:30" ht="13.2">
      <c r="A244" s="74"/>
      <c r="O244" s="10"/>
    </row>
    <row r="245" spans="1:30" ht="13.2">
      <c r="A245" s="74"/>
      <c r="O245" s="10"/>
    </row>
    <row r="246" spans="1:30" ht="13.2">
      <c r="A246" s="74"/>
      <c r="O246" s="10"/>
    </row>
    <row r="247" spans="1:30" ht="13.2">
      <c r="A247" s="74"/>
      <c r="O247" s="10"/>
    </row>
    <row r="248" spans="1:30" ht="13.2">
      <c r="A248" s="74"/>
      <c r="O248" s="10"/>
    </row>
    <row r="249" spans="1:30" ht="13.2">
      <c r="A249" s="74"/>
      <c r="O249" s="10"/>
    </row>
    <row r="250" spans="1:30" ht="13.2">
      <c r="A250" s="74"/>
      <c r="O250" s="10"/>
    </row>
    <row r="251" spans="1:30" ht="13.2">
      <c r="A251" s="74"/>
      <c r="O251" s="10"/>
    </row>
    <row r="252" spans="1:30" ht="13.2">
      <c r="A252" s="74"/>
      <c r="O252" s="10"/>
    </row>
    <row r="253" spans="1:30" ht="13.2">
      <c r="A253" s="74"/>
      <c r="O253" s="10"/>
    </row>
    <row r="254" spans="1:30" ht="13.2">
      <c r="A254" s="74"/>
      <c r="O254" s="10"/>
    </row>
    <row r="255" spans="1:30" ht="13.2">
      <c r="A255" s="74"/>
      <c r="O255" s="10"/>
    </row>
    <row r="256" spans="1:30" ht="13.2">
      <c r="A256" s="74"/>
      <c r="O256" s="10"/>
    </row>
    <row r="257" spans="1:15" ht="13.2">
      <c r="A257" s="74"/>
      <c r="O257" s="10"/>
    </row>
    <row r="258" spans="1:15" ht="13.2">
      <c r="A258" s="74"/>
      <c r="O258" s="10"/>
    </row>
    <row r="259" spans="1:15" ht="13.2">
      <c r="A259" s="74"/>
      <c r="O259" s="10"/>
    </row>
    <row r="260" spans="1:15" ht="13.2">
      <c r="A260" s="74"/>
      <c r="O260" s="10"/>
    </row>
    <row r="261" spans="1:15" ht="13.2">
      <c r="A261" s="74"/>
      <c r="O261" s="10"/>
    </row>
    <row r="262" spans="1:15" ht="13.2">
      <c r="A262" s="74"/>
      <c r="O262" s="10"/>
    </row>
    <row r="263" spans="1:15" ht="13.2">
      <c r="A263" s="74"/>
      <c r="O263" s="10"/>
    </row>
    <row r="264" spans="1:15" ht="13.2">
      <c r="A264" s="74"/>
      <c r="O264" s="10"/>
    </row>
    <row r="265" spans="1:15" ht="13.2">
      <c r="A265" s="74"/>
      <c r="O265" s="10"/>
    </row>
    <row r="266" spans="1:15" ht="13.2">
      <c r="A266" s="74"/>
      <c r="O266" s="10"/>
    </row>
    <row r="267" spans="1:15" ht="13.2">
      <c r="A267" s="74"/>
      <c r="O267" s="10"/>
    </row>
    <row r="268" spans="1:15" ht="13.2">
      <c r="A268" s="74"/>
      <c r="O268" s="10"/>
    </row>
    <row r="269" spans="1:15" ht="13.2">
      <c r="A269" s="74"/>
      <c r="O269" s="10"/>
    </row>
    <row r="270" spans="1:15" ht="13.2">
      <c r="A270" s="74"/>
      <c r="O270" s="10"/>
    </row>
    <row r="271" spans="1:15" ht="13.2"/>
    <row r="272" spans="1:15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spans="1:3" ht="13.2"/>
    <row r="386" spans="1:3" ht="13.2"/>
    <row r="387" spans="1:3" ht="13.2"/>
    <row r="388" spans="1:3" ht="13.2"/>
    <row r="389" spans="1:3" ht="13.2"/>
    <row r="390" spans="1:3" ht="13.2">
      <c r="A390" s="74"/>
    </row>
    <row r="391" spans="1:3" ht="13.2">
      <c r="A391" s="74"/>
      <c r="B391" s="75"/>
      <c r="C391" s="75"/>
    </row>
    <row r="392" spans="1:3" ht="13.2">
      <c r="A392" s="74"/>
      <c r="B392" s="75"/>
      <c r="C392" s="75"/>
    </row>
    <row r="393" spans="1:3" ht="13.2">
      <c r="A393" s="74"/>
      <c r="B393" s="75"/>
      <c r="C393" s="75"/>
    </row>
    <row r="394" spans="1:3" ht="13.2">
      <c r="A394" s="74"/>
      <c r="B394" s="75"/>
      <c r="C394" s="75"/>
    </row>
    <row r="395" spans="1:3" ht="13.2">
      <c r="A395" s="74"/>
      <c r="B395" s="75"/>
      <c r="C395" s="75"/>
    </row>
    <row r="396" spans="1:3" ht="13.2">
      <c r="A396" s="74"/>
      <c r="B396" s="75"/>
      <c r="C396" s="75"/>
    </row>
    <row r="397" spans="1:3" ht="13.2">
      <c r="A397" s="74"/>
      <c r="B397" s="75"/>
      <c r="C397" s="75"/>
    </row>
    <row r="398" spans="1:3" ht="13.2">
      <c r="A398" s="74"/>
      <c r="B398" s="75"/>
      <c r="C398" s="75"/>
    </row>
    <row r="399" spans="1:3" ht="13.2">
      <c r="A399" s="74"/>
      <c r="B399" s="75"/>
      <c r="C399" s="75"/>
    </row>
    <row r="400" spans="1:3" ht="13.2">
      <c r="A400" s="74"/>
      <c r="B400" s="75"/>
      <c r="C400" s="75"/>
    </row>
    <row r="401" spans="1:3" ht="13.2">
      <c r="A401" s="74"/>
      <c r="B401" s="75"/>
      <c r="C401" s="75"/>
    </row>
    <row r="402" spans="1:3" ht="13.2">
      <c r="A402" s="74"/>
      <c r="B402" s="75"/>
      <c r="C402" s="75"/>
    </row>
    <row r="403" spans="1:3" ht="13.2">
      <c r="A403" s="74"/>
      <c r="B403" s="75"/>
      <c r="C403" s="75"/>
    </row>
    <row r="404" spans="1:3" ht="13.2">
      <c r="A404" s="74"/>
      <c r="B404" s="75"/>
      <c r="C404" s="75"/>
    </row>
    <row r="405" spans="1:3" ht="13.2">
      <c r="A405" s="74"/>
      <c r="B405" s="75"/>
      <c r="C405" s="75"/>
    </row>
    <row r="406" spans="1:3" ht="13.2">
      <c r="A406" s="74"/>
      <c r="B406" s="75"/>
      <c r="C406" s="75"/>
    </row>
    <row r="407" spans="1:3" ht="13.2">
      <c r="A407" s="74"/>
      <c r="B407" s="75"/>
      <c r="C407" s="75"/>
    </row>
    <row r="408" spans="1:3" ht="13.2">
      <c r="A408" s="74"/>
      <c r="B408" s="75"/>
      <c r="C408" s="75"/>
    </row>
    <row r="409" spans="1:3" ht="13.2">
      <c r="A409" s="74"/>
      <c r="B409" s="75"/>
      <c r="C409" s="75"/>
    </row>
    <row r="410" spans="1:3" ht="13.2">
      <c r="A410" s="74"/>
      <c r="B410" s="75"/>
      <c r="C410" s="75"/>
    </row>
    <row r="411" spans="1:3" ht="13.2">
      <c r="A411" s="74"/>
      <c r="B411" s="75"/>
      <c r="C411" s="75"/>
    </row>
    <row r="412" spans="1:3" ht="13.2">
      <c r="A412" s="74"/>
      <c r="B412" s="75"/>
      <c r="C412" s="75"/>
    </row>
    <row r="413" spans="1:3" ht="13.2">
      <c r="A413" s="74"/>
      <c r="B413" s="75"/>
      <c r="C413" s="75"/>
    </row>
    <row r="414" spans="1:3" ht="13.2">
      <c r="A414" s="74"/>
      <c r="B414" s="75"/>
      <c r="C414" s="75"/>
    </row>
    <row r="415" spans="1:3" ht="13.2">
      <c r="A415" s="74"/>
      <c r="B415" s="75"/>
      <c r="C415" s="75"/>
    </row>
    <row r="416" spans="1:3" ht="13.2">
      <c r="A416" s="74"/>
      <c r="B416" s="75"/>
      <c r="C416" s="75"/>
    </row>
    <row r="417" spans="1:3" ht="13.2">
      <c r="A417" s="74"/>
      <c r="B417" s="75"/>
      <c r="C417" s="75"/>
    </row>
    <row r="418" spans="1:3" ht="13.2">
      <c r="A418" s="74"/>
      <c r="B418" s="75"/>
      <c r="C418" s="75"/>
    </row>
    <row r="419" spans="1:3" ht="13.2">
      <c r="A419" s="74"/>
      <c r="B419" s="75"/>
      <c r="C419" s="75"/>
    </row>
    <row r="420" spans="1:3" ht="13.2">
      <c r="A420" s="74"/>
      <c r="B420" s="75"/>
      <c r="C420" s="75"/>
    </row>
    <row r="421" spans="1:3" ht="13.2">
      <c r="A421" s="74"/>
      <c r="B421" s="75"/>
      <c r="C421" s="75"/>
    </row>
    <row r="422" spans="1:3" ht="13.2">
      <c r="A422" s="74"/>
      <c r="B422" s="75"/>
      <c r="C422" s="75"/>
    </row>
    <row r="423" spans="1:3" ht="13.2">
      <c r="A423" s="74"/>
      <c r="B423" s="75"/>
      <c r="C423" s="75"/>
    </row>
    <row r="424" spans="1:3" ht="13.2">
      <c r="A424" s="74"/>
      <c r="B424" s="75"/>
      <c r="C424" s="75"/>
    </row>
    <row r="425" spans="1:3" ht="13.2">
      <c r="A425" s="74"/>
      <c r="B425" s="75"/>
      <c r="C425" s="75"/>
    </row>
    <row r="426" spans="1:3" ht="13.2">
      <c r="A426" s="74"/>
      <c r="B426" s="75"/>
      <c r="C426" s="75"/>
    </row>
    <row r="427" spans="1:3" ht="13.2">
      <c r="A427" s="74"/>
      <c r="B427" s="75"/>
      <c r="C427" s="75"/>
    </row>
    <row r="428" spans="1:3" ht="13.2">
      <c r="A428" s="74"/>
      <c r="B428" s="75"/>
      <c r="C428" s="75"/>
    </row>
    <row r="429" spans="1:3" ht="13.2">
      <c r="A429" s="74"/>
      <c r="B429" s="75"/>
      <c r="C429" s="75"/>
    </row>
    <row r="430" spans="1:3" ht="13.2">
      <c r="A430" s="74"/>
      <c r="B430" s="75"/>
      <c r="C430" s="75"/>
    </row>
    <row r="431" spans="1:3" ht="13.2">
      <c r="A431" s="74"/>
      <c r="B431" s="75"/>
      <c r="C431" s="75"/>
    </row>
    <row r="432" spans="1:3" ht="13.2">
      <c r="A432" s="74"/>
      <c r="B432" s="75"/>
      <c r="C432" s="75"/>
    </row>
    <row r="433" spans="1:3" ht="13.2">
      <c r="A433" s="74"/>
      <c r="B433" s="75"/>
      <c r="C433" s="75"/>
    </row>
    <row r="434" spans="1:3" ht="13.2">
      <c r="A434" s="74"/>
      <c r="B434" s="75"/>
      <c r="C434" s="75"/>
    </row>
    <row r="435" spans="1:3" ht="13.2">
      <c r="A435" s="74"/>
      <c r="B435" s="75"/>
      <c r="C435" s="75"/>
    </row>
    <row r="436" spans="1:3" ht="13.2">
      <c r="A436" s="74"/>
      <c r="B436" s="75"/>
      <c r="C436" s="75"/>
    </row>
    <row r="437" spans="1:3" ht="13.2">
      <c r="A437" s="74"/>
      <c r="B437" s="75"/>
      <c r="C437" s="75"/>
    </row>
    <row r="438" spans="1:3" ht="13.2">
      <c r="A438" s="74"/>
      <c r="B438" s="75"/>
      <c r="C438" s="75"/>
    </row>
    <row r="439" spans="1:3" ht="13.2">
      <c r="A439" s="74"/>
      <c r="B439" s="75"/>
      <c r="C439" s="75"/>
    </row>
    <row r="440" spans="1:3" ht="13.2">
      <c r="A440" s="74"/>
      <c r="B440" s="75"/>
      <c r="C440" s="75"/>
    </row>
    <row r="441" spans="1:3" ht="13.2">
      <c r="A441" s="74"/>
      <c r="B441" s="75"/>
      <c r="C441" s="75"/>
    </row>
    <row r="442" spans="1:3" ht="13.2">
      <c r="A442" s="74"/>
      <c r="B442" s="75"/>
      <c r="C442" s="75"/>
    </row>
    <row r="443" spans="1:3" ht="13.2">
      <c r="A443" s="74"/>
      <c r="B443" s="75"/>
      <c r="C443" s="75"/>
    </row>
    <row r="444" spans="1:3" ht="13.2">
      <c r="A444" s="74"/>
      <c r="B444" s="75"/>
      <c r="C444" s="75"/>
    </row>
    <row r="445" spans="1:3" ht="13.2">
      <c r="A445" s="74"/>
    </row>
    <row r="446" spans="1:3" ht="13.2">
      <c r="A446" s="74"/>
    </row>
    <row r="447" spans="1:3" ht="13.2">
      <c r="A447" s="74"/>
    </row>
    <row r="448" spans="1:3" ht="13.2">
      <c r="A448" s="74"/>
    </row>
    <row r="449" spans="1:1" ht="13.2">
      <c r="A449" s="74"/>
    </row>
    <row r="450" spans="1:1" ht="13.2">
      <c r="A450" s="74"/>
    </row>
    <row r="451" spans="1:1" ht="13.2">
      <c r="A451" s="74"/>
    </row>
    <row r="452" spans="1:1" ht="13.2">
      <c r="A452" s="74"/>
    </row>
    <row r="453" spans="1:1" ht="13.2">
      <c r="A453" s="74"/>
    </row>
    <row r="454" spans="1:1" ht="13.2">
      <c r="A454" s="74"/>
    </row>
    <row r="455" spans="1:1" ht="13.2">
      <c r="A455" s="74"/>
    </row>
    <row r="456" spans="1:1" ht="13.2">
      <c r="A456" s="74"/>
    </row>
    <row r="457" spans="1:1" ht="13.2">
      <c r="A457" s="74"/>
    </row>
    <row r="458" spans="1:1" ht="13.2">
      <c r="A458" s="74"/>
    </row>
    <row r="459" spans="1:1" ht="13.2">
      <c r="A459" s="74"/>
    </row>
    <row r="460" spans="1:1" ht="13.2">
      <c r="A460" s="74"/>
    </row>
    <row r="461" spans="1:1" ht="13.2">
      <c r="A461" s="74"/>
    </row>
    <row r="462" spans="1:1" ht="13.2">
      <c r="A462" s="74"/>
    </row>
    <row r="463" spans="1:1" ht="13.2">
      <c r="A463" s="74"/>
    </row>
    <row r="464" spans="1:1" ht="13.2">
      <c r="A464" s="74"/>
    </row>
    <row r="465" spans="1:1" ht="13.2">
      <c r="A465" s="74"/>
    </row>
    <row r="466" spans="1:1" ht="13.2">
      <c r="A466" s="74"/>
    </row>
    <row r="467" spans="1:1" ht="13.2">
      <c r="A467" s="74"/>
    </row>
    <row r="468" spans="1:1" ht="13.2">
      <c r="A468" s="74"/>
    </row>
    <row r="469" spans="1:1" ht="13.2">
      <c r="A469" s="74"/>
    </row>
    <row r="470" spans="1:1" ht="13.2">
      <c r="A470" s="74"/>
    </row>
    <row r="471" spans="1:1" ht="13.2">
      <c r="A471" s="74"/>
    </row>
    <row r="472" spans="1:1" ht="13.2">
      <c r="A472" s="74"/>
    </row>
    <row r="473" spans="1:1" ht="13.2">
      <c r="A473" s="74"/>
    </row>
    <row r="474" spans="1:1" ht="13.2">
      <c r="A474" s="74"/>
    </row>
    <row r="475" spans="1:1" ht="13.2">
      <c r="A475" s="74"/>
    </row>
    <row r="476" spans="1:1" ht="13.2">
      <c r="A476" s="74"/>
    </row>
    <row r="477" spans="1:1" ht="13.2">
      <c r="A477" s="74"/>
    </row>
    <row r="478" spans="1:1" ht="13.2">
      <c r="A478" s="74"/>
    </row>
    <row r="479" spans="1:1" ht="13.2">
      <c r="A479" s="74"/>
    </row>
    <row r="480" spans="1:1" ht="13.2">
      <c r="A480" s="74"/>
    </row>
    <row r="481" spans="1:1" ht="13.2">
      <c r="A481" s="74"/>
    </row>
    <row r="482" spans="1:1" ht="13.2">
      <c r="A482" s="74"/>
    </row>
    <row r="483" spans="1:1" ht="13.2">
      <c r="A483" s="74"/>
    </row>
    <row r="484" spans="1:1" ht="13.2">
      <c r="A484" s="74"/>
    </row>
    <row r="485" spans="1:1" ht="13.2">
      <c r="A485" s="74"/>
    </row>
    <row r="486" spans="1:1" ht="13.2">
      <c r="A486" s="74"/>
    </row>
    <row r="487" spans="1:1" ht="13.2">
      <c r="A487" s="74"/>
    </row>
    <row r="488" spans="1:1" ht="13.2">
      <c r="A488" s="74"/>
    </row>
    <row r="489" spans="1:1" ht="13.2">
      <c r="A489" s="74"/>
    </row>
    <row r="490" spans="1:1" ht="13.2">
      <c r="A490" s="74"/>
    </row>
    <row r="491" spans="1:1" ht="13.2">
      <c r="A491" s="74"/>
    </row>
    <row r="492" spans="1:1" ht="13.2">
      <c r="A492" s="74"/>
    </row>
    <row r="493" spans="1:1" ht="13.2">
      <c r="A493" s="74"/>
    </row>
    <row r="494" spans="1:1" ht="13.2">
      <c r="A494" s="74"/>
    </row>
    <row r="495" spans="1:1" ht="13.2">
      <c r="A495" s="74"/>
    </row>
    <row r="496" spans="1:1" ht="13.2">
      <c r="A496" s="74"/>
    </row>
    <row r="497" spans="1:1" ht="13.2">
      <c r="A497" s="74"/>
    </row>
    <row r="498" spans="1:1" ht="13.2">
      <c r="A498" s="74"/>
    </row>
    <row r="499" spans="1:1" ht="13.2">
      <c r="A499" s="74"/>
    </row>
    <row r="500" spans="1:1" ht="13.2">
      <c r="A500" s="74"/>
    </row>
    <row r="501" spans="1:1" ht="13.2">
      <c r="A501" s="74"/>
    </row>
    <row r="502" spans="1:1" ht="13.2">
      <c r="A502" s="74"/>
    </row>
    <row r="503" spans="1:1" ht="13.2">
      <c r="A503" s="74"/>
    </row>
    <row r="504" spans="1:1" ht="13.2">
      <c r="A504" s="74"/>
    </row>
    <row r="505" spans="1:1" ht="13.2">
      <c r="A505" s="74"/>
    </row>
    <row r="506" spans="1:1" ht="13.2">
      <c r="A506" s="74"/>
    </row>
    <row r="507" spans="1:1" ht="13.2">
      <c r="A507" s="74"/>
    </row>
    <row r="508" spans="1:1" ht="13.2">
      <c r="A508" s="74"/>
    </row>
    <row r="509" spans="1:1" ht="13.2">
      <c r="A509" s="74"/>
    </row>
    <row r="510" spans="1:1" ht="13.2">
      <c r="A510" s="74"/>
    </row>
    <row r="511" spans="1:1" ht="13.2">
      <c r="A511" s="74"/>
    </row>
    <row r="512" spans="1:1" ht="13.2">
      <c r="A512" s="74"/>
    </row>
    <row r="513" spans="1:1" ht="13.2">
      <c r="A513" s="74"/>
    </row>
    <row r="514" spans="1:1" ht="13.2">
      <c r="A514" s="74"/>
    </row>
    <row r="515" spans="1:1" ht="13.2">
      <c r="A515" s="74"/>
    </row>
    <row r="516" spans="1:1" ht="13.2">
      <c r="A516" s="74"/>
    </row>
    <row r="517" spans="1:1" ht="13.2">
      <c r="A517" s="74"/>
    </row>
    <row r="518" spans="1:1" ht="13.2">
      <c r="A518" s="74"/>
    </row>
    <row r="519" spans="1:1" ht="13.2">
      <c r="A519" s="74"/>
    </row>
    <row r="520" spans="1:1" ht="13.2">
      <c r="A520" s="74"/>
    </row>
    <row r="521" spans="1:1" ht="13.2">
      <c r="A521" s="74"/>
    </row>
    <row r="522" spans="1:1" ht="13.2">
      <c r="A522" s="74"/>
    </row>
    <row r="523" spans="1:1" ht="13.2">
      <c r="A523" s="74"/>
    </row>
    <row r="524" spans="1:1" ht="13.2">
      <c r="A524" s="74"/>
    </row>
    <row r="525" spans="1:1" ht="13.2">
      <c r="A525" s="74"/>
    </row>
    <row r="526" spans="1:1" ht="13.2">
      <c r="A526" s="74"/>
    </row>
    <row r="527" spans="1:1" ht="13.2">
      <c r="A527" s="74"/>
    </row>
    <row r="528" spans="1:1" ht="13.2">
      <c r="A528" s="74"/>
    </row>
    <row r="529" spans="1:1" ht="13.2">
      <c r="A529" s="74"/>
    </row>
    <row r="530" spans="1:1" ht="13.2">
      <c r="A530" s="74"/>
    </row>
    <row r="531" spans="1:1" ht="13.2">
      <c r="A531" s="74"/>
    </row>
    <row r="532" spans="1:1" ht="13.2">
      <c r="A532" s="74"/>
    </row>
    <row r="533" spans="1:1" ht="13.2">
      <c r="A533" s="74"/>
    </row>
    <row r="534" spans="1:1" ht="13.2">
      <c r="A534" s="74"/>
    </row>
    <row r="535" spans="1:1" ht="13.2">
      <c r="A535" s="74"/>
    </row>
    <row r="536" spans="1:1" ht="13.2">
      <c r="A536" s="74"/>
    </row>
    <row r="537" spans="1:1" ht="13.2">
      <c r="A537" s="74"/>
    </row>
    <row r="538" spans="1:1" ht="13.2">
      <c r="A538" s="74"/>
    </row>
    <row r="539" spans="1:1" ht="13.2">
      <c r="A539" s="74"/>
    </row>
    <row r="540" spans="1:1" ht="13.2">
      <c r="A540" s="74"/>
    </row>
    <row r="541" spans="1:1" ht="13.2">
      <c r="A541" s="74"/>
    </row>
    <row r="542" spans="1:1" ht="13.2">
      <c r="A542" s="74"/>
    </row>
    <row r="543" spans="1:1" ht="13.2">
      <c r="A543" s="74"/>
    </row>
    <row r="544" spans="1:1" ht="13.2">
      <c r="A544" s="74"/>
    </row>
    <row r="545" spans="1:1" ht="13.2">
      <c r="A545" s="74"/>
    </row>
    <row r="546" spans="1:1" ht="13.2">
      <c r="A546" s="74"/>
    </row>
    <row r="547" spans="1:1" ht="13.2">
      <c r="A547" s="74"/>
    </row>
    <row r="548" spans="1:1" ht="13.2">
      <c r="A548" s="74"/>
    </row>
    <row r="549" spans="1:1" ht="13.2">
      <c r="A549" s="74"/>
    </row>
    <row r="550" spans="1:1" ht="13.2">
      <c r="A550" s="74"/>
    </row>
    <row r="551" spans="1:1" ht="13.2">
      <c r="A551" s="74"/>
    </row>
    <row r="552" spans="1:1" ht="13.2">
      <c r="A552" s="74"/>
    </row>
    <row r="553" spans="1:1" ht="13.2">
      <c r="A553" s="74"/>
    </row>
    <row r="554" spans="1:1" ht="13.2">
      <c r="A554" s="74"/>
    </row>
    <row r="555" spans="1:1" ht="13.2">
      <c r="A555" s="74"/>
    </row>
    <row r="556" spans="1:1" ht="13.2">
      <c r="A556" s="74"/>
    </row>
    <row r="557" spans="1:1" ht="13.2">
      <c r="A557" s="74"/>
    </row>
    <row r="558" spans="1:1" ht="13.2">
      <c r="A558" s="74"/>
    </row>
    <row r="559" spans="1:1" ht="13.2">
      <c r="A559" s="74"/>
    </row>
    <row r="560" spans="1:1" ht="13.2">
      <c r="A560" s="74"/>
    </row>
    <row r="561" spans="1:1" ht="13.2">
      <c r="A561" s="74"/>
    </row>
    <row r="562" spans="1:1" ht="13.2">
      <c r="A562" s="74"/>
    </row>
    <row r="563" spans="1:1" ht="13.2">
      <c r="A563" s="74"/>
    </row>
    <row r="564" spans="1:1" ht="13.2">
      <c r="A564" s="74"/>
    </row>
    <row r="565" spans="1:1" ht="13.2">
      <c r="A565" s="74"/>
    </row>
    <row r="566" spans="1:1" ht="13.2">
      <c r="A566" s="74"/>
    </row>
    <row r="567" spans="1:1" ht="13.2">
      <c r="A567" s="74"/>
    </row>
    <row r="568" spans="1:1" ht="13.2">
      <c r="A568" s="74"/>
    </row>
    <row r="569" spans="1:1" ht="13.2">
      <c r="A569" s="74"/>
    </row>
    <row r="570" spans="1:1" ht="13.2">
      <c r="A570" s="74"/>
    </row>
    <row r="571" spans="1:1" ht="13.2">
      <c r="A571" s="74"/>
    </row>
    <row r="572" spans="1:1" ht="13.2">
      <c r="A572" s="74"/>
    </row>
    <row r="573" spans="1:1" ht="13.2">
      <c r="A573" s="74"/>
    </row>
    <row r="574" spans="1:1" ht="13.2">
      <c r="A574" s="74"/>
    </row>
    <row r="575" spans="1:1" ht="13.2">
      <c r="A575" s="74"/>
    </row>
    <row r="576" spans="1:1" ht="13.2">
      <c r="A576" s="74"/>
    </row>
    <row r="577" spans="1:1" ht="13.2">
      <c r="A577" s="74"/>
    </row>
    <row r="578" spans="1:1" ht="13.2">
      <c r="A578" s="74"/>
    </row>
    <row r="579" spans="1:1" ht="13.2">
      <c r="A579" s="74"/>
    </row>
    <row r="580" spans="1:1" ht="13.2">
      <c r="A580" s="74"/>
    </row>
    <row r="581" spans="1:1" ht="13.2">
      <c r="A581" s="74"/>
    </row>
    <row r="582" spans="1:1" ht="13.2">
      <c r="A582" s="74"/>
    </row>
    <row r="583" spans="1:1" ht="13.2">
      <c r="A583" s="74"/>
    </row>
    <row r="584" spans="1:1" ht="13.2">
      <c r="A584" s="74"/>
    </row>
    <row r="585" spans="1:1" ht="13.2">
      <c r="A585" s="74"/>
    </row>
    <row r="586" spans="1:1" ht="13.2">
      <c r="A586" s="74"/>
    </row>
    <row r="587" spans="1:1" ht="13.2">
      <c r="A587" s="74"/>
    </row>
    <row r="588" spans="1:1" ht="13.2">
      <c r="A588" s="74"/>
    </row>
    <row r="589" spans="1:1" ht="13.2">
      <c r="A589" s="74"/>
    </row>
    <row r="590" spans="1:1" ht="13.2">
      <c r="A590" s="74"/>
    </row>
    <row r="591" spans="1:1" ht="13.2">
      <c r="A591" s="74"/>
    </row>
    <row r="592" spans="1:1" ht="13.2">
      <c r="A592" s="74"/>
    </row>
    <row r="593" spans="1:1" ht="13.2">
      <c r="A593" s="74"/>
    </row>
    <row r="594" spans="1:1" ht="13.2">
      <c r="A594" s="74"/>
    </row>
    <row r="595" spans="1:1" ht="13.2">
      <c r="A595" s="74"/>
    </row>
    <row r="596" spans="1:1" ht="13.2">
      <c r="A596" s="74"/>
    </row>
    <row r="597" spans="1:1" ht="13.2">
      <c r="A597" s="74"/>
    </row>
    <row r="598" spans="1:1" ht="13.2">
      <c r="A598" s="74"/>
    </row>
    <row r="599" spans="1:1" ht="13.2">
      <c r="A599" s="74"/>
    </row>
    <row r="600" spans="1:1" ht="13.2">
      <c r="A600" s="74"/>
    </row>
    <row r="601" spans="1:1" ht="13.2">
      <c r="A601" s="74"/>
    </row>
    <row r="602" spans="1:1" ht="13.2">
      <c r="A602" s="74"/>
    </row>
    <row r="603" spans="1:1" ht="13.2">
      <c r="A603" s="74"/>
    </row>
    <row r="604" spans="1:1" ht="13.2">
      <c r="A604" s="74"/>
    </row>
    <row r="605" spans="1:1" ht="13.2">
      <c r="A605" s="74"/>
    </row>
    <row r="606" spans="1:1" ht="13.2">
      <c r="A606" s="74"/>
    </row>
    <row r="607" spans="1:1" ht="13.2">
      <c r="A607" s="74"/>
    </row>
    <row r="608" spans="1:1" ht="13.2">
      <c r="A608" s="74"/>
    </row>
    <row r="609" spans="1:1" ht="13.2">
      <c r="A609" s="74"/>
    </row>
    <row r="610" spans="1:1" ht="13.2">
      <c r="A610" s="74"/>
    </row>
    <row r="611" spans="1:1" ht="13.2">
      <c r="A611" s="74"/>
    </row>
    <row r="612" spans="1:1" ht="13.2">
      <c r="A612" s="74"/>
    </row>
    <row r="613" spans="1:1" ht="13.2">
      <c r="A613" s="74"/>
    </row>
    <row r="614" spans="1:1" ht="13.2">
      <c r="A614" s="74"/>
    </row>
    <row r="615" spans="1:1" ht="13.2">
      <c r="A615" s="74"/>
    </row>
    <row r="616" spans="1:1" ht="13.2">
      <c r="A616" s="74"/>
    </row>
    <row r="617" spans="1:1" ht="13.2">
      <c r="A617" s="74"/>
    </row>
    <row r="618" spans="1:1" ht="13.2">
      <c r="A618" s="74"/>
    </row>
    <row r="619" spans="1:1" ht="13.2">
      <c r="A619" s="74"/>
    </row>
    <row r="620" spans="1:1" ht="13.2">
      <c r="A620" s="74"/>
    </row>
    <row r="621" spans="1:1" ht="13.2">
      <c r="A621" s="74"/>
    </row>
    <row r="622" spans="1:1" ht="13.2">
      <c r="A622" s="74"/>
    </row>
    <row r="623" spans="1:1" ht="13.2">
      <c r="A623" s="74"/>
    </row>
    <row r="624" spans="1:1" ht="13.2">
      <c r="A624" s="74"/>
    </row>
    <row r="625" spans="1:1" ht="13.2">
      <c r="A625" s="74"/>
    </row>
    <row r="626" spans="1:1" ht="13.2">
      <c r="A626" s="74"/>
    </row>
    <row r="627" spans="1:1" ht="13.2">
      <c r="A627" s="74"/>
    </row>
    <row r="628" spans="1:1" ht="13.2">
      <c r="A628" s="74"/>
    </row>
    <row r="629" spans="1:1" ht="13.2">
      <c r="A629" s="74"/>
    </row>
    <row r="630" spans="1:1" ht="13.2">
      <c r="A630" s="74"/>
    </row>
    <row r="631" spans="1:1" ht="13.2">
      <c r="A631" s="74"/>
    </row>
    <row r="632" spans="1:1" ht="13.2">
      <c r="A632" s="74"/>
    </row>
    <row r="633" spans="1:1" ht="13.2">
      <c r="A633" s="74"/>
    </row>
    <row r="634" spans="1:1" ht="13.2">
      <c r="A634" s="74"/>
    </row>
    <row r="635" spans="1:1" ht="13.2">
      <c r="A635" s="74"/>
    </row>
    <row r="636" spans="1:1" ht="13.2">
      <c r="A636" s="74"/>
    </row>
    <row r="637" spans="1:1" ht="13.2">
      <c r="A637" s="74"/>
    </row>
    <row r="638" spans="1:1" ht="13.2">
      <c r="A638" s="74"/>
    </row>
    <row r="639" spans="1:1" ht="13.2">
      <c r="A639" s="74"/>
    </row>
    <row r="640" spans="1:1" ht="13.2">
      <c r="A640" s="74"/>
    </row>
    <row r="641" spans="1:1" ht="13.2">
      <c r="A641" s="74"/>
    </row>
    <row r="642" spans="1:1" ht="13.2">
      <c r="A642" s="74"/>
    </row>
    <row r="643" spans="1:1" ht="13.2">
      <c r="A643" s="74"/>
    </row>
    <row r="644" spans="1:1" ht="13.2">
      <c r="A644" s="74"/>
    </row>
    <row r="645" spans="1:1" ht="13.2">
      <c r="A645" s="74"/>
    </row>
    <row r="646" spans="1:1" ht="13.2">
      <c r="A646" s="74"/>
    </row>
    <row r="647" spans="1:1" ht="13.2">
      <c r="A647" s="74"/>
    </row>
    <row r="648" spans="1:1" ht="13.2">
      <c r="A648" s="74"/>
    </row>
    <row r="649" spans="1:1" ht="13.2">
      <c r="A649" s="74"/>
    </row>
    <row r="650" spans="1:1" ht="13.2">
      <c r="A650" s="74"/>
    </row>
    <row r="651" spans="1:1" ht="13.2">
      <c r="A651" s="74"/>
    </row>
    <row r="652" spans="1:1" ht="13.2">
      <c r="A652" s="74"/>
    </row>
    <row r="653" spans="1:1" ht="13.2">
      <c r="A653" s="74"/>
    </row>
    <row r="654" spans="1:1" ht="13.2">
      <c r="A654" s="74"/>
    </row>
    <row r="655" spans="1:1" ht="13.2">
      <c r="A655" s="74"/>
    </row>
    <row r="656" spans="1:1" ht="13.2">
      <c r="A656" s="74"/>
    </row>
    <row r="657" spans="1:1" ht="13.2">
      <c r="A657" s="74"/>
    </row>
    <row r="658" spans="1:1" ht="13.2">
      <c r="A658" s="74"/>
    </row>
    <row r="659" spans="1:1" ht="13.2">
      <c r="A659" s="74"/>
    </row>
    <row r="660" spans="1:1" ht="13.2"/>
    <row r="661" spans="1:1" ht="13.2"/>
    <row r="662" spans="1:1" ht="13.2"/>
    <row r="663" spans="1:1" ht="13.2"/>
    <row r="664" spans="1:1" ht="13.2"/>
    <row r="665" spans="1:1" ht="13.2"/>
    <row r="666" spans="1:1" ht="13.2"/>
    <row r="667" spans="1:1" ht="13.2"/>
    <row r="668" spans="1:1" ht="13.2"/>
    <row r="669" spans="1:1" ht="13.2"/>
    <row r="670" spans="1:1" ht="13.2"/>
    <row r="671" spans="1:1" ht="13.2"/>
    <row r="672" spans="1:1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spans="2:3" ht="13.2"/>
    <row r="770" spans="2:3" ht="13.2"/>
    <row r="771" spans="2:3" ht="13.2"/>
    <row r="772" spans="2:3" ht="13.2"/>
    <row r="773" spans="2:3" ht="13.2"/>
    <row r="774" spans="2:3" ht="13.2"/>
    <row r="775" spans="2:3" ht="13.2"/>
    <row r="776" spans="2:3" ht="13.2"/>
    <row r="777" spans="2:3" ht="13.2"/>
    <row r="778" spans="2:3" ht="13.2"/>
    <row r="779" spans="2:3" ht="13.2">
      <c r="B779" s="37"/>
      <c r="C779" s="37"/>
    </row>
    <row r="780" spans="2:3" ht="13.2">
      <c r="B780" s="37"/>
      <c r="C780" s="37"/>
    </row>
    <row r="781" spans="2:3" ht="13.2">
      <c r="B781" s="37"/>
      <c r="C781" s="37"/>
    </row>
    <row r="782" spans="2:3" ht="13.2">
      <c r="B782" s="37"/>
      <c r="C782" s="37"/>
    </row>
    <row r="783" spans="2:3" ht="13.2">
      <c r="B783" s="37"/>
      <c r="C783" s="37"/>
    </row>
    <row r="784" spans="2:3" ht="13.2">
      <c r="B784" s="37"/>
      <c r="C784" s="37"/>
    </row>
    <row r="785" spans="2:3" ht="13.2">
      <c r="B785" s="37"/>
      <c r="C785" s="37"/>
    </row>
    <row r="786" spans="2:3" ht="13.2">
      <c r="B786" s="37"/>
      <c r="C786" s="37"/>
    </row>
    <row r="787" spans="2:3" ht="13.2">
      <c r="B787" s="37"/>
      <c r="C787" s="37"/>
    </row>
    <row r="788" spans="2:3" ht="13.2">
      <c r="B788" s="37"/>
      <c r="C788" s="37"/>
    </row>
    <row r="789" spans="2:3" ht="13.2">
      <c r="B789" s="37"/>
      <c r="C789" s="37"/>
    </row>
    <row r="790" spans="2:3" ht="13.2">
      <c r="B790" s="37"/>
      <c r="C790" s="37"/>
    </row>
    <row r="791" spans="2:3" ht="13.2">
      <c r="B791" s="37"/>
      <c r="C791" s="37"/>
    </row>
    <row r="792" spans="2:3" ht="13.2">
      <c r="B792" s="37"/>
      <c r="C792" s="37"/>
    </row>
    <row r="793" spans="2:3" ht="13.2">
      <c r="B793" s="37"/>
      <c r="C793" s="37"/>
    </row>
    <row r="794" spans="2:3" ht="13.2">
      <c r="B794" s="37"/>
      <c r="C794" s="37"/>
    </row>
    <row r="795" spans="2:3" ht="13.2">
      <c r="B795" s="37"/>
      <c r="C795" s="37"/>
    </row>
    <row r="796" spans="2:3" ht="13.2">
      <c r="B796" s="37"/>
      <c r="C796" s="37"/>
    </row>
    <row r="797" spans="2:3" ht="13.2">
      <c r="B797" s="37"/>
      <c r="C797" s="37"/>
    </row>
    <row r="798" spans="2:3" ht="13.2">
      <c r="B798" s="37"/>
      <c r="C798" s="37"/>
    </row>
    <row r="799" spans="2:3" ht="13.2">
      <c r="B799" s="37"/>
      <c r="C799" s="37"/>
    </row>
    <row r="800" spans="2:3" ht="13.2">
      <c r="B800" s="37"/>
      <c r="C800" s="37"/>
    </row>
    <row r="801" spans="2:3" ht="13.2">
      <c r="B801" s="37"/>
      <c r="C801" s="37"/>
    </row>
    <row r="802" spans="2:3" ht="13.2">
      <c r="B802" s="37"/>
      <c r="C802" s="37"/>
    </row>
    <row r="803" spans="2:3" ht="13.2">
      <c r="B803" s="37"/>
      <c r="C803" s="37"/>
    </row>
    <row r="804" spans="2:3" ht="13.2">
      <c r="B804" s="37"/>
      <c r="C804" s="37"/>
    </row>
    <row r="805" spans="2:3" ht="13.2">
      <c r="B805" s="37"/>
      <c r="C805" s="37"/>
    </row>
    <row r="806" spans="2:3" ht="13.2">
      <c r="B806" s="37"/>
      <c r="C806" s="37"/>
    </row>
    <row r="807" spans="2:3" ht="13.2">
      <c r="B807" s="37"/>
      <c r="C807" s="37"/>
    </row>
    <row r="808" spans="2:3" ht="13.2">
      <c r="B808" s="37"/>
      <c r="C808" s="37"/>
    </row>
    <row r="809" spans="2:3" ht="13.2">
      <c r="B809" s="37"/>
      <c r="C809" s="37"/>
    </row>
    <row r="810" spans="2:3" ht="13.2">
      <c r="B810" s="37"/>
      <c r="C810" s="37"/>
    </row>
    <row r="811" spans="2:3" ht="13.2">
      <c r="B811" s="37"/>
      <c r="C811" s="37"/>
    </row>
    <row r="812" spans="2:3" ht="13.2">
      <c r="B812" s="37"/>
      <c r="C812" s="37"/>
    </row>
    <row r="813" spans="2:3" ht="13.2">
      <c r="B813" s="37"/>
      <c r="C813" s="37"/>
    </row>
    <row r="814" spans="2:3" ht="13.2">
      <c r="B814" s="37"/>
      <c r="C814" s="37"/>
    </row>
    <row r="815" spans="2:3" ht="13.2">
      <c r="B815" s="37"/>
      <c r="C815" s="37"/>
    </row>
    <row r="816" spans="2:3" ht="13.2">
      <c r="B816" s="37"/>
      <c r="C816" s="37"/>
    </row>
    <row r="817" spans="2:3" ht="13.2">
      <c r="B817" s="37"/>
      <c r="C817" s="37"/>
    </row>
    <row r="818" spans="2:3" ht="13.2">
      <c r="B818" s="37"/>
      <c r="C818" s="37"/>
    </row>
    <row r="819" spans="2:3" ht="13.2">
      <c r="B819" s="37"/>
      <c r="C819" s="37"/>
    </row>
    <row r="820" spans="2:3" ht="13.2">
      <c r="B820" s="37"/>
      <c r="C820" s="37"/>
    </row>
    <row r="821" spans="2:3" ht="13.2">
      <c r="B821" s="37"/>
      <c r="C821" s="37"/>
    </row>
    <row r="822" spans="2:3" ht="13.2">
      <c r="B822" s="37"/>
      <c r="C822" s="37"/>
    </row>
    <row r="823" spans="2:3" ht="13.2">
      <c r="B823" s="37"/>
      <c r="C823" s="37"/>
    </row>
    <row r="824" spans="2:3" ht="13.2">
      <c r="B824" s="37"/>
      <c r="C824" s="37"/>
    </row>
    <row r="825" spans="2:3" ht="13.2">
      <c r="B825" s="37"/>
      <c r="C825" s="37"/>
    </row>
    <row r="826" spans="2:3" ht="13.2">
      <c r="B826" s="37"/>
      <c r="C826" s="37"/>
    </row>
    <row r="827" spans="2:3" ht="13.2">
      <c r="B827" s="37"/>
      <c r="C827" s="37"/>
    </row>
    <row r="828" spans="2:3" ht="13.2">
      <c r="B828" s="37"/>
      <c r="C828" s="37"/>
    </row>
    <row r="829" spans="2:3" ht="13.2">
      <c r="B829" s="37"/>
      <c r="C829" s="37"/>
    </row>
    <row r="830" spans="2:3" ht="13.2">
      <c r="B830" s="37"/>
      <c r="C830" s="37"/>
    </row>
    <row r="831" spans="2:3" ht="13.2">
      <c r="B831" s="37"/>
      <c r="C831" s="37"/>
    </row>
    <row r="832" spans="2:3" ht="13.2">
      <c r="B832" s="37"/>
      <c r="C832" s="37"/>
    </row>
    <row r="833" spans="2:3" ht="13.2">
      <c r="B833" s="37"/>
      <c r="C833" s="37"/>
    </row>
    <row r="834" spans="2:3" ht="13.2">
      <c r="B834" s="37"/>
      <c r="C834" s="37"/>
    </row>
    <row r="835" spans="2:3" ht="13.2">
      <c r="B835" s="37"/>
      <c r="C835" s="37"/>
    </row>
    <row r="836" spans="2:3" ht="13.2">
      <c r="B836" s="37"/>
      <c r="C836" s="37"/>
    </row>
    <row r="837" spans="2:3" ht="13.2">
      <c r="B837" s="37"/>
      <c r="C837" s="37"/>
    </row>
    <row r="838" spans="2:3" ht="13.2">
      <c r="B838" s="37"/>
      <c r="C838" s="37"/>
    </row>
    <row r="839" spans="2:3" ht="13.2">
      <c r="B839" s="37"/>
      <c r="C839" s="37"/>
    </row>
    <row r="840" spans="2:3" ht="13.2">
      <c r="B840" s="37"/>
      <c r="C840" s="37"/>
    </row>
    <row r="841" spans="2:3" ht="13.2">
      <c r="B841" s="37"/>
      <c r="C841" s="37"/>
    </row>
    <row r="842" spans="2:3" ht="13.2">
      <c r="B842" s="37"/>
      <c r="C842" s="37"/>
    </row>
    <row r="843" spans="2:3" ht="13.2">
      <c r="B843" s="37"/>
      <c r="C843" s="37"/>
    </row>
    <row r="844" spans="2:3" ht="13.2">
      <c r="B844" s="37"/>
      <c r="C844" s="37"/>
    </row>
    <row r="845" spans="2:3" ht="13.2">
      <c r="B845" s="37"/>
      <c r="C845" s="37"/>
    </row>
    <row r="846" spans="2:3" ht="13.2">
      <c r="B846" s="37"/>
      <c r="C846" s="37"/>
    </row>
    <row r="847" spans="2:3" ht="13.2">
      <c r="B847" s="37"/>
      <c r="C847" s="37"/>
    </row>
    <row r="848" spans="2:3" ht="13.2">
      <c r="B848" s="37"/>
      <c r="C848" s="37"/>
    </row>
    <row r="849" spans="2:3" ht="13.2">
      <c r="B849" s="37"/>
      <c r="C849" s="37"/>
    </row>
    <row r="850" spans="2:3" ht="13.2">
      <c r="B850" s="37"/>
      <c r="C850" s="37"/>
    </row>
    <row r="851" spans="2:3" ht="13.2">
      <c r="B851" s="37"/>
      <c r="C851" s="37"/>
    </row>
    <row r="852" spans="2:3" ht="13.2">
      <c r="B852" s="37"/>
      <c r="C852" s="37"/>
    </row>
    <row r="853" spans="2:3" ht="13.2">
      <c r="B853" s="37"/>
      <c r="C853" s="37"/>
    </row>
    <row r="854" spans="2:3" ht="13.2">
      <c r="B854" s="37"/>
      <c r="C854" s="37"/>
    </row>
    <row r="855" spans="2:3" ht="13.2">
      <c r="B855" s="37"/>
      <c r="C855" s="37"/>
    </row>
    <row r="856" spans="2:3" ht="13.2">
      <c r="B856" s="37"/>
      <c r="C856" s="37"/>
    </row>
    <row r="857" spans="2:3" ht="13.2">
      <c r="B857" s="37"/>
      <c r="C857" s="37"/>
    </row>
    <row r="858" spans="2:3" ht="13.2">
      <c r="B858" s="37"/>
      <c r="C858" s="37"/>
    </row>
    <row r="859" spans="2:3" ht="13.2">
      <c r="B859" s="37"/>
      <c r="C859" s="37"/>
    </row>
    <row r="860" spans="2:3" ht="13.2">
      <c r="B860" s="37"/>
      <c r="C860" s="37"/>
    </row>
    <row r="861" spans="2:3" ht="13.2">
      <c r="B861" s="37"/>
      <c r="C861" s="37"/>
    </row>
    <row r="862" spans="2:3" ht="13.2">
      <c r="B862" s="37"/>
      <c r="C862" s="37"/>
    </row>
    <row r="863" spans="2:3" ht="13.2">
      <c r="B863" s="37"/>
      <c r="C863" s="37"/>
    </row>
    <row r="864" spans="2:3" ht="13.2">
      <c r="B864" s="37"/>
      <c r="C864" s="37"/>
    </row>
    <row r="865" spans="2:3" ht="13.2">
      <c r="B865" s="37"/>
      <c r="C865" s="37"/>
    </row>
    <row r="866" spans="2:3" ht="13.2">
      <c r="B866" s="37"/>
      <c r="C866" s="37"/>
    </row>
    <row r="867" spans="2:3" ht="13.2">
      <c r="B867" s="37"/>
      <c r="C867" s="37"/>
    </row>
    <row r="868" spans="2:3" ht="13.2">
      <c r="B868" s="37"/>
      <c r="C868" s="37"/>
    </row>
    <row r="869" spans="2:3" ht="13.2">
      <c r="B869" s="37"/>
      <c r="C869" s="37"/>
    </row>
    <row r="870" spans="2:3" ht="13.2">
      <c r="B870" s="37"/>
      <c r="C870" s="37"/>
    </row>
    <row r="871" spans="2:3" ht="13.2">
      <c r="B871" s="37"/>
      <c r="C871" s="37"/>
    </row>
    <row r="872" spans="2:3" ht="13.2">
      <c r="B872" s="37"/>
      <c r="C872" s="37"/>
    </row>
    <row r="873" spans="2:3" ht="13.2">
      <c r="B873" s="37"/>
      <c r="C873" s="37"/>
    </row>
    <row r="874" spans="2:3" ht="13.2">
      <c r="B874" s="37"/>
      <c r="C874" s="37"/>
    </row>
    <row r="875" spans="2:3" ht="13.2">
      <c r="B875" s="37"/>
      <c r="C875" s="37"/>
    </row>
    <row r="876" spans="2:3" ht="13.2">
      <c r="B876" s="37"/>
      <c r="C876" s="37"/>
    </row>
    <row r="877" spans="2:3" ht="13.2">
      <c r="B877" s="37"/>
      <c r="C877" s="37"/>
    </row>
    <row r="878" spans="2:3" ht="13.2">
      <c r="B878" s="37"/>
      <c r="C878" s="37"/>
    </row>
    <row r="879" spans="2:3" ht="13.2">
      <c r="B879" s="37"/>
      <c r="C879" s="37"/>
    </row>
    <row r="880" spans="2:3" ht="13.2">
      <c r="B880" s="37"/>
      <c r="C880" s="37"/>
    </row>
    <row r="881" spans="2:3" ht="13.2">
      <c r="B881" s="37"/>
      <c r="C881" s="37"/>
    </row>
    <row r="882" spans="2:3" ht="13.2">
      <c r="B882" s="37"/>
      <c r="C882" s="37"/>
    </row>
    <row r="883" spans="2:3" ht="13.2">
      <c r="B883" s="37"/>
      <c r="C883" s="37"/>
    </row>
    <row r="884" spans="2:3" ht="13.2">
      <c r="B884" s="37"/>
      <c r="C884" s="37"/>
    </row>
    <row r="885" spans="2:3" ht="13.2">
      <c r="B885" s="37"/>
      <c r="C885" s="37"/>
    </row>
    <row r="886" spans="2:3" ht="13.2">
      <c r="B886" s="37"/>
      <c r="C886" s="37"/>
    </row>
    <row r="887" spans="2:3" ht="13.2">
      <c r="B887" s="37"/>
      <c r="C887" s="37"/>
    </row>
    <row r="888" spans="2:3" ht="13.2">
      <c r="B888" s="37"/>
      <c r="C888" s="37"/>
    </row>
    <row r="889" spans="2:3" ht="13.2">
      <c r="B889" s="37"/>
      <c r="C889" s="37"/>
    </row>
    <row r="890" spans="2:3" ht="13.2">
      <c r="B890" s="37"/>
      <c r="C890" s="37"/>
    </row>
    <row r="891" spans="2:3" ht="13.2">
      <c r="B891" s="37"/>
      <c r="C891" s="37"/>
    </row>
    <row r="892" spans="2:3" ht="13.2">
      <c r="B892" s="37"/>
      <c r="C892" s="37"/>
    </row>
    <row r="893" spans="2:3" ht="13.2">
      <c r="B893" s="37"/>
      <c r="C893" s="37"/>
    </row>
    <row r="894" spans="2:3" ht="13.2">
      <c r="B894" s="37"/>
      <c r="C894" s="37"/>
    </row>
    <row r="895" spans="2:3" ht="13.2">
      <c r="B895" s="37"/>
      <c r="C895" s="37"/>
    </row>
    <row r="896" spans="2:3" ht="13.2">
      <c r="B896" s="37"/>
      <c r="C896" s="37"/>
    </row>
    <row r="897" spans="2:3" ht="13.2">
      <c r="B897" s="37"/>
      <c r="C897" s="37"/>
    </row>
    <row r="898" spans="2:3" ht="13.2">
      <c r="B898" s="37"/>
      <c r="C898" s="37"/>
    </row>
    <row r="899" spans="2:3" ht="13.2">
      <c r="B899" s="37"/>
      <c r="C899" s="37"/>
    </row>
    <row r="900" spans="2:3" ht="13.2">
      <c r="B900" s="37"/>
      <c r="C900" s="37"/>
    </row>
    <row r="901" spans="2:3" ht="13.2">
      <c r="B901" s="37"/>
      <c r="C901" s="37"/>
    </row>
    <row r="902" spans="2:3" ht="13.2">
      <c r="B902" s="37"/>
      <c r="C902" s="37"/>
    </row>
    <row r="903" spans="2:3" ht="13.2">
      <c r="B903" s="37"/>
      <c r="C903" s="37"/>
    </row>
    <row r="904" spans="2:3" ht="13.2">
      <c r="B904" s="37"/>
      <c r="C904" s="37"/>
    </row>
    <row r="905" spans="2:3" ht="13.2">
      <c r="B905" s="37"/>
      <c r="C905" s="37"/>
    </row>
    <row r="906" spans="2:3" ht="13.2">
      <c r="B906" s="37"/>
      <c r="C906" s="37"/>
    </row>
    <row r="907" spans="2:3" ht="13.2">
      <c r="B907" s="37"/>
      <c r="C907" s="37"/>
    </row>
    <row r="908" spans="2:3" ht="13.2">
      <c r="B908" s="37"/>
      <c r="C908" s="37"/>
    </row>
    <row r="909" spans="2:3" ht="13.2">
      <c r="B909" s="37"/>
      <c r="C909" s="37"/>
    </row>
    <row r="910" spans="2:3" ht="13.2">
      <c r="B910" s="37"/>
      <c r="C910" s="37"/>
    </row>
    <row r="911" spans="2:3" ht="13.2">
      <c r="B911" s="37"/>
      <c r="C911" s="37"/>
    </row>
    <row r="912" spans="2:3" ht="13.2">
      <c r="B912" s="37"/>
      <c r="C912" s="37"/>
    </row>
    <row r="913" spans="2:3" ht="13.2">
      <c r="B913" s="37"/>
      <c r="C913" s="37"/>
    </row>
    <row r="914" spans="2:3" ht="13.2">
      <c r="B914" s="37"/>
      <c r="C914" s="37"/>
    </row>
    <row r="915" spans="2:3" ht="13.2">
      <c r="B915" s="37"/>
      <c r="C915" s="37"/>
    </row>
    <row r="916" spans="2:3" ht="13.2">
      <c r="B916" s="37"/>
      <c r="C916" s="37"/>
    </row>
    <row r="917" spans="2:3" ht="13.2">
      <c r="B917" s="37"/>
      <c r="C917" s="37"/>
    </row>
    <row r="918" spans="2:3" ht="13.2">
      <c r="B918" s="37"/>
      <c r="C918" s="37"/>
    </row>
    <row r="919" spans="2:3" ht="13.2">
      <c r="B919" s="37"/>
      <c r="C919" s="37"/>
    </row>
    <row r="920" spans="2:3" ht="13.2">
      <c r="B920" s="37"/>
      <c r="C920" s="37"/>
    </row>
    <row r="921" spans="2:3" ht="13.2">
      <c r="B921" s="37"/>
      <c r="C921" s="37"/>
    </row>
    <row r="922" spans="2:3" ht="13.2">
      <c r="B922" s="37"/>
      <c r="C922" s="37"/>
    </row>
    <row r="923" spans="2:3" ht="13.2">
      <c r="B923" s="37"/>
      <c r="C923" s="37"/>
    </row>
    <row r="924" spans="2:3" ht="13.2">
      <c r="B924" s="37"/>
      <c r="C924" s="37"/>
    </row>
    <row r="925" spans="2:3" ht="13.2">
      <c r="B925" s="37"/>
      <c r="C925" s="37"/>
    </row>
    <row r="926" spans="2:3" ht="13.2">
      <c r="B926" s="37"/>
      <c r="C926" s="37"/>
    </row>
    <row r="927" spans="2:3" ht="13.2">
      <c r="B927" s="37"/>
      <c r="C927" s="37"/>
    </row>
    <row r="928" spans="2:3" ht="13.2">
      <c r="B928" s="37"/>
      <c r="C928" s="37"/>
    </row>
    <row r="929" spans="2:3" ht="13.2">
      <c r="B929" s="37"/>
      <c r="C929" s="37"/>
    </row>
    <row r="930" spans="2:3" ht="13.2">
      <c r="B930" s="37"/>
      <c r="C930" s="37"/>
    </row>
    <row r="931" spans="2:3" ht="13.2">
      <c r="B931" s="37"/>
      <c r="C931" s="37"/>
    </row>
    <row r="932" spans="2:3" ht="13.2">
      <c r="B932" s="37"/>
      <c r="C932" s="37"/>
    </row>
    <row r="933" spans="2:3" ht="13.2">
      <c r="B933" s="37"/>
      <c r="C933" s="37"/>
    </row>
    <row r="934" spans="2:3" ht="13.2">
      <c r="B934" s="37"/>
      <c r="C934" s="37"/>
    </row>
    <row r="935" spans="2:3" ht="13.2">
      <c r="B935" s="37"/>
      <c r="C935" s="37"/>
    </row>
    <row r="936" spans="2:3" ht="13.2">
      <c r="B936" s="37"/>
      <c r="C936" s="37"/>
    </row>
    <row r="937" spans="2:3" ht="13.2">
      <c r="B937" s="37"/>
      <c r="C937" s="37"/>
    </row>
    <row r="938" spans="2:3" ht="13.2">
      <c r="B938" s="37"/>
      <c r="C938" s="37"/>
    </row>
    <row r="939" spans="2:3" ht="13.2">
      <c r="B939" s="37"/>
      <c r="C939" s="37"/>
    </row>
    <row r="940" spans="2:3" ht="13.2">
      <c r="B940" s="37"/>
      <c r="C940" s="37"/>
    </row>
    <row r="941" spans="2:3" ht="13.2">
      <c r="B941" s="37"/>
      <c r="C941" s="37"/>
    </row>
    <row r="942" spans="2:3" ht="13.2">
      <c r="B942" s="37"/>
      <c r="C942" s="37"/>
    </row>
    <row r="943" spans="2:3" ht="13.2">
      <c r="B943" s="37"/>
      <c r="C943" s="37"/>
    </row>
    <row r="944" spans="2:3" ht="13.2">
      <c r="B944" s="37"/>
      <c r="C944" s="37"/>
    </row>
    <row r="945" spans="2:3" ht="13.2">
      <c r="B945" s="37"/>
      <c r="C945" s="37"/>
    </row>
    <row r="946" spans="2:3" ht="13.2">
      <c r="B946" s="37"/>
      <c r="C946" s="37"/>
    </row>
    <row r="947" spans="2:3" ht="13.2">
      <c r="B947" s="37"/>
      <c r="C947" s="37"/>
    </row>
    <row r="948" spans="2:3" ht="13.2">
      <c r="B948" s="37"/>
      <c r="C948" s="37"/>
    </row>
    <row r="949" spans="2:3" ht="13.2">
      <c r="B949" s="37"/>
      <c r="C949" s="37"/>
    </row>
    <row r="950" spans="2:3" ht="13.2">
      <c r="B950" s="37"/>
      <c r="C950" s="37"/>
    </row>
    <row r="951" spans="2:3" ht="13.2">
      <c r="B951" s="37"/>
      <c r="C951" s="37"/>
    </row>
    <row r="952" spans="2:3" ht="13.2">
      <c r="B952" s="37"/>
      <c r="C952" s="37"/>
    </row>
    <row r="953" spans="2:3" ht="13.2">
      <c r="B953" s="37"/>
      <c r="C953" s="37"/>
    </row>
    <row r="954" spans="2:3" ht="13.2">
      <c r="B954" s="37"/>
      <c r="C954" s="37"/>
    </row>
    <row r="955" spans="2:3" ht="13.2">
      <c r="B955" s="37"/>
      <c r="C955" s="37"/>
    </row>
    <row r="956" spans="2:3" ht="13.2">
      <c r="B956" s="37"/>
      <c r="C956" s="37"/>
    </row>
    <row r="957" spans="2:3" ht="13.2">
      <c r="B957" s="37"/>
      <c r="C957" s="37"/>
    </row>
    <row r="958" spans="2:3" ht="13.2">
      <c r="B958" s="37"/>
      <c r="C958" s="37"/>
    </row>
    <row r="959" spans="2:3" ht="13.2">
      <c r="B959" s="37"/>
      <c r="C959" s="37"/>
    </row>
    <row r="960" spans="2:3" ht="13.2">
      <c r="B960" s="37"/>
      <c r="C960" s="37"/>
    </row>
    <row r="961" spans="2:3" ht="13.2">
      <c r="B961" s="37"/>
      <c r="C961" s="37"/>
    </row>
    <row r="962" spans="2:3" ht="13.2">
      <c r="B962" s="37"/>
      <c r="C962" s="37"/>
    </row>
    <row r="963" spans="2:3" ht="13.2">
      <c r="B963" s="37"/>
      <c r="C963" s="37"/>
    </row>
    <row r="964" spans="2:3" ht="13.2">
      <c r="B964" s="37"/>
      <c r="C964" s="37"/>
    </row>
    <row r="965" spans="2:3" ht="13.2">
      <c r="B965" s="37"/>
      <c r="C965" s="37"/>
    </row>
    <row r="966" spans="2:3" ht="13.2">
      <c r="B966" s="37"/>
      <c r="C966" s="37"/>
    </row>
    <row r="967" spans="2:3" ht="13.2">
      <c r="B967" s="37"/>
      <c r="C967" s="37"/>
    </row>
    <row r="968" spans="2:3" ht="13.2">
      <c r="B968" s="37"/>
      <c r="C968" s="37"/>
    </row>
    <row r="969" spans="2:3" ht="13.2">
      <c r="B969" s="37"/>
      <c r="C969" s="37"/>
    </row>
    <row r="970" spans="2:3" ht="13.2">
      <c r="B970" s="37"/>
      <c r="C970" s="37"/>
    </row>
    <row r="971" spans="2:3" ht="13.2">
      <c r="B971" s="37"/>
      <c r="C971" s="37"/>
    </row>
    <row r="972" spans="2:3" ht="13.2">
      <c r="B972" s="37"/>
      <c r="C972" s="37"/>
    </row>
    <row r="973" spans="2:3" ht="13.2">
      <c r="B973" s="37"/>
      <c r="C973" s="37"/>
    </row>
    <row r="974" spans="2:3" ht="13.2">
      <c r="B974" s="37"/>
      <c r="C974" s="37"/>
    </row>
    <row r="975" spans="2:3" ht="13.2">
      <c r="B975" s="37"/>
      <c r="C975" s="37"/>
    </row>
    <row r="976" spans="2:3" ht="13.2">
      <c r="B976" s="37"/>
      <c r="C976" s="37"/>
    </row>
    <row r="977" spans="2:3" ht="13.2">
      <c r="B977" s="37"/>
      <c r="C977" s="37"/>
    </row>
    <row r="978" spans="2:3" ht="13.2">
      <c r="B978" s="37"/>
      <c r="C978" s="37"/>
    </row>
    <row r="979" spans="2:3" ht="13.2">
      <c r="B979" s="37"/>
      <c r="C979" s="37"/>
    </row>
    <row r="980" spans="2:3" ht="13.2">
      <c r="B980" s="37"/>
      <c r="C980" s="37"/>
    </row>
    <row r="981" spans="2:3" ht="13.2">
      <c r="B981" s="37"/>
      <c r="C981" s="37"/>
    </row>
    <row r="982" spans="2:3" ht="13.2">
      <c r="B982" s="37"/>
      <c r="C982" s="37"/>
    </row>
    <row r="983" spans="2:3" ht="13.2">
      <c r="B983" s="37"/>
      <c r="C983" s="37"/>
    </row>
    <row r="984" spans="2:3" ht="13.2">
      <c r="B984" s="37"/>
      <c r="C984" s="37"/>
    </row>
    <row r="985" spans="2:3" ht="13.2">
      <c r="B985" s="37"/>
      <c r="C985" s="37"/>
    </row>
    <row r="986" spans="2:3" ht="13.2">
      <c r="B986" s="37"/>
      <c r="C986" s="37"/>
    </row>
    <row r="987" spans="2:3" ht="13.2">
      <c r="B987" s="37"/>
      <c r="C987" s="37"/>
    </row>
    <row r="988" spans="2:3" ht="13.2">
      <c r="B988" s="37"/>
      <c r="C988" s="37"/>
    </row>
    <row r="989" spans="2:3" ht="13.2">
      <c r="B989" s="37"/>
      <c r="C989" s="37"/>
    </row>
    <row r="990" spans="2:3" ht="13.2">
      <c r="B990" s="37"/>
      <c r="C990" s="37"/>
    </row>
    <row r="991" spans="2:3" ht="13.2">
      <c r="B991" s="37"/>
      <c r="C991" s="37"/>
    </row>
    <row r="992" spans="2:3" ht="13.2">
      <c r="B992" s="37"/>
      <c r="C992" s="37"/>
    </row>
    <row r="993" spans="2:3" ht="13.2">
      <c r="B993" s="37"/>
      <c r="C993" s="37"/>
    </row>
    <row r="994" spans="2:3" ht="13.2">
      <c r="B994" s="37"/>
      <c r="C994" s="37"/>
    </row>
    <row r="995" spans="2:3" ht="13.2">
      <c r="B995" s="37"/>
      <c r="C995" s="37"/>
    </row>
    <row r="996" spans="2:3" ht="13.2">
      <c r="B996" s="37"/>
      <c r="C996" s="37"/>
    </row>
    <row r="997" spans="2:3" ht="13.2">
      <c r="B997" s="37"/>
      <c r="C997" s="37"/>
    </row>
    <row r="998" spans="2:3" ht="13.2">
      <c r="B998" s="37"/>
      <c r="C998" s="37"/>
    </row>
    <row r="999" spans="2:3" ht="13.2">
      <c r="B999" s="37"/>
      <c r="C999" s="37"/>
    </row>
    <row r="1000" spans="2:3" ht="13.2">
      <c r="B1000" s="37"/>
      <c r="C1000" s="37"/>
    </row>
  </sheetData>
  <hyperlinks>
    <hyperlink ref="B1" r:id="rId1" xr:uid="{00000000-0004-0000-0700-000000000000}"/>
    <hyperlink ref="C1" r:id="rId2" xr:uid="{00000000-0004-0000-0700-000001000000}"/>
  </hyperlinks>
  <pageMargins left="0.7" right="0.7" top="0.75" bottom="0.75" header="0" footer="0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5" max="5" width="26.6640625" customWidth="1"/>
    <col min="9" max="9" width="89.6640625" customWidth="1"/>
  </cols>
  <sheetData>
    <row r="1" spans="1:27" ht="15.75" customHeight="1">
      <c r="A1" s="12" t="s">
        <v>0</v>
      </c>
      <c r="B1" s="76" t="s">
        <v>63</v>
      </c>
      <c r="C1" s="76" t="s">
        <v>64</v>
      </c>
      <c r="D1" s="17"/>
      <c r="E1" s="17"/>
      <c r="F1" s="17"/>
      <c r="G1" s="17"/>
      <c r="H1" s="77"/>
      <c r="I1" s="9"/>
      <c r="J1" s="9"/>
      <c r="K1" s="9"/>
      <c r="L1" s="9"/>
      <c r="M1" s="9"/>
      <c r="N1" s="9"/>
      <c r="O1" s="9"/>
      <c r="W1" s="9"/>
      <c r="X1" s="9"/>
      <c r="Y1" s="9"/>
      <c r="Z1" s="9"/>
      <c r="AA1" s="9"/>
    </row>
    <row r="2" spans="1:27" ht="15.75" customHeight="1">
      <c r="A2" s="15" t="s">
        <v>7</v>
      </c>
      <c r="B2" s="47">
        <v>-3.6548223350253761E-2</v>
      </c>
      <c r="C2" s="47">
        <v>-0.17454875882863163</v>
      </c>
      <c r="D2" s="17"/>
      <c r="E2" s="17"/>
      <c r="F2" s="17"/>
      <c r="G2" s="17"/>
      <c r="H2" s="77"/>
      <c r="I2" s="9"/>
      <c r="J2" s="9"/>
      <c r="K2" s="9"/>
      <c r="L2" s="9"/>
      <c r="M2" s="9"/>
      <c r="N2" s="9"/>
      <c r="O2" s="9"/>
      <c r="W2" s="9"/>
      <c r="X2" s="9"/>
      <c r="Y2" s="9"/>
      <c r="Z2" s="9"/>
      <c r="AA2" s="9"/>
    </row>
    <row r="3" spans="1:27" ht="15.75" customHeight="1">
      <c r="A3" s="15" t="s">
        <v>9</v>
      </c>
      <c r="B3" s="47">
        <v>5.9823542070152724E-2</v>
      </c>
      <c r="C3" s="47">
        <v>2.2726312676889293E-2</v>
      </c>
      <c r="D3" s="17"/>
      <c r="E3" s="17"/>
      <c r="F3" s="17"/>
      <c r="G3" s="17"/>
      <c r="H3" s="77"/>
      <c r="I3" s="9"/>
      <c r="J3" s="9"/>
      <c r="K3" s="9"/>
      <c r="L3" s="9"/>
      <c r="M3" s="9"/>
      <c r="N3" s="9"/>
      <c r="O3" s="9"/>
      <c r="W3" s="9"/>
      <c r="X3" s="9"/>
      <c r="Y3" s="9"/>
      <c r="Z3" s="9"/>
      <c r="AA3" s="9"/>
    </row>
    <row r="4" spans="1:27" ht="15.75" customHeight="1">
      <c r="A4" s="15" t="s">
        <v>10</v>
      </c>
      <c r="B4" s="47">
        <v>3.1062791213667618E-2</v>
      </c>
      <c r="C4" s="47">
        <v>-8.8378003696857776E-2</v>
      </c>
      <c r="D4" s="17"/>
      <c r="E4" s="17"/>
      <c r="F4" s="17"/>
      <c r="G4" s="17"/>
      <c r="H4" s="77"/>
      <c r="I4" s="9"/>
      <c r="J4" s="9"/>
      <c r="K4" s="9"/>
      <c r="L4" s="9"/>
      <c r="M4" s="9"/>
      <c r="N4" s="9"/>
      <c r="O4" s="9"/>
      <c r="W4" s="9"/>
      <c r="X4" s="9"/>
      <c r="Y4" s="9"/>
      <c r="Z4" s="9"/>
      <c r="AA4" s="9"/>
    </row>
    <row r="5" spans="1:27" ht="15.75" customHeight="1">
      <c r="A5" s="15" t="s">
        <v>11</v>
      </c>
      <c r="B5" s="47">
        <v>-4.0247018739352658E-2</v>
      </c>
      <c r="C5" s="47">
        <v>0.12013113056981406</v>
      </c>
      <c r="D5" s="17"/>
      <c r="E5" s="17"/>
      <c r="F5" s="34" t="s">
        <v>63</v>
      </c>
      <c r="G5" s="34" t="s">
        <v>64</v>
      </c>
      <c r="H5" s="77"/>
      <c r="I5" s="9"/>
      <c r="J5" s="9"/>
      <c r="K5" s="9"/>
      <c r="L5" s="9"/>
      <c r="M5" s="9"/>
      <c r="N5" s="9"/>
      <c r="O5" s="9"/>
      <c r="W5" s="9"/>
      <c r="X5" s="9"/>
      <c r="Y5" s="9"/>
      <c r="Z5" s="9"/>
      <c r="AA5" s="9"/>
    </row>
    <row r="6" spans="1:27" ht="15.75" customHeight="1">
      <c r="A6" s="15" t="s">
        <v>12</v>
      </c>
      <c r="B6" s="47">
        <v>3.0954994511525946E-2</v>
      </c>
      <c r="C6" s="47">
        <v>0.14106413348427438</v>
      </c>
      <c r="D6" s="17"/>
      <c r="E6" s="50" t="s">
        <v>73</v>
      </c>
      <c r="F6" s="51">
        <f t="shared" ref="F6:G6" si="0">AVERAGE(B2:B54)</f>
        <v>2.0711436474008055E-2</v>
      </c>
      <c r="G6" s="51">
        <f t="shared" si="0"/>
        <v>1.5253606787782974E-2</v>
      </c>
      <c r="H6" s="77"/>
      <c r="I6" s="9"/>
      <c r="J6" s="9"/>
      <c r="K6" s="9"/>
      <c r="L6" s="9"/>
      <c r="M6" s="9"/>
      <c r="N6" s="9"/>
      <c r="O6" s="9"/>
      <c r="W6" s="9"/>
      <c r="X6" s="9"/>
      <c r="Y6" s="9"/>
      <c r="Z6" s="9"/>
      <c r="AA6" s="9"/>
    </row>
    <row r="7" spans="1:27" ht="15.75" customHeight="1">
      <c r="A7" s="15" t="s">
        <v>13</v>
      </c>
      <c r="B7" s="47">
        <v>0.15667851701371238</v>
      </c>
      <c r="C7" s="47">
        <v>-9.0839933771871051E-2</v>
      </c>
      <c r="D7" s="17"/>
      <c r="E7" s="50" t="s">
        <v>74</v>
      </c>
      <c r="F7" s="52">
        <f t="shared" ref="F7:G7" si="1">AVEDEV(B2:B54)*53/52</f>
        <v>6.3348635535762296E-2</v>
      </c>
      <c r="G7" s="52">
        <f t="shared" si="1"/>
        <v>6.2976155299960396E-2</v>
      </c>
      <c r="H7" s="77"/>
      <c r="I7" s="9"/>
      <c r="J7" s="9"/>
      <c r="K7" s="9"/>
      <c r="L7" s="9"/>
      <c r="M7" s="9"/>
      <c r="N7" s="9"/>
      <c r="O7" s="9"/>
      <c r="W7" s="9"/>
      <c r="X7" s="9"/>
      <c r="Y7" s="9"/>
      <c r="Z7" s="9"/>
      <c r="AA7" s="9"/>
    </row>
    <row r="8" spans="1:27" ht="15.75" customHeight="1">
      <c r="A8" s="15" t="s">
        <v>14</v>
      </c>
      <c r="B8" s="47">
        <v>8.7845303867403191E-2</v>
      </c>
      <c r="C8" s="47">
        <v>3.9443695055583872E-2</v>
      </c>
      <c r="D8" s="17"/>
      <c r="E8" s="50" t="s">
        <v>75</v>
      </c>
      <c r="F8" s="52">
        <f t="shared" ref="F8:G8" si="2">_xlfn.VAR.S(B2:B54)</f>
        <v>7.3574943357378759E-3</v>
      </c>
      <c r="G8" s="52">
        <f t="shared" si="2"/>
        <v>7.2214563393478929E-3</v>
      </c>
      <c r="H8" s="77"/>
      <c r="I8" s="9"/>
      <c r="J8" s="9"/>
      <c r="K8" s="9"/>
      <c r="L8" s="9"/>
      <c r="M8" s="9"/>
      <c r="N8" s="9"/>
      <c r="O8" s="9"/>
      <c r="W8" s="9"/>
      <c r="X8" s="9"/>
      <c r="Y8" s="9"/>
      <c r="Z8" s="9"/>
      <c r="AA8" s="9"/>
    </row>
    <row r="9" spans="1:27" ht="15.75" customHeight="1">
      <c r="A9" s="15" t="s">
        <v>15</v>
      </c>
      <c r="B9" s="47">
        <v>-1.6838674633351425E-2</v>
      </c>
      <c r="C9" s="47">
        <v>7.3091880241764606E-3</v>
      </c>
      <c r="D9" s="17"/>
      <c r="E9" s="50" t="s">
        <v>76</v>
      </c>
      <c r="F9" s="53">
        <f t="shared" ref="F9:G9" si="3">_xlfn.STDEV.S(B2:B54)</f>
        <v>8.5775837715162395E-2</v>
      </c>
      <c r="G9" s="52">
        <f t="shared" si="3"/>
        <v>8.4979152380733322E-2</v>
      </c>
      <c r="H9" s="77"/>
      <c r="I9" s="9"/>
      <c r="J9" s="9"/>
      <c r="K9" s="9"/>
      <c r="L9" s="9"/>
      <c r="M9" s="9"/>
      <c r="N9" s="9"/>
      <c r="O9" s="9"/>
      <c r="W9" s="9"/>
      <c r="X9" s="9"/>
      <c r="Y9" s="9"/>
      <c r="Z9" s="9"/>
      <c r="AA9" s="9"/>
    </row>
    <row r="10" spans="1:27" ht="15.75" customHeight="1">
      <c r="A10" s="15" t="s">
        <v>16</v>
      </c>
      <c r="B10" s="47">
        <v>-2.6183549325575317E-2</v>
      </c>
      <c r="C10" s="47">
        <v>1.2572350317866965E-2</v>
      </c>
      <c r="D10" s="17"/>
      <c r="E10" s="8" t="s">
        <v>79</v>
      </c>
      <c r="F10" s="58">
        <f t="shared" ref="F10:G10" si="4">F9/F6</f>
        <v>4.1414721679400319</v>
      </c>
      <c r="G10" s="58">
        <f t="shared" si="4"/>
        <v>5.5710858135398782</v>
      </c>
      <c r="H10" s="77"/>
      <c r="I10" s="9"/>
      <c r="J10" s="9"/>
      <c r="K10" s="9"/>
      <c r="L10" s="9"/>
      <c r="M10" s="9"/>
      <c r="N10" s="9"/>
      <c r="O10" s="9"/>
      <c r="W10" s="9"/>
      <c r="X10" s="9"/>
      <c r="Y10" s="9"/>
      <c r="Z10" s="9"/>
      <c r="AA10" s="9"/>
    </row>
    <row r="11" spans="1:27" ht="15.75" customHeight="1">
      <c r="A11" s="15" t="s">
        <v>17</v>
      </c>
      <c r="B11" s="47">
        <v>-8.6935522820574596E-2</v>
      </c>
      <c r="C11" s="47">
        <v>-3.2986190760196377E-2</v>
      </c>
      <c r="D11" s="17"/>
      <c r="E11" s="17"/>
      <c r="F11" s="17"/>
      <c r="G11" s="17"/>
      <c r="H11" s="77"/>
      <c r="I11" s="9"/>
      <c r="J11" s="9"/>
      <c r="K11" s="9"/>
      <c r="L11" s="9"/>
      <c r="M11" s="9"/>
      <c r="N11" s="9"/>
      <c r="O11" s="9"/>
      <c r="W11" s="9"/>
      <c r="X11" s="9"/>
      <c r="Y11" s="9"/>
      <c r="Z11" s="9"/>
      <c r="AA11" s="9"/>
    </row>
    <row r="12" spans="1:27" ht="15.75" customHeight="1">
      <c r="A12" s="15" t="s">
        <v>18</v>
      </c>
      <c r="B12" s="47">
        <v>2.0956607495068891E-2</v>
      </c>
      <c r="C12" s="47">
        <v>2.0227095113316551E-3</v>
      </c>
      <c r="D12" s="17"/>
      <c r="E12" s="9" t="s">
        <v>114</v>
      </c>
      <c r="F12" s="78">
        <f>(F6-F14)/F9</f>
        <v>-0.64636395465989926</v>
      </c>
      <c r="G12" s="78">
        <f>(G6-F14)/G9</f>
        <v>-0.71664917406107986</v>
      </c>
      <c r="H12" s="77"/>
      <c r="I12" s="9"/>
      <c r="J12" s="9"/>
      <c r="K12" s="9"/>
      <c r="L12" s="9"/>
      <c r="M12" s="9"/>
      <c r="N12" s="9"/>
      <c r="O12" s="9"/>
      <c r="W12" s="9"/>
      <c r="X12" s="9"/>
      <c r="Y12" s="9"/>
      <c r="Z12" s="9"/>
      <c r="AA12" s="9"/>
    </row>
    <row r="13" spans="1:27" ht="15.75" customHeight="1">
      <c r="A13" s="15" t="s">
        <v>19</v>
      </c>
      <c r="B13" s="47">
        <v>0.17565217391304344</v>
      </c>
      <c r="C13" s="47">
        <v>6.7474727647462984E-2</v>
      </c>
      <c r="D13" s="17"/>
      <c r="E13" s="17"/>
      <c r="F13" s="17"/>
      <c r="G13" s="17"/>
      <c r="H13" s="77"/>
      <c r="I13" s="79"/>
      <c r="J13" s="9"/>
      <c r="K13" s="9"/>
      <c r="L13" s="9"/>
      <c r="M13" s="9"/>
      <c r="N13" s="9"/>
      <c r="O13" s="9"/>
      <c r="W13" s="9"/>
      <c r="X13" s="9"/>
      <c r="Y13" s="9"/>
      <c r="Z13" s="9"/>
      <c r="AA13" s="9"/>
    </row>
    <row r="14" spans="1:27" ht="15.75" customHeight="1">
      <c r="A14" s="15" t="s">
        <v>20</v>
      </c>
      <c r="B14" s="47">
        <v>-2.8716216216216339E-2</v>
      </c>
      <c r="C14" s="47">
        <v>-0.17434463757546292</v>
      </c>
      <c r="D14" s="17"/>
      <c r="E14" s="80" t="s">
        <v>115</v>
      </c>
      <c r="F14" s="81">
        <f>3.96/52</f>
        <v>7.6153846153846155E-2</v>
      </c>
      <c r="G14" s="17"/>
      <c r="H14" s="77"/>
      <c r="I14" s="9"/>
      <c r="J14" s="9"/>
      <c r="K14" s="9"/>
      <c r="L14" s="9"/>
      <c r="M14" s="9"/>
      <c r="N14" s="9"/>
      <c r="O14" s="9"/>
      <c r="W14" s="9"/>
      <c r="X14" s="9"/>
      <c r="Y14" s="9"/>
      <c r="Z14" s="9"/>
      <c r="AA14" s="9"/>
    </row>
    <row r="15" spans="1:27" ht="15.75" customHeight="1">
      <c r="A15" s="15" t="s">
        <v>21</v>
      </c>
      <c r="B15" s="47">
        <v>-6.8450039339103097E-2</v>
      </c>
      <c r="C15" s="47">
        <v>5.6821101310268185E-2</v>
      </c>
      <c r="D15" s="17"/>
      <c r="E15" s="17"/>
      <c r="F15" s="17"/>
      <c r="G15" s="17"/>
      <c r="H15" s="77"/>
      <c r="I15" s="9"/>
      <c r="J15" s="9"/>
      <c r="K15" s="9"/>
      <c r="L15" s="9"/>
      <c r="M15" s="9"/>
      <c r="N15" s="9"/>
      <c r="O15" s="9"/>
      <c r="W15" s="9"/>
      <c r="X15" s="9"/>
      <c r="Y15" s="9"/>
      <c r="Z15" s="9"/>
      <c r="AA15" s="9"/>
    </row>
    <row r="16" spans="1:27" ht="15.75" customHeight="1">
      <c r="A16" s="15" t="s">
        <v>22</v>
      </c>
      <c r="B16" s="47">
        <v>-4.6511627906976716E-2</v>
      </c>
      <c r="C16" s="47">
        <v>-8.8161799156645348E-2</v>
      </c>
      <c r="D16" s="17"/>
      <c r="E16" s="17"/>
      <c r="F16" s="17"/>
      <c r="G16" s="17"/>
      <c r="H16" s="9"/>
      <c r="I16" s="9"/>
      <c r="J16" s="9"/>
      <c r="K16" s="9"/>
      <c r="L16" s="9"/>
      <c r="M16" s="9"/>
      <c r="N16" s="9"/>
      <c r="O16" s="9"/>
      <c r="W16" s="9"/>
      <c r="X16" s="9"/>
      <c r="Y16" s="9"/>
      <c r="Z16" s="9"/>
      <c r="AA16" s="9"/>
    </row>
    <row r="17" spans="1:27" ht="15.75" customHeight="1">
      <c r="A17" s="15" t="s">
        <v>23</v>
      </c>
      <c r="B17" s="47">
        <v>4.4670846394984309E-2</v>
      </c>
      <c r="C17" s="47">
        <v>1.2652222046497075E-2</v>
      </c>
      <c r="D17" s="17"/>
      <c r="E17" s="17"/>
      <c r="F17" s="17"/>
      <c r="G17" s="17"/>
      <c r="H17" s="9"/>
      <c r="I17" s="9"/>
      <c r="J17" s="9"/>
      <c r="K17" s="9"/>
      <c r="L17" s="9"/>
      <c r="M17" s="9"/>
      <c r="N17" s="9"/>
      <c r="O17" s="9"/>
      <c r="W17" s="9"/>
      <c r="X17" s="9"/>
      <c r="Y17" s="9"/>
      <c r="Z17" s="9"/>
      <c r="AA17" s="9"/>
    </row>
    <row r="18" spans="1:27" ht="15.75" customHeight="1">
      <c r="A18" s="15" t="s">
        <v>24</v>
      </c>
      <c r="B18" s="47">
        <v>3.4315049986490154E-2</v>
      </c>
      <c r="C18" s="47">
        <v>8.5120988501801831E-2</v>
      </c>
      <c r="D18" s="17"/>
      <c r="E18" s="17"/>
      <c r="F18" s="17"/>
      <c r="G18" s="17"/>
      <c r="H18" s="9"/>
      <c r="I18" s="9"/>
      <c r="J18" s="9"/>
      <c r="K18" s="9"/>
      <c r="L18" s="9"/>
      <c r="M18" s="9"/>
      <c r="N18" s="9"/>
      <c r="O18" s="9"/>
      <c r="W18" s="9"/>
      <c r="X18" s="9"/>
      <c r="Y18" s="9"/>
      <c r="Z18" s="9"/>
      <c r="AA18" s="9"/>
    </row>
    <row r="19" spans="1:27" ht="15.75" customHeight="1">
      <c r="A19" s="15" t="s">
        <v>25</v>
      </c>
      <c r="B19" s="47">
        <v>1.7596920538905714E-2</v>
      </c>
      <c r="C19" s="47">
        <v>8.4597487203350363E-2</v>
      </c>
      <c r="D19" s="17"/>
      <c r="E19" s="17"/>
      <c r="F19" s="17"/>
      <c r="G19" s="17"/>
      <c r="H19" s="9"/>
      <c r="I19" s="9"/>
      <c r="J19" s="9"/>
      <c r="K19" s="9"/>
      <c r="L19" s="9"/>
      <c r="M19" s="9"/>
      <c r="N19" s="9"/>
      <c r="O19" s="9"/>
      <c r="W19" s="9"/>
      <c r="X19" s="9"/>
      <c r="Y19" s="9"/>
      <c r="Z19" s="9"/>
      <c r="AA19" s="9"/>
    </row>
    <row r="20" spans="1:27" ht="15.75" customHeight="1">
      <c r="A20" s="15" t="s">
        <v>26</v>
      </c>
      <c r="B20" s="47">
        <v>-1.248981808308447E-2</v>
      </c>
      <c r="C20" s="47">
        <v>0.30503431104633516</v>
      </c>
      <c r="D20" s="17"/>
      <c r="E20" s="17"/>
      <c r="F20" s="17"/>
      <c r="G20" s="17"/>
      <c r="H20" s="9"/>
      <c r="I20" s="9"/>
      <c r="J20" s="9"/>
      <c r="K20" s="9"/>
      <c r="L20" s="9"/>
      <c r="M20" s="9"/>
      <c r="N20" s="9"/>
      <c r="O20" s="9"/>
      <c r="W20" s="9"/>
      <c r="X20" s="9"/>
      <c r="Y20" s="9"/>
      <c r="Z20" s="9"/>
      <c r="AA20" s="9"/>
    </row>
    <row r="21" spans="1:27" ht="15.75" customHeight="1">
      <c r="A21" s="15" t="s">
        <v>27</v>
      </c>
      <c r="B21" s="47">
        <v>3.7464788732394227E-2</v>
      </c>
      <c r="C21" s="47">
        <v>3.2672770600777445E-2</v>
      </c>
      <c r="D21" s="17"/>
      <c r="E21" s="17"/>
      <c r="F21" s="17"/>
      <c r="G21" s="17"/>
      <c r="H21" s="9"/>
      <c r="I21" s="9"/>
      <c r="J21" s="9"/>
      <c r="K21" s="9"/>
      <c r="L21" s="9"/>
      <c r="M21" s="9"/>
      <c r="N21" s="9"/>
      <c r="O21" s="9"/>
      <c r="W21" s="9"/>
      <c r="X21" s="9"/>
      <c r="Y21" s="9"/>
      <c r="Z21" s="9"/>
      <c r="AA21" s="9"/>
    </row>
    <row r="22" spans="1:27" ht="15.75" customHeight="1">
      <c r="A22" s="15" t="s">
        <v>28</v>
      </c>
      <c r="B22" s="47">
        <v>0.20013522650439497</v>
      </c>
      <c r="C22" s="47">
        <v>1.3152042696486621E-2</v>
      </c>
      <c r="D22" s="17"/>
      <c r="E22" s="17"/>
      <c r="F22" s="17"/>
      <c r="G22" s="17"/>
      <c r="H22" s="9"/>
      <c r="I22" s="9"/>
      <c r="J22" s="9"/>
      <c r="K22" s="9"/>
      <c r="L22" s="9"/>
      <c r="M22" s="9"/>
      <c r="N22" s="9"/>
      <c r="O22" s="9"/>
      <c r="W22" s="9"/>
      <c r="X22" s="9"/>
      <c r="Y22" s="9"/>
      <c r="Z22" s="9"/>
      <c r="AA22" s="9"/>
    </row>
    <row r="23" spans="1:27" ht="15.75" customHeight="1">
      <c r="A23" s="15" t="s">
        <v>29</v>
      </c>
      <c r="B23" s="47">
        <v>0.22840531561461797</v>
      </c>
      <c r="C23" s="47">
        <v>-7.4415084820584898E-3</v>
      </c>
      <c r="D23" s="17"/>
      <c r="E23" s="17"/>
      <c r="F23" s="17"/>
      <c r="G23" s="17"/>
      <c r="H23" s="9"/>
      <c r="J23" s="9"/>
      <c r="K23" s="9"/>
      <c r="L23" s="9"/>
      <c r="M23" s="9"/>
      <c r="N23" s="9"/>
      <c r="O23" s="9"/>
      <c r="W23" s="9"/>
      <c r="X23" s="9"/>
      <c r="Y23" s="9"/>
      <c r="Z23" s="9"/>
      <c r="AA23" s="9"/>
    </row>
    <row r="24" spans="1:27" ht="15.75" customHeight="1">
      <c r="A24" s="15" t="s">
        <v>30</v>
      </c>
      <c r="B24" s="47">
        <v>-1.6741527153940394E-2</v>
      </c>
      <c r="C24" s="47">
        <v>4.9159719465396323E-2</v>
      </c>
      <c r="D24" s="17"/>
      <c r="E24" s="17"/>
      <c r="F24" s="17"/>
      <c r="G24" s="17"/>
      <c r="H24" s="9"/>
      <c r="I24" s="82"/>
      <c r="J24" s="9"/>
      <c r="K24" s="9"/>
      <c r="L24" s="9"/>
      <c r="M24" s="9"/>
      <c r="N24" s="9"/>
      <c r="O24" s="9"/>
      <c r="W24" s="9"/>
      <c r="X24" s="9"/>
      <c r="Y24" s="9"/>
      <c r="Z24" s="9"/>
      <c r="AA24" s="9"/>
    </row>
    <row r="25" spans="1:27" ht="15.75" customHeight="1">
      <c r="A25" s="15" t="s">
        <v>31</v>
      </c>
      <c r="B25" s="47">
        <v>5.7494866529772537E-3</v>
      </c>
      <c r="C25" s="47">
        <v>-7.0651171370595844E-2</v>
      </c>
      <c r="D25" s="17"/>
      <c r="E25" s="17"/>
      <c r="F25" s="17"/>
      <c r="G25" s="17"/>
      <c r="H25" s="9"/>
      <c r="J25" s="9"/>
      <c r="K25" s="9"/>
      <c r="L25" s="9"/>
      <c r="M25" s="9"/>
      <c r="N25" s="9"/>
      <c r="O25" s="9"/>
      <c r="W25" s="9"/>
      <c r="X25" s="9"/>
      <c r="Y25" s="9"/>
      <c r="Z25" s="9"/>
      <c r="AA25" s="9"/>
    </row>
    <row r="26" spans="1:27" ht="15.75" customHeight="1">
      <c r="A26" s="15" t="s">
        <v>32</v>
      </c>
      <c r="B26" s="47">
        <v>-1.8145161290322509E-2</v>
      </c>
      <c r="C26" s="47">
        <v>-3.0579399141630881E-2</v>
      </c>
      <c r="D26" s="17"/>
      <c r="E26" s="17"/>
      <c r="F26" s="17"/>
      <c r="G26" s="17"/>
      <c r="H26" s="9"/>
      <c r="I26" s="9"/>
      <c r="J26" s="9"/>
      <c r="K26" s="9"/>
      <c r="L26" s="9"/>
      <c r="M26" s="9"/>
      <c r="N26" s="9"/>
      <c r="O26" s="9"/>
      <c r="W26" s="9"/>
      <c r="X26" s="9"/>
      <c r="Y26" s="9"/>
      <c r="Z26" s="9"/>
      <c r="AA26" s="9"/>
    </row>
    <row r="27" spans="1:27" ht="15.75" customHeight="1">
      <c r="A27" s="15" t="s">
        <v>33</v>
      </c>
      <c r="B27" s="47">
        <v>9.7719869706840434E-3</v>
      </c>
      <c r="C27" s="47">
        <v>-5.4926483015041438E-2</v>
      </c>
      <c r="D27" s="17"/>
      <c r="E27" s="17"/>
      <c r="F27" s="17"/>
      <c r="G27" s="17"/>
      <c r="H27" s="9"/>
      <c r="I27" s="9"/>
      <c r="J27" s="9"/>
      <c r="K27" s="9"/>
      <c r="L27" s="9"/>
      <c r="M27" s="9"/>
      <c r="N27" s="9"/>
      <c r="O27" s="9"/>
      <c r="W27" s="9"/>
      <c r="X27" s="9"/>
      <c r="Y27" s="9"/>
      <c r="Z27" s="9"/>
      <c r="AA27" s="9"/>
    </row>
    <row r="28" spans="1:27" ht="15.75" customHeight="1">
      <c r="A28" s="15" t="s">
        <v>34</v>
      </c>
      <c r="B28" s="47">
        <v>0.23107769423558899</v>
      </c>
      <c r="C28" s="47">
        <v>2.7494790460754759E-2</v>
      </c>
      <c r="D28" s="17"/>
      <c r="E28" s="17"/>
      <c r="F28" s="17"/>
      <c r="G28" s="17"/>
      <c r="H28" s="9"/>
      <c r="J28" s="9"/>
      <c r="K28" s="9"/>
      <c r="L28" s="9"/>
      <c r="M28" s="9"/>
      <c r="N28" s="9"/>
      <c r="O28" s="9"/>
      <c r="W28" s="9"/>
      <c r="X28" s="9"/>
      <c r="Y28" s="9"/>
      <c r="Z28" s="9"/>
      <c r="AA28" s="9"/>
    </row>
    <row r="29" spans="1:27" ht="15.75" customHeight="1">
      <c r="A29" s="15" t="s">
        <v>35</v>
      </c>
      <c r="B29" s="47">
        <v>3.3143448990160529E-2</v>
      </c>
      <c r="C29" s="47">
        <v>6.1735585323239306E-3</v>
      </c>
      <c r="D29" s="17"/>
      <c r="E29" s="17"/>
      <c r="F29" s="17"/>
      <c r="G29" s="17"/>
      <c r="H29" s="9"/>
      <c r="I29" s="82"/>
      <c r="J29" s="9"/>
      <c r="K29" s="9"/>
      <c r="L29" s="9"/>
      <c r="M29" s="9"/>
      <c r="N29" s="9"/>
      <c r="O29" s="9"/>
      <c r="W29" s="9"/>
      <c r="X29" s="9"/>
      <c r="Y29" s="9"/>
      <c r="Z29" s="9"/>
      <c r="AA29" s="9"/>
    </row>
    <row r="30" spans="1:27" ht="15.75" customHeight="1">
      <c r="A30" s="15" t="s">
        <v>36</v>
      </c>
      <c r="B30" s="47">
        <v>-6.7149758454106312E-2</v>
      </c>
      <c r="C30" s="47">
        <v>3.1417072145131231E-2</v>
      </c>
      <c r="D30" s="17"/>
      <c r="E30" s="17"/>
      <c r="F30" s="17"/>
      <c r="G30" s="17"/>
      <c r="H30" s="9"/>
      <c r="J30" s="9"/>
      <c r="K30" s="9"/>
      <c r="L30" s="9"/>
      <c r="M30" s="9"/>
      <c r="N30" s="9"/>
      <c r="O30" s="9"/>
      <c r="W30" s="9"/>
      <c r="X30" s="9"/>
      <c r="Y30" s="9"/>
      <c r="Z30" s="9"/>
      <c r="AA30" s="9"/>
    </row>
    <row r="31" spans="1:27" ht="15.75" customHeight="1">
      <c r="A31" s="15" t="s">
        <v>37</v>
      </c>
      <c r="B31" s="47">
        <v>-0.10389610389610393</v>
      </c>
      <c r="C31" s="47">
        <v>6.0386011847888277E-2</v>
      </c>
      <c r="D31" s="17"/>
      <c r="E31" s="17"/>
      <c r="F31" s="17"/>
      <c r="G31" s="17"/>
      <c r="H31" s="9"/>
      <c r="I31" s="9"/>
      <c r="J31" s="9"/>
      <c r="K31" s="9"/>
      <c r="L31" s="9"/>
      <c r="M31" s="9"/>
      <c r="N31" s="9"/>
      <c r="O31" s="9"/>
      <c r="W31" s="9"/>
      <c r="X31" s="9"/>
      <c r="Y31" s="9"/>
      <c r="Z31" s="9"/>
      <c r="AA31" s="9"/>
    </row>
    <row r="32" spans="1:27" ht="15.75" customHeight="1">
      <c r="A32" s="15" t="s">
        <v>38</v>
      </c>
      <c r="B32" s="47">
        <v>-1.4084507042253502E-2</v>
      </c>
      <c r="C32" s="47">
        <v>7.2189591585849033E-2</v>
      </c>
      <c r="D32" s="17"/>
      <c r="E32" s="17"/>
      <c r="F32" s="17"/>
      <c r="G32" s="17"/>
      <c r="H32" s="9"/>
      <c r="I32" s="9"/>
      <c r="J32" s="9"/>
      <c r="K32" s="9"/>
      <c r="L32" s="9"/>
      <c r="M32" s="9"/>
      <c r="N32" s="9"/>
      <c r="O32" s="9"/>
      <c r="W32" s="9"/>
      <c r="X32" s="9"/>
      <c r="Y32" s="9"/>
      <c r="Z32" s="9"/>
      <c r="AA32" s="9"/>
    </row>
    <row r="33" spans="1:27" ht="15.75" customHeight="1">
      <c r="A33" s="15" t="s">
        <v>39</v>
      </c>
      <c r="B33" s="47">
        <v>4.1796353935082298E-2</v>
      </c>
      <c r="C33" s="47">
        <v>6.170691030382125E-2</v>
      </c>
      <c r="D33" s="17"/>
      <c r="E33" s="17"/>
      <c r="F33" s="17"/>
      <c r="G33" s="17"/>
      <c r="H33" s="9"/>
      <c r="I33" s="9"/>
      <c r="J33" s="9"/>
      <c r="K33" s="9"/>
      <c r="L33" s="9"/>
      <c r="M33" s="9"/>
      <c r="N33" s="9"/>
      <c r="O33" s="9"/>
      <c r="W33" s="9"/>
      <c r="X33" s="9"/>
      <c r="Y33" s="9"/>
      <c r="Z33" s="9"/>
      <c r="AA33" s="9"/>
    </row>
    <row r="34" spans="1:27" ht="15.75" customHeight="1">
      <c r="A34" s="15" t="s">
        <v>40</v>
      </c>
      <c r="B34" s="47">
        <v>-8.8144557073601693E-3</v>
      </c>
      <c r="C34" s="47">
        <v>-4.102635421737022E-2</v>
      </c>
      <c r="D34" s="17"/>
      <c r="E34" s="17"/>
      <c r="F34" s="17"/>
      <c r="G34" s="17"/>
      <c r="H34" s="9"/>
      <c r="I34" s="83"/>
      <c r="J34" s="9"/>
      <c r="K34" s="9"/>
      <c r="L34" s="9"/>
      <c r="M34" s="9"/>
      <c r="N34" s="9"/>
      <c r="O34" s="9"/>
      <c r="W34" s="9"/>
      <c r="X34" s="9"/>
      <c r="Y34" s="9"/>
      <c r="Z34" s="9"/>
      <c r="AA34" s="9"/>
    </row>
    <row r="35" spans="1:27" ht="15.75" customHeight="1">
      <c r="A35" s="15" t="s">
        <v>41</v>
      </c>
      <c r="B35" s="47">
        <v>7.637571157495282E-2</v>
      </c>
      <c r="C35" s="47">
        <v>0.12141297567061748</v>
      </c>
      <c r="D35" s="17"/>
      <c r="E35" s="17"/>
      <c r="F35" s="17"/>
      <c r="G35" s="17"/>
      <c r="H35" s="9"/>
      <c r="J35" s="9"/>
      <c r="K35" s="9"/>
      <c r="L35" s="9"/>
      <c r="M35" s="9"/>
      <c r="N35" s="9"/>
      <c r="O35" s="9"/>
      <c r="W35" s="9"/>
      <c r="X35" s="9"/>
      <c r="Y35" s="9"/>
      <c r="Z35" s="9"/>
      <c r="AA35" s="9"/>
    </row>
    <row r="36" spans="1:27" ht="15.75" customHeight="1">
      <c r="A36" s="15" t="s">
        <v>42</v>
      </c>
      <c r="B36" s="47">
        <v>4.6673286991062435E-2</v>
      </c>
      <c r="C36" s="47">
        <v>0.10399449035812691</v>
      </c>
      <c r="D36" s="17"/>
      <c r="E36" s="17"/>
      <c r="F36" s="17"/>
      <c r="G36" s="17"/>
      <c r="H36" s="9"/>
      <c r="J36" s="9"/>
      <c r="K36" s="9"/>
      <c r="L36" s="9"/>
      <c r="M36" s="9"/>
      <c r="N36" s="9"/>
      <c r="O36" s="9"/>
      <c r="W36" s="9"/>
      <c r="X36" s="9"/>
      <c r="Y36" s="9"/>
      <c r="Z36" s="9"/>
      <c r="AA36" s="9"/>
    </row>
    <row r="37" spans="1:27" ht="15.75" customHeight="1">
      <c r="A37" s="15" t="s">
        <v>43</v>
      </c>
      <c r="B37" s="47">
        <v>3.9880358923232162E-3</v>
      </c>
      <c r="C37" s="47">
        <v>-2.5819777949909195E-4</v>
      </c>
      <c r="D37" s="17"/>
      <c r="E37" s="17"/>
      <c r="F37" s="17"/>
      <c r="G37" s="17"/>
      <c r="H37" s="9"/>
      <c r="J37" s="9"/>
      <c r="K37" s="9"/>
      <c r="L37" s="9"/>
      <c r="M37" s="9"/>
      <c r="N37" s="9"/>
      <c r="O37" s="9"/>
      <c r="W37" s="9"/>
      <c r="X37" s="9"/>
      <c r="Y37" s="9"/>
      <c r="Z37" s="9"/>
      <c r="AA37" s="9"/>
    </row>
    <row r="38" spans="1:27" ht="15.75" customHeight="1">
      <c r="A38" s="15" t="s">
        <v>44</v>
      </c>
      <c r="B38" s="47">
        <v>2.608695652173898E-2</v>
      </c>
      <c r="C38" s="47">
        <v>4.9309130316987249E-2</v>
      </c>
      <c r="D38" s="17"/>
      <c r="E38" s="17"/>
      <c r="F38" s="17"/>
      <c r="G38" s="17"/>
      <c r="H38" s="9"/>
      <c r="I38" s="9"/>
      <c r="J38" s="9"/>
      <c r="K38" s="9"/>
      <c r="L38" s="9"/>
      <c r="M38" s="9"/>
      <c r="N38" s="9"/>
      <c r="O38" s="9"/>
      <c r="W38" s="9"/>
      <c r="X38" s="9"/>
      <c r="Y38" s="9"/>
      <c r="Z38" s="9"/>
      <c r="AA38" s="9"/>
    </row>
    <row r="39" spans="1:27" ht="15.75" customHeight="1">
      <c r="A39" s="15" t="s">
        <v>45</v>
      </c>
      <c r="B39" s="47">
        <v>-2.4937655860349128E-2</v>
      </c>
      <c r="C39" s="47">
        <v>3.8074517269512942E-3</v>
      </c>
      <c r="D39" s="17"/>
      <c r="E39" s="17"/>
      <c r="F39" s="17"/>
      <c r="G39" s="17"/>
      <c r="H39" s="9"/>
      <c r="I39" s="9"/>
      <c r="J39" s="9"/>
      <c r="K39" s="9"/>
      <c r="L39" s="9"/>
      <c r="M39" s="9"/>
      <c r="N39" s="9"/>
      <c r="O39" s="9"/>
      <c r="W39" s="9"/>
      <c r="X39" s="9"/>
      <c r="Y39" s="9"/>
      <c r="Z39" s="9"/>
      <c r="AA39" s="9"/>
    </row>
    <row r="40" spans="1:27" ht="15.75" customHeight="1">
      <c r="A40" s="15" t="s">
        <v>46</v>
      </c>
      <c r="B40" s="47">
        <v>-7.4330563250230797E-2</v>
      </c>
      <c r="C40" s="47">
        <v>-5.8547409746522172E-2</v>
      </c>
      <c r="D40" s="17"/>
      <c r="E40" s="17"/>
      <c r="F40" s="17"/>
      <c r="G40" s="17"/>
      <c r="H40" s="9"/>
      <c r="I40" s="9"/>
      <c r="J40" s="9"/>
      <c r="K40" s="9"/>
      <c r="L40" s="9"/>
      <c r="M40" s="9"/>
      <c r="N40" s="9"/>
      <c r="O40" s="9"/>
      <c r="W40" s="9"/>
      <c r="X40" s="9"/>
      <c r="Y40" s="9"/>
      <c r="Z40" s="9"/>
      <c r="AA40" s="9"/>
    </row>
    <row r="41" spans="1:27" ht="15.75" customHeight="1">
      <c r="A41" s="15" t="s">
        <v>47</v>
      </c>
      <c r="B41" s="47">
        <v>1.1204481792717047E-2</v>
      </c>
      <c r="C41" s="47">
        <v>0.13934266822248143</v>
      </c>
      <c r="D41" s="17"/>
      <c r="E41" s="17"/>
      <c r="F41" s="17"/>
      <c r="G41" s="17"/>
      <c r="H41" s="9"/>
      <c r="I41" s="9"/>
      <c r="J41" s="9"/>
      <c r="K41" s="9"/>
      <c r="L41" s="9"/>
      <c r="M41" s="9"/>
      <c r="N41" s="9"/>
      <c r="O41" s="9"/>
      <c r="W41" s="9"/>
      <c r="X41" s="9"/>
      <c r="Y41" s="9"/>
      <c r="Z41" s="9"/>
      <c r="AA41" s="9"/>
    </row>
    <row r="42" spans="1:27" ht="15.75" customHeight="1">
      <c r="A42" s="15" t="s">
        <v>48</v>
      </c>
      <c r="B42" s="47">
        <v>3.8797284190106751E-2</v>
      </c>
      <c r="C42" s="47">
        <v>4.0890688259109353E-2</v>
      </c>
      <c r="D42" s="17"/>
      <c r="E42" s="17"/>
      <c r="F42" s="17"/>
      <c r="G42" s="17"/>
      <c r="H42" s="9"/>
      <c r="I42" s="9"/>
      <c r="J42" s="9"/>
      <c r="K42" s="9"/>
      <c r="L42" s="9"/>
      <c r="M42" s="9"/>
      <c r="N42" s="9"/>
      <c r="O42" s="9"/>
      <c r="W42" s="9"/>
      <c r="X42" s="9"/>
      <c r="Y42" s="9"/>
      <c r="Z42" s="9"/>
      <c r="AA42" s="9"/>
    </row>
    <row r="43" spans="1:27" ht="15.75" customHeight="1">
      <c r="A43" s="15" t="s">
        <v>49</v>
      </c>
      <c r="B43" s="47">
        <v>2.8428927680798077E-2</v>
      </c>
      <c r="C43" s="47">
        <v>2.224521469218832E-2</v>
      </c>
      <c r="D43" s="17"/>
      <c r="E43" s="17"/>
      <c r="F43" s="17"/>
      <c r="G43" s="17"/>
      <c r="H43" s="9"/>
      <c r="I43" s="9"/>
      <c r="J43" s="9"/>
      <c r="K43" s="9"/>
      <c r="L43" s="9"/>
      <c r="M43" s="9"/>
      <c r="N43" s="9"/>
      <c r="O43" s="9"/>
      <c r="W43" s="9"/>
      <c r="X43" s="9"/>
      <c r="Y43" s="9"/>
      <c r="Z43" s="9"/>
      <c r="AA43" s="9"/>
    </row>
    <row r="44" spans="1:27" ht="15.75" customHeight="1">
      <c r="A44" s="15" t="s">
        <v>50</v>
      </c>
      <c r="B44" s="47">
        <v>5.9165346011621711E-2</v>
      </c>
      <c r="C44" s="47">
        <v>0.10457142857142854</v>
      </c>
      <c r="D44" s="17"/>
      <c r="E44" s="17"/>
      <c r="F44" s="17"/>
      <c r="G44" s="17"/>
      <c r="H44" s="9"/>
      <c r="I44" s="9"/>
      <c r="J44" s="9"/>
      <c r="K44" s="9"/>
      <c r="L44" s="9"/>
      <c r="M44" s="9"/>
      <c r="N44" s="9"/>
      <c r="O44" s="9"/>
      <c r="W44" s="9"/>
      <c r="X44" s="9"/>
      <c r="Y44" s="9"/>
      <c r="Z44" s="9"/>
      <c r="AA44" s="9"/>
    </row>
    <row r="45" spans="1:27" ht="15.75" customHeight="1">
      <c r="A45" s="15" t="s">
        <v>51</v>
      </c>
      <c r="B45" s="47">
        <v>-4.1033434650455836E-2</v>
      </c>
      <c r="C45" s="47">
        <v>-6.3169164882227014E-2</v>
      </c>
      <c r="D45" s="17"/>
      <c r="E45" s="17"/>
      <c r="F45" s="17"/>
      <c r="G45" s="17"/>
      <c r="H45" s="9"/>
      <c r="I45" s="9"/>
      <c r="J45" s="9"/>
      <c r="K45" s="9"/>
      <c r="L45" s="9"/>
      <c r="M45" s="9"/>
      <c r="N45" s="9"/>
      <c r="O45" s="9"/>
      <c r="W45" s="9"/>
      <c r="X45" s="9"/>
      <c r="Y45" s="9"/>
      <c r="Z45" s="9"/>
      <c r="AA45" s="9"/>
    </row>
    <row r="46" spans="1:27" ht="15.75" customHeight="1">
      <c r="A46" s="15" t="s">
        <v>52</v>
      </c>
      <c r="B46" s="47">
        <v>-5.5415617128464767E-3</v>
      </c>
      <c r="C46" s="47">
        <v>8.9085820895522305E-2</v>
      </c>
      <c r="D46" s="17"/>
      <c r="E46" s="17"/>
      <c r="F46" s="17"/>
      <c r="G46" s="17"/>
      <c r="H46" s="9"/>
      <c r="I46" s="9"/>
      <c r="J46" s="9"/>
      <c r="K46" s="9"/>
      <c r="L46" s="9"/>
      <c r="M46" s="9"/>
      <c r="N46" s="9"/>
      <c r="O46" s="9"/>
      <c r="W46" s="9"/>
      <c r="X46" s="9"/>
      <c r="Y46" s="9"/>
      <c r="Z46" s="9"/>
      <c r="AA46" s="9"/>
    </row>
    <row r="47" spans="1:27" ht="15.75" customHeight="1">
      <c r="A47" s="15" t="s">
        <v>53</v>
      </c>
      <c r="B47" s="47">
        <v>-0.12593571114046676</v>
      </c>
      <c r="C47" s="47">
        <v>-0.1691532648711489</v>
      </c>
      <c r="D47" s="17"/>
      <c r="E47" s="17"/>
      <c r="F47" s="17"/>
      <c r="G47" s="17"/>
      <c r="H47" s="9"/>
      <c r="I47" s="9"/>
      <c r="J47" s="9"/>
      <c r="K47" s="9"/>
      <c r="L47" s="9"/>
      <c r="M47" s="9"/>
      <c r="N47" s="9"/>
      <c r="O47" s="9"/>
      <c r="W47" s="9"/>
      <c r="X47" s="9"/>
      <c r="Y47" s="9"/>
      <c r="Z47" s="9"/>
      <c r="AA47" s="9"/>
    </row>
    <row r="48" spans="1:27" ht="15.75" customHeight="1">
      <c r="A48" s="15" t="s">
        <v>54</v>
      </c>
      <c r="B48" s="47">
        <v>-6.3891178895300937E-2</v>
      </c>
      <c r="C48" s="47">
        <v>-3.0251785043216795E-2</v>
      </c>
      <c r="D48" s="17"/>
      <c r="E48" s="17"/>
      <c r="F48" s="17"/>
      <c r="G48" s="17"/>
      <c r="H48" s="9"/>
      <c r="I48" s="9"/>
      <c r="J48" s="9"/>
      <c r="K48" s="9"/>
      <c r="L48" s="9"/>
      <c r="M48" s="9"/>
      <c r="N48" s="9"/>
      <c r="O48" s="9"/>
      <c r="W48" s="9"/>
      <c r="X48" s="9"/>
      <c r="Y48" s="9"/>
      <c r="Z48" s="9"/>
      <c r="AA48" s="9"/>
    </row>
    <row r="49" spans="1:27" ht="15.75" customHeight="1">
      <c r="A49" s="15" t="s">
        <v>55</v>
      </c>
      <c r="B49" s="47">
        <v>8.7318087318086768E-3</v>
      </c>
      <c r="C49" s="47">
        <v>5.4174507279389994E-2</v>
      </c>
      <c r="D49" s="17"/>
      <c r="E49" s="17"/>
      <c r="F49" s="17"/>
      <c r="G49" s="17"/>
      <c r="H49" s="9"/>
      <c r="I49" s="9"/>
      <c r="J49" s="9"/>
      <c r="K49" s="9"/>
      <c r="L49" s="9"/>
      <c r="M49" s="9"/>
      <c r="N49" s="9"/>
      <c r="O49" s="9"/>
      <c r="W49" s="9"/>
      <c r="X49" s="9"/>
      <c r="Y49" s="9"/>
      <c r="Z49" s="9"/>
      <c r="AA49" s="9"/>
    </row>
    <row r="50" spans="1:27" ht="15.75" customHeight="1">
      <c r="A50" s="15" t="s">
        <v>56</v>
      </c>
      <c r="B50" s="47">
        <v>0.1652131782945736</v>
      </c>
      <c r="C50" s="47">
        <v>6.5796032299869633E-3</v>
      </c>
      <c r="D50" s="17"/>
      <c r="E50" s="17"/>
      <c r="F50" s="17"/>
      <c r="G50" s="17"/>
      <c r="H50" s="9"/>
      <c r="I50" s="9"/>
      <c r="J50" s="9"/>
      <c r="K50" s="9"/>
      <c r="L50" s="9"/>
      <c r="M50" s="9"/>
      <c r="N50" s="9"/>
      <c r="O50" s="9"/>
      <c r="W50" s="9"/>
      <c r="X50" s="9"/>
      <c r="Y50" s="9"/>
      <c r="Z50" s="9"/>
      <c r="AA50" s="9"/>
    </row>
    <row r="51" spans="1:27" ht="15.75" customHeight="1">
      <c r="A51" s="15" t="s">
        <v>57</v>
      </c>
      <c r="B51" s="47">
        <v>-0.13021491782553729</v>
      </c>
      <c r="C51" s="47">
        <v>4.5063088323653577E-3</v>
      </c>
      <c r="D51" s="17"/>
      <c r="E51" s="17"/>
      <c r="F51" s="17"/>
      <c r="G51" s="17"/>
      <c r="H51" s="9"/>
      <c r="I51" s="9"/>
      <c r="J51" s="9"/>
      <c r="K51" s="9"/>
      <c r="L51" s="9"/>
      <c r="M51" s="9"/>
      <c r="N51" s="9"/>
      <c r="O51" s="9"/>
      <c r="W51" s="9"/>
      <c r="X51" s="9"/>
      <c r="Y51" s="9"/>
      <c r="Z51" s="9"/>
      <c r="AA51" s="9"/>
    </row>
    <row r="52" spans="1:27" ht="15.75" customHeight="1">
      <c r="A52" s="15" t="s">
        <v>58</v>
      </c>
      <c r="B52" s="47">
        <v>-4.5838359469240086E-2</v>
      </c>
      <c r="C52" s="47">
        <v>-9.9061710573800088E-2</v>
      </c>
      <c r="D52" s="17"/>
      <c r="E52" s="17"/>
      <c r="F52" s="17"/>
      <c r="G52" s="17"/>
      <c r="H52" s="9"/>
      <c r="I52" s="9"/>
      <c r="J52" s="9"/>
      <c r="K52" s="9"/>
      <c r="L52" s="9"/>
      <c r="M52" s="9"/>
      <c r="N52" s="9"/>
      <c r="O52" s="9"/>
      <c r="W52" s="9"/>
      <c r="X52" s="9"/>
      <c r="Y52" s="9"/>
      <c r="Z52" s="9"/>
      <c r="AA52" s="9"/>
    </row>
    <row r="53" spans="1:27" ht="15.75" customHeight="1">
      <c r="A53" s="15" t="s">
        <v>59</v>
      </c>
      <c r="B53" s="47">
        <v>5.381355932203391E-2</v>
      </c>
      <c r="C53" s="47">
        <v>-1.9982316534040589E-2</v>
      </c>
      <c r="D53" s="17"/>
      <c r="E53" s="17"/>
      <c r="F53" s="17"/>
      <c r="G53" s="17"/>
      <c r="H53" s="9"/>
      <c r="I53" s="9"/>
      <c r="J53" s="9"/>
      <c r="K53" s="9"/>
      <c r="L53" s="9"/>
      <c r="M53" s="9"/>
      <c r="N53" s="9"/>
      <c r="O53" s="9"/>
      <c r="W53" s="9"/>
      <c r="X53" s="9"/>
      <c r="Y53" s="9"/>
      <c r="Z53" s="9"/>
      <c r="AA53" s="9"/>
    </row>
    <row r="54" spans="1:27" ht="15.75" customHeight="1">
      <c r="A54" s="15" t="s">
        <v>60</v>
      </c>
      <c r="B54" s="47">
        <v>0.23560209424083767</v>
      </c>
      <c r="C54" s="47">
        <v>5.1506136110077927E-2</v>
      </c>
      <c r="D54" s="17"/>
      <c r="E54" s="17"/>
      <c r="F54" s="17"/>
      <c r="G54" s="17"/>
      <c r="H54" s="9"/>
      <c r="I54" s="9"/>
      <c r="J54" s="9"/>
      <c r="K54" s="9"/>
      <c r="L54" s="9"/>
      <c r="M54" s="9"/>
      <c r="N54" s="9"/>
      <c r="O54" s="9"/>
      <c r="W54" s="9"/>
      <c r="X54" s="9"/>
      <c r="Y54" s="9"/>
      <c r="Z54" s="9"/>
      <c r="AA54" s="9"/>
    </row>
    <row r="55" spans="1:27" ht="15.75" customHeight="1">
      <c r="A55" s="15" t="s">
        <v>61</v>
      </c>
      <c r="B55" s="55"/>
      <c r="C55" s="55"/>
      <c r="D55" s="17"/>
      <c r="E55" s="17"/>
      <c r="F55" s="17"/>
      <c r="G55" s="17"/>
      <c r="H55" s="9"/>
      <c r="I55" s="9"/>
      <c r="J55" s="9"/>
      <c r="K55" s="9"/>
      <c r="L55" s="9"/>
      <c r="M55" s="9"/>
      <c r="N55" s="9"/>
      <c r="O55" s="9"/>
      <c r="W55" s="9"/>
      <c r="X55" s="9"/>
      <c r="Y55" s="9"/>
      <c r="Z55" s="9"/>
      <c r="AA55" s="9"/>
    </row>
    <row r="56" spans="1:27" ht="15.75" customHeight="1">
      <c r="A56" s="20"/>
      <c r="B56" s="17"/>
      <c r="C56" s="17"/>
      <c r="D56" s="17"/>
      <c r="E56" s="17"/>
      <c r="F56" s="17"/>
      <c r="G56" s="17"/>
      <c r="H56" s="9"/>
      <c r="I56" s="9"/>
      <c r="J56" s="9"/>
      <c r="K56" s="9"/>
      <c r="L56" s="9"/>
      <c r="M56" s="9"/>
      <c r="N56" s="9"/>
      <c r="O56" s="9"/>
      <c r="W56" s="9"/>
      <c r="X56" s="9"/>
      <c r="Y56" s="9"/>
      <c r="Z56" s="9"/>
      <c r="AA56" s="9"/>
    </row>
    <row r="57" spans="1:27" ht="15.75" customHeight="1">
      <c r="A57" s="20"/>
      <c r="B57" s="17"/>
      <c r="C57" s="17"/>
      <c r="D57" s="17"/>
      <c r="E57" s="17"/>
      <c r="F57" s="17"/>
      <c r="G57" s="17"/>
      <c r="H57" s="9"/>
      <c r="I57" s="9"/>
      <c r="J57" s="9"/>
      <c r="K57" s="9"/>
      <c r="L57" s="9"/>
      <c r="M57" s="9"/>
      <c r="N57" s="9"/>
      <c r="O57" s="9"/>
      <c r="W57" s="9"/>
      <c r="X57" s="9"/>
      <c r="Y57" s="9"/>
      <c r="Z57" s="9"/>
      <c r="AA57" s="9"/>
    </row>
    <row r="58" spans="1:27" ht="15.75" customHeight="1">
      <c r="A58" s="20"/>
      <c r="B58" s="17"/>
      <c r="C58" s="17"/>
      <c r="D58" s="17"/>
      <c r="E58" s="17"/>
      <c r="F58" s="17"/>
      <c r="G58" s="17"/>
      <c r="H58" s="9"/>
      <c r="I58" s="9"/>
      <c r="J58" s="9"/>
      <c r="K58" s="9"/>
      <c r="L58" s="9"/>
      <c r="M58" s="9"/>
      <c r="N58" s="9"/>
      <c r="O58" s="9"/>
      <c r="W58" s="9"/>
      <c r="X58" s="9"/>
      <c r="Y58" s="9"/>
      <c r="Z58" s="9"/>
      <c r="AA58" s="9"/>
    </row>
    <row r="59" spans="1:27" ht="15.75" customHeight="1">
      <c r="A59" s="20"/>
      <c r="B59" s="17"/>
      <c r="C59" s="17"/>
      <c r="D59" s="17"/>
      <c r="E59" s="17"/>
      <c r="F59" s="17"/>
      <c r="G59" s="17"/>
      <c r="H59" s="9"/>
      <c r="I59" s="9"/>
      <c r="J59" s="9"/>
      <c r="K59" s="9"/>
      <c r="L59" s="9"/>
      <c r="M59" s="9"/>
      <c r="N59" s="9"/>
      <c r="O59" s="9"/>
      <c r="W59" s="9"/>
      <c r="X59" s="9"/>
      <c r="Y59" s="9"/>
      <c r="Z59" s="9"/>
      <c r="AA59" s="9"/>
    </row>
    <row r="60" spans="1:27" ht="15.75" customHeight="1">
      <c r="A60" s="20"/>
      <c r="B60" s="17"/>
      <c r="C60" s="17"/>
      <c r="D60" s="17"/>
      <c r="E60" s="17"/>
      <c r="F60" s="17"/>
      <c r="G60" s="17"/>
      <c r="H60" s="9"/>
      <c r="I60" s="9"/>
      <c r="J60" s="9"/>
      <c r="K60" s="9"/>
      <c r="L60" s="9"/>
      <c r="M60" s="9"/>
      <c r="N60" s="9"/>
      <c r="O60" s="9"/>
      <c r="W60" s="9"/>
      <c r="X60" s="9"/>
      <c r="Y60" s="9"/>
      <c r="Z60" s="9"/>
      <c r="AA60" s="9"/>
    </row>
    <row r="61" spans="1:27" ht="15.75" customHeight="1">
      <c r="A61" s="20"/>
      <c r="B61" s="17"/>
      <c r="C61" s="17"/>
      <c r="D61" s="17"/>
      <c r="E61" s="17"/>
      <c r="F61" s="17"/>
      <c r="G61" s="17"/>
      <c r="H61" s="9"/>
      <c r="I61" s="9"/>
      <c r="J61" s="9"/>
      <c r="K61" s="9"/>
      <c r="L61" s="9"/>
      <c r="M61" s="9"/>
      <c r="N61" s="9"/>
      <c r="O61" s="9"/>
      <c r="W61" s="9"/>
      <c r="X61" s="9"/>
      <c r="Y61" s="9"/>
      <c r="Z61" s="9"/>
      <c r="AA61" s="9"/>
    </row>
    <row r="62" spans="1:27" ht="15.75" customHeight="1">
      <c r="A62" s="20"/>
      <c r="B62" s="17"/>
      <c r="C62" s="17"/>
      <c r="D62" s="17"/>
      <c r="E62" s="17"/>
      <c r="F62" s="17"/>
      <c r="G62" s="17"/>
      <c r="H62" s="9"/>
      <c r="I62" s="9"/>
      <c r="J62" s="9"/>
      <c r="K62" s="9"/>
      <c r="L62" s="9"/>
      <c r="M62" s="9"/>
      <c r="N62" s="9"/>
      <c r="O62" s="9"/>
      <c r="W62" s="9"/>
      <c r="X62" s="9"/>
      <c r="Y62" s="9"/>
      <c r="Z62" s="9"/>
      <c r="AA62" s="9"/>
    </row>
    <row r="63" spans="1:27" ht="15.75" customHeight="1">
      <c r="A63" s="20"/>
      <c r="B63" s="17"/>
      <c r="C63" s="17"/>
      <c r="D63" s="17"/>
      <c r="E63" s="17"/>
      <c r="F63" s="17"/>
      <c r="G63" s="17"/>
      <c r="H63" s="9"/>
      <c r="I63" s="9"/>
      <c r="J63" s="9"/>
      <c r="K63" s="9"/>
      <c r="L63" s="9"/>
      <c r="M63" s="9"/>
      <c r="N63" s="9"/>
      <c r="O63" s="9"/>
      <c r="W63" s="9"/>
      <c r="X63" s="9"/>
      <c r="Y63" s="9"/>
      <c r="Z63" s="9"/>
      <c r="AA63" s="9"/>
    </row>
    <row r="64" spans="1:27" ht="15.75" customHeight="1">
      <c r="A64" s="20"/>
      <c r="B64" s="17"/>
      <c r="C64" s="17"/>
      <c r="D64" s="17"/>
      <c r="E64" s="17"/>
      <c r="F64" s="17"/>
      <c r="G64" s="17"/>
      <c r="H64" s="9"/>
      <c r="I64" s="9"/>
      <c r="J64" s="9"/>
      <c r="K64" s="9"/>
      <c r="L64" s="9"/>
      <c r="M64" s="9"/>
      <c r="N64" s="9"/>
      <c r="O64" s="9"/>
      <c r="W64" s="9"/>
      <c r="X64" s="9"/>
      <c r="Y64" s="9"/>
      <c r="Z64" s="9"/>
      <c r="AA64" s="9"/>
    </row>
    <row r="65" spans="1:27" ht="15.75" customHeight="1">
      <c r="A65" s="20"/>
      <c r="B65" s="17"/>
      <c r="C65" s="17"/>
      <c r="D65" s="17"/>
      <c r="E65" s="17"/>
      <c r="F65" s="17"/>
      <c r="G65" s="17"/>
      <c r="H65" s="9"/>
      <c r="I65" s="9"/>
      <c r="J65" s="9"/>
      <c r="K65" s="9"/>
      <c r="L65" s="9"/>
      <c r="M65" s="9"/>
      <c r="N65" s="9"/>
      <c r="O65" s="9"/>
      <c r="W65" s="9"/>
      <c r="X65" s="9"/>
      <c r="Y65" s="9"/>
      <c r="Z65" s="9"/>
      <c r="AA65" s="9"/>
    </row>
    <row r="66" spans="1:27" ht="15.75" customHeight="1">
      <c r="A66" s="20"/>
      <c r="B66" s="17"/>
      <c r="C66" s="17"/>
      <c r="D66" s="17"/>
      <c r="E66" s="17"/>
      <c r="F66" s="17"/>
      <c r="G66" s="17"/>
      <c r="H66" s="9"/>
      <c r="I66" s="9"/>
      <c r="J66" s="9"/>
      <c r="K66" s="9"/>
      <c r="L66" s="9"/>
      <c r="M66" s="9"/>
      <c r="N66" s="9"/>
      <c r="O66" s="9"/>
      <c r="W66" s="9"/>
      <c r="X66" s="9"/>
      <c r="Y66" s="9"/>
      <c r="Z66" s="9"/>
      <c r="AA66" s="9"/>
    </row>
    <row r="67" spans="1:27" ht="15.75" customHeight="1">
      <c r="A67" s="20"/>
      <c r="B67" s="17"/>
      <c r="C67" s="17"/>
      <c r="D67" s="17"/>
      <c r="E67" s="17"/>
      <c r="F67" s="17"/>
      <c r="G67" s="17"/>
      <c r="H67" s="9"/>
      <c r="I67" s="9"/>
      <c r="J67" s="9"/>
      <c r="K67" s="9"/>
      <c r="L67" s="9"/>
      <c r="M67" s="9"/>
      <c r="N67" s="9"/>
      <c r="O67" s="9"/>
      <c r="W67" s="9"/>
      <c r="X67" s="9"/>
      <c r="Y67" s="9"/>
      <c r="Z67" s="9"/>
      <c r="AA67" s="9"/>
    </row>
    <row r="68" spans="1:27" ht="15.75" customHeight="1">
      <c r="A68" s="20"/>
      <c r="B68" s="17"/>
      <c r="C68" s="17"/>
      <c r="D68" s="17"/>
      <c r="E68" s="17"/>
      <c r="F68" s="17"/>
      <c r="G68" s="17"/>
      <c r="H68" s="9"/>
      <c r="I68" s="9"/>
      <c r="J68" s="9"/>
      <c r="K68" s="9"/>
      <c r="L68" s="9"/>
      <c r="M68" s="9"/>
      <c r="N68" s="9"/>
      <c r="O68" s="9"/>
      <c r="W68" s="9"/>
      <c r="X68" s="9"/>
      <c r="Y68" s="9"/>
      <c r="Z68" s="9"/>
      <c r="AA68" s="9"/>
    </row>
    <row r="69" spans="1:27" ht="15.75" customHeight="1">
      <c r="A69" s="20"/>
      <c r="B69" s="17"/>
      <c r="C69" s="17"/>
      <c r="D69" s="17"/>
      <c r="E69" s="17"/>
      <c r="F69" s="17"/>
      <c r="G69" s="17"/>
      <c r="H69" s="9"/>
      <c r="I69" s="9"/>
      <c r="J69" s="9"/>
      <c r="K69" s="9"/>
      <c r="L69" s="9"/>
      <c r="M69" s="9"/>
      <c r="N69" s="9"/>
      <c r="O69" s="9"/>
      <c r="W69" s="9"/>
      <c r="X69" s="9"/>
      <c r="Y69" s="9"/>
      <c r="Z69" s="9"/>
      <c r="AA69" s="9"/>
    </row>
    <row r="70" spans="1:27" ht="15.75" customHeight="1">
      <c r="A70" s="20"/>
      <c r="B70" s="17"/>
      <c r="C70" s="17"/>
      <c r="D70" s="17"/>
      <c r="E70" s="17"/>
      <c r="F70" s="17"/>
      <c r="G70" s="17"/>
      <c r="H70" s="9"/>
      <c r="I70" s="9"/>
      <c r="J70" s="9"/>
      <c r="K70" s="9"/>
      <c r="L70" s="9"/>
      <c r="M70" s="9"/>
      <c r="N70" s="9"/>
      <c r="O70" s="9"/>
      <c r="W70" s="9"/>
      <c r="X70" s="9"/>
      <c r="Y70" s="9"/>
      <c r="Z70" s="9"/>
      <c r="AA70" s="9"/>
    </row>
    <row r="71" spans="1:27" ht="15.75" customHeight="1">
      <c r="A71" s="20"/>
      <c r="B71" s="17"/>
      <c r="C71" s="17"/>
      <c r="D71" s="17"/>
      <c r="E71" s="17"/>
      <c r="F71" s="17"/>
      <c r="G71" s="17"/>
      <c r="H71" s="9"/>
      <c r="I71" s="9"/>
      <c r="J71" s="9"/>
      <c r="K71" s="9"/>
      <c r="L71" s="9"/>
      <c r="M71" s="9"/>
      <c r="N71" s="9"/>
      <c r="O71" s="9"/>
      <c r="W71" s="9"/>
      <c r="X71" s="9"/>
      <c r="Y71" s="9"/>
      <c r="Z71" s="9"/>
      <c r="AA71" s="9"/>
    </row>
    <row r="72" spans="1:27" ht="15.75" customHeight="1">
      <c r="A72" s="20"/>
      <c r="B72" s="17"/>
      <c r="C72" s="17"/>
      <c r="D72" s="17"/>
      <c r="E72" s="17"/>
      <c r="F72" s="17"/>
      <c r="G72" s="17"/>
      <c r="H72" s="9"/>
      <c r="I72" s="9"/>
      <c r="J72" s="9"/>
      <c r="K72" s="9"/>
      <c r="L72" s="9"/>
      <c r="M72" s="9"/>
      <c r="N72" s="9"/>
      <c r="O72" s="9"/>
      <c r="W72" s="9"/>
      <c r="X72" s="9"/>
      <c r="Y72" s="9"/>
      <c r="Z72" s="9"/>
      <c r="AA72" s="9"/>
    </row>
    <row r="73" spans="1:27" ht="15.75" customHeight="1">
      <c r="A73" s="20"/>
      <c r="B73" s="17"/>
      <c r="C73" s="17"/>
      <c r="D73" s="17"/>
      <c r="E73" s="17"/>
      <c r="F73" s="17"/>
      <c r="G73" s="17"/>
      <c r="H73" s="9"/>
      <c r="I73" s="9"/>
      <c r="J73" s="9"/>
      <c r="K73" s="9"/>
      <c r="L73" s="9"/>
      <c r="M73" s="9"/>
      <c r="N73" s="9"/>
      <c r="O73" s="9"/>
      <c r="W73" s="9"/>
      <c r="X73" s="9"/>
      <c r="Y73" s="9"/>
      <c r="Z73" s="9"/>
      <c r="AA73" s="9"/>
    </row>
    <row r="74" spans="1:27" ht="15.75" customHeight="1">
      <c r="A74" s="20"/>
      <c r="B74" s="17"/>
      <c r="C74" s="17"/>
      <c r="D74" s="17"/>
      <c r="E74" s="17"/>
      <c r="F74" s="17"/>
      <c r="G74" s="17"/>
      <c r="H74" s="9"/>
      <c r="I74" s="9"/>
      <c r="J74" s="9"/>
      <c r="K74" s="9"/>
      <c r="L74" s="9"/>
      <c r="M74" s="9"/>
      <c r="N74" s="9"/>
      <c r="O74" s="9"/>
      <c r="W74" s="9"/>
      <c r="X74" s="9"/>
      <c r="Y74" s="9"/>
      <c r="Z74" s="9"/>
      <c r="AA74" s="9"/>
    </row>
    <row r="75" spans="1:27" ht="15.75" customHeight="1">
      <c r="A75" s="20"/>
      <c r="B75" s="17"/>
      <c r="C75" s="17"/>
      <c r="D75" s="17"/>
      <c r="E75" s="17"/>
      <c r="F75" s="17"/>
      <c r="G75" s="17"/>
      <c r="H75" s="9"/>
      <c r="I75" s="9"/>
      <c r="J75" s="9"/>
      <c r="K75" s="9"/>
      <c r="L75" s="9"/>
      <c r="M75" s="9"/>
      <c r="N75" s="9"/>
      <c r="O75" s="9"/>
      <c r="W75" s="9"/>
      <c r="X75" s="9"/>
      <c r="Y75" s="9"/>
      <c r="Z75" s="9"/>
      <c r="AA75" s="9"/>
    </row>
    <row r="76" spans="1:27" ht="15.75" customHeight="1">
      <c r="A76" s="20"/>
      <c r="B76" s="17"/>
      <c r="C76" s="17"/>
      <c r="D76" s="17"/>
      <c r="E76" s="17"/>
      <c r="F76" s="17"/>
      <c r="G76" s="17"/>
      <c r="H76" s="9"/>
      <c r="I76" s="9"/>
      <c r="J76" s="9"/>
      <c r="K76" s="9"/>
      <c r="L76" s="9"/>
      <c r="M76" s="9"/>
      <c r="N76" s="9"/>
      <c r="O76" s="9"/>
      <c r="W76" s="9"/>
      <c r="X76" s="9"/>
      <c r="Y76" s="9"/>
      <c r="Z76" s="9"/>
      <c r="AA76" s="9"/>
    </row>
    <row r="77" spans="1:27" ht="15.75" customHeight="1">
      <c r="A77" s="20"/>
      <c r="B77" s="17"/>
      <c r="C77" s="17"/>
      <c r="D77" s="17"/>
      <c r="E77" s="17"/>
      <c r="F77" s="17"/>
      <c r="G77" s="17"/>
      <c r="H77" s="9"/>
      <c r="I77" s="9"/>
      <c r="J77" s="9"/>
      <c r="K77" s="9"/>
      <c r="L77" s="9"/>
      <c r="M77" s="9"/>
      <c r="N77" s="9"/>
      <c r="O77" s="9"/>
      <c r="W77" s="9"/>
      <c r="X77" s="9"/>
      <c r="Y77" s="9"/>
      <c r="Z77" s="9"/>
      <c r="AA77" s="9"/>
    </row>
    <row r="78" spans="1:27" ht="15.75" customHeight="1">
      <c r="A78" s="20"/>
      <c r="B78" s="17"/>
      <c r="C78" s="17"/>
      <c r="D78" s="17"/>
      <c r="E78" s="17"/>
      <c r="F78" s="17"/>
      <c r="G78" s="17"/>
      <c r="H78" s="9"/>
      <c r="I78" s="9"/>
      <c r="J78" s="9"/>
      <c r="K78" s="9"/>
      <c r="L78" s="9"/>
      <c r="M78" s="9"/>
      <c r="N78" s="9"/>
      <c r="O78" s="9"/>
      <c r="W78" s="9"/>
      <c r="X78" s="9"/>
      <c r="Y78" s="9"/>
      <c r="Z78" s="9"/>
      <c r="AA78" s="9"/>
    </row>
    <row r="79" spans="1:27" ht="15.75" customHeight="1">
      <c r="A79" s="20"/>
      <c r="B79" s="17"/>
      <c r="C79" s="17"/>
      <c r="D79" s="17"/>
      <c r="E79" s="17"/>
      <c r="F79" s="17"/>
      <c r="G79" s="17"/>
      <c r="H79" s="9"/>
      <c r="I79" s="9"/>
      <c r="J79" s="9"/>
      <c r="K79" s="9"/>
      <c r="L79" s="9"/>
      <c r="M79" s="9"/>
      <c r="N79" s="9"/>
      <c r="O79" s="9"/>
      <c r="W79" s="9"/>
      <c r="X79" s="9"/>
      <c r="Y79" s="9"/>
      <c r="Z79" s="9"/>
      <c r="AA79" s="9"/>
    </row>
    <row r="80" spans="1:27" ht="15.75" customHeight="1">
      <c r="A80" s="20"/>
      <c r="B80" s="17"/>
      <c r="C80" s="17"/>
      <c r="D80" s="17"/>
      <c r="E80" s="17"/>
      <c r="F80" s="17"/>
      <c r="G80" s="17"/>
      <c r="H80" s="9"/>
      <c r="I80" s="9"/>
      <c r="J80" s="9"/>
      <c r="K80" s="9"/>
      <c r="L80" s="9"/>
      <c r="M80" s="9"/>
      <c r="N80" s="9"/>
      <c r="O80" s="9"/>
      <c r="W80" s="9"/>
      <c r="X80" s="9"/>
      <c r="Y80" s="9"/>
      <c r="Z80" s="9"/>
      <c r="AA80" s="9"/>
    </row>
    <row r="81" spans="1:27" ht="15.75" customHeight="1">
      <c r="A81" s="20"/>
      <c r="B81" s="17"/>
      <c r="C81" s="17"/>
      <c r="D81" s="17"/>
      <c r="E81" s="17"/>
      <c r="F81" s="17"/>
      <c r="G81" s="17"/>
      <c r="H81" s="9"/>
      <c r="I81" s="9"/>
      <c r="J81" s="9"/>
      <c r="K81" s="9"/>
      <c r="L81" s="9"/>
      <c r="M81" s="9"/>
      <c r="N81" s="9"/>
      <c r="O81" s="9"/>
      <c r="W81" s="9"/>
      <c r="X81" s="9"/>
      <c r="Y81" s="9"/>
      <c r="Z81" s="9"/>
      <c r="AA81" s="9"/>
    </row>
    <row r="82" spans="1:27" ht="15.75" customHeight="1">
      <c r="A82" s="20"/>
      <c r="B82" s="17"/>
      <c r="C82" s="17"/>
      <c r="D82" s="17"/>
      <c r="E82" s="17"/>
      <c r="F82" s="17"/>
      <c r="G82" s="17"/>
      <c r="H82" s="9"/>
      <c r="I82" s="9"/>
      <c r="J82" s="9"/>
      <c r="K82" s="9"/>
      <c r="L82" s="9"/>
      <c r="M82" s="9"/>
      <c r="N82" s="9"/>
      <c r="O82" s="9"/>
      <c r="W82" s="9"/>
      <c r="X82" s="9"/>
      <c r="Y82" s="9"/>
      <c r="Z82" s="9"/>
      <c r="AA82" s="9"/>
    </row>
    <row r="83" spans="1:27" ht="15.75" customHeight="1">
      <c r="A83" s="20"/>
      <c r="B83" s="17"/>
      <c r="C83" s="17"/>
      <c r="D83" s="17"/>
      <c r="E83" s="17"/>
      <c r="F83" s="17"/>
      <c r="G83" s="17"/>
      <c r="H83" s="9"/>
      <c r="I83" s="9"/>
      <c r="J83" s="9"/>
      <c r="K83" s="9"/>
      <c r="L83" s="9"/>
      <c r="M83" s="9"/>
      <c r="N83" s="9"/>
      <c r="O83" s="9"/>
      <c r="W83" s="9"/>
      <c r="X83" s="9"/>
      <c r="Y83" s="9"/>
      <c r="Z83" s="9"/>
      <c r="AA83" s="9"/>
    </row>
    <row r="84" spans="1:27" ht="15.75" customHeight="1">
      <c r="A84" s="20"/>
      <c r="B84" s="17"/>
      <c r="C84" s="17"/>
      <c r="D84" s="17"/>
      <c r="E84" s="17"/>
      <c r="F84" s="17"/>
      <c r="G84" s="17"/>
      <c r="H84" s="9"/>
      <c r="I84" s="9"/>
      <c r="J84" s="9"/>
      <c r="K84" s="9"/>
      <c r="L84" s="9"/>
      <c r="M84" s="9"/>
      <c r="N84" s="9"/>
      <c r="O84" s="9"/>
      <c r="W84" s="9"/>
      <c r="X84" s="9"/>
      <c r="Y84" s="9"/>
      <c r="Z84" s="9"/>
      <c r="AA84" s="9"/>
    </row>
    <row r="85" spans="1:27" ht="15.75" customHeight="1">
      <c r="A85" s="20"/>
      <c r="B85" s="17"/>
      <c r="C85" s="17"/>
      <c r="D85" s="17"/>
      <c r="E85" s="17"/>
      <c r="F85" s="17"/>
      <c r="G85" s="17"/>
      <c r="H85" s="9"/>
      <c r="I85" s="9"/>
      <c r="J85" s="9"/>
      <c r="K85" s="9"/>
      <c r="L85" s="9"/>
      <c r="M85" s="9"/>
      <c r="N85" s="9"/>
      <c r="O85" s="9"/>
      <c r="W85" s="9"/>
      <c r="X85" s="9"/>
      <c r="Y85" s="9"/>
      <c r="Z85" s="9"/>
      <c r="AA85" s="9"/>
    </row>
    <row r="86" spans="1:27" ht="15.75" customHeight="1">
      <c r="A86" s="20"/>
      <c r="B86" s="17"/>
      <c r="C86" s="17"/>
      <c r="D86" s="17"/>
      <c r="E86" s="17"/>
      <c r="F86" s="17"/>
      <c r="G86" s="17"/>
      <c r="H86" s="9"/>
      <c r="I86" s="9"/>
      <c r="J86" s="9"/>
      <c r="K86" s="9"/>
      <c r="L86" s="9"/>
      <c r="M86" s="9"/>
      <c r="N86" s="9"/>
      <c r="O86" s="9"/>
      <c r="W86" s="9"/>
      <c r="X86" s="9"/>
      <c r="Y86" s="9"/>
      <c r="Z86" s="9"/>
      <c r="AA86" s="9"/>
    </row>
    <row r="87" spans="1:27" ht="15.75" customHeight="1">
      <c r="A87" s="20"/>
      <c r="B87" s="17"/>
      <c r="C87" s="17"/>
      <c r="D87" s="17"/>
      <c r="E87" s="17"/>
      <c r="F87" s="17"/>
      <c r="G87" s="17"/>
      <c r="H87" s="9"/>
      <c r="I87" s="9"/>
      <c r="J87" s="9"/>
      <c r="K87" s="9"/>
      <c r="L87" s="9"/>
      <c r="M87" s="9"/>
      <c r="N87" s="9"/>
      <c r="O87" s="9"/>
      <c r="W87" s="9"/>
      <c r="X87" s="9"/>
      <c r="Y87" s="9"/>
      <c r="Z87" s="9"/>
      <c r="AA87" s="9"/>
    </row>
    <row r="88" spans="1:27" ht="15.75" customHeight="1">
      <c r="A88" s="20"/>
      <c r="B88" s="17"/>
      <c r="C88" s="17"/>
      <c r="D88" s="17"/>
      <c r="E88" s="17"/>
      <c r="F88" s="17"/>
      <c r="G88" s="17"/>
      <c r="H88" s="9"/>
      <c r="I88" s="9"/>
      <c r="J88" s="9"/>
      <c r="K88" s="9"/>
      <c r="L88" s="9"/>
      <c r="M88" s="9"/>
      <c r="N88" s="9"/>
      <c r="O88" s="9"/>
      <c r="W88" s="9"/>
      <c r="X88" s="9"/>
      <c r="Y88" s="9"/>
      <c r="Z88" s="9"/>
      <c r="AA88" s="9"/>
    </row>
    <row r="89" spans="1:27" ht="15.75" customHeight="1">
      <c r="A89" s="20"/>
      <c r="B89" s="17"/>
      <c r="C89" s="17"/>
      <c r="D89" s="17"/>
      <c r="E89" s="17"/>
      <c r="F89" s="17"/>
      <c r="G89" s="17"/>
      <c r="H89" s="9"/>
      <c r="I89" s="9"/>
      <c r="J89" s="9"/>
      <c r="K89" s="9"/>
      <c r="L89" s="9"/>
      <c r="M89" s="9"/>
      <c r="N89" s="9"/>
      <c r="O89" s="9"/>
      <c r="W89" s="9"/>
      <c r="X89" s="9"/>
      <c r="Y89" s="9"/>
      <c r="Z89" s="9"/>
      <c r="AA89" s="9"/>
    </row>
    <row r="90" spans="1:27" ht="15.75" customHeight="1">
      <c r="A90" s="20"/>
      <c r="B90" s="17"/>
      <c r="C90" s="17"/>
      <c r="D90" s="17"/>
      <c r="E90" s="17"/>
      <c r="F90" s="17"/>
      <c r="G90" s="17"/>
      <c r="H90" s="9"/>
      <c r="I90" s="9"/>
      <c r="J90" s="9"/>
      <c r="K90" s="9"/>
      <c r="L90" s="9"/>
      <c r="M90" s="9"/>
      <c r="N90" s="9"/>
      <c r="O90" s="9"/>
      <c r="W90" s="9"/>
      <c r="X90" s="9"/>
      <c r="Y90" s="9"/>
      <c r="Z90" s="9"/>
      <c r="AA90" s="9"/>
    </row>
    <row r="91" spans="1:27" ht="15.75" customHeight="1">
      <c r="A91" s="20"/>
      <c r="B91" s="17"/>
      <c r="C91" s="17"/>
      <c r="D91" s="17"/>
      <c r="E91" s="17"/>
      <c r="F91" s="17"/>
      <c r="G91" s="17"/>
      <c r="H91" s="9"/>
      <c r="I91" s="9"/>
      <c r="J91" s="9"/>
      <c r="K91" s="9"/>
      <c r="L91" s="9"/>
      <c r="M91" s="9"/>
      <c r="N91" s="9"/>
      <c r="O91" s="9"/>
      <c r="W91" s="9"/>
      <c r="X91" s="9"/>
      <c r="Y91" s="9"/>
      <c r="Z91" s="9"/>
      <c r="AA91" s="9"/>
    </row>
    <row r="92" spans="1:27" ht="15.75" customHeight="1">
      <c r="A92" s="20"/>
      <c r="B92" s="17"/>
      <c r="C92" s="17"/>
      <c r="D92" s="17"/>
      <c r="E92" s="17"/>
      <c r="F92" s="17"/>
      <c r="G92" s="17"/>
      <c r="H92" s="9"/>
      <c r="I92" s="9"/>
      <c r="J92" s="9"/>
      <c r="K92" s="9"/>
      <c r="L92" s="9"/>
      <c r="M92" s="9"/>
      <c r="N92" s="9"/>
      <c r="O92" s="9"/>
      <c r="W92" s="9"/>
      <c r="X92" s="9"/>
      <c r="Y92" s="9"/>
      <c r="Z92" s="9"/>
      <c r="AA92" s="9"/>
    </row>
    <row r="93" spans="1:27" ht="15.75" customHeight="1">
      <c r="A93" s="20"/>
      <c r="B93" s="17"/>
      <c r="C93" s="17"/>
      <c r="D93" s="17"/>
      <c r="E93" s="17"/>
      <c r="F93" s="17"/>
      <c r="G93" s="17"/>
      <c r="H93" s="9"/>
      <c r="I93" s="9"/>
      <c r="J93" s="9"/>
      <c r="K93" s="9"/>
      <c r="L93" s="9"/>
      <c r="M93" s="9"/>
      <c r="N93" s="9"/>
      <c r="O93" s="9"/>
      <c r="W93" s="9"/>
      <c r="X93" s="9"/>
      <c r="Y93" s="9"/>
      <c r="Z93" s="9"/>
      <c r="AA93" s="9"/>
    </row>
    <row r="94" spans="1:27" ht="15.75" customHeight="1">
      <c r="A94" s="20"/>
      <c r="B94" s="17"/>
      <c r="C94" s="17"/>
      <c r="D94" s="17"/>
      <c r="E94" s="17"/>
      <c r="F94" s="17"/>
      <c r="G94" s="17"/>
      <c r="H94" s="9"/>
      <c r="I94" s="9"/>
      <c r="J94" s="9"/>
      <c r="K94" s="9"/>
      <c r="L94" s="9"/>
      <c r="M94" s="9"/>
      <c r="N94" s="9"/>
      <c r="O94" s="9"/>
      <c r="W94" s="9"/>
      <c r="X94" s="9"/>
      <c r="Y94" s="9"/>
      <c r="Z94" s="9"/>
      <c r="AA94" s="9"/>
    </row>
    <row r="95" spans="1:27" ht="15.75" customHeight="1">
      <c r="A95" s="20"/>
      <c r="B95" s="17"/>
      <c r="C95" s="17"/>
      <c r="D95" s="17"/>
      <c r="E95" s="17"/>
      <c r="F95" s="17"/>
      <c r="G95" s="17"/>
      <c r="H95" s="9"/>
      <c r="I95" s="9"/>
      <c r="J95" s="9"/>
      <c r="K95" s="9"/>
      <c r="L95" s="9"/>
      <c r="M95" s="9"/>
      <c r="N95" s="9"/>
      <c r="O95" s="9"/>
      <c r="W95" s="9"/>
      <c r="X95" s="9"/>
      <c r="Y95" s="9"/>
      <c r="Z95" s="9"/>
      <c r="AA95" s="9"/>
    </row>
    <row r="96" spans="1:27" ht="15.75" customHeight="1">
      <c r="A96" s="20"/>
      <c r="B96" s="17"/>
      <c r="C96" s="17"/>
      <c r="D96" s="17"/>
      <c r="E96" s="17"/>
      <c r="F96" s="17"/>
      <c r="G96" s="17"/>
      <c r="H96" s="9"/>
      <c r="I96" s="9"/>
      <c r="J96" s="9"/>
      <c r="K96" s="9"/>
      <c r="L96" s="9"/>
      <c r="M96" s="9"/>
      <c r="N96" s="9"/>
      <c r="O96" s="9"/>
      <c r="W96" s="9"/>
      <c r="X96" s="9"/>
      <c r="Y96" s="9"/>
      <c r="Z96" s="9"/>
      <c r="AA96" s="9"/>
    </row>
    <row r="97" spans="1:27" ht="15.75" customHeight="1">
      <c r="A97" s="20"/>
      <c r="B97" s="17"/>
      <c r="C97" s="17"/>
      <c r="D97" s="17"/>
      <c r="E97" s="17"/>
      <c r="F97" s="17"/>
      <c r="G97" s="17"/>
      <c r="H97" s="9"/>
      <c r="I97" s="9"/>
      <c r="J97" s="9"/>
      <c r="K97" s="9"/>
      <c r="L97" s="9"/>
      <c r="M97" s="9"/>
      <c r="N97" s="9"/>
      <c r="O97" s="9"/>
      <c r="W97" s="9"/>
      <c r="X97" s="9"/>
      <c r="Y97" s="9"/>
      <c r="Z97" s="9"/>
      <c r="AA97" s="9"/>
    </row>
    <row r="98" spans="1:27" ht="15.75" customHeight="1">
      <c r="A98" s="20"/>
      <c r="B98" s="17"/>
      <c r="C98" s="17"/>
      <c r="D98" s="17"/>
      <c r="E98" s="17"/>
      <c r="F98" s="17"/>
      <c r="G98" s="17"/>
      <c r="H98" s="9"/>
      <c r="I98" s="9"/>
      <c r="J98" s="9"/>
      <c r="K98" s="9"/>
      <c r="L98" s="9"/>
      <c r="M98" s="9"/>
      <c r="N98" s="9"/>
      <c r="O98" s="9"/>
      <c r="W98" s="9"/>
      <c r="X98" s="9"/>
      <c r="Y98" s="9"/>
      <c r="Z98" s="9"/>
      <c r="AA98" s="9"/>
    </row>
    <row r="99" spans="1:27" ht="15.75" customHeight="1">
      <c r="A99" s="20"/>
      <c r="B99" s="17"/>
      <c r="C99" s="17"/>
      <c r="D99" s="17"/>
      <c r="E99" s="17"/>
      <c r="F99" s="17"/>
      <c r="G99" s="17"/>
      <c r="H99" s="9"/>
      <c r="I99" s="9"/>
      <c r="J99" s="9"/>
      <c r="K99" s="9"/>
      <c r="L99" s="9"/>
      <c r="M99" s="9"/>
      <c r="N99" s="9"/>
      <c r="O99" s="9"/>
      <c r="W99" s="9"/>
      <c r="X99" s="9"/>
      <c r="Y99" s="9"/>
      <c r="Z99" s="9"/>
      <c r="AA99" s="9"/>
    </row>
    <row r="100" spans="1:27" ht="15.75" customHeight="1">
      <c r="A100" s="20"/>
      <c r="B100" s="17"/>
      <c r="C100" s="17"/>
      <c r="D100" s="17"/>
      <c r="E100" s="17"/>
      <c r="F100" s="17"/>
      <c r="G100" s="17"/>
      <c r="H100" s="9"/>
      <c r="I100" s="9"/>
      <c r="J100" s="9"/>
      <c r="K100" s="9"/>
      <c r="L100" s="9"/>
      <c r="M100" s="9"/>
      <c r="N100" s="9"/>
      <c r="O100" s="9"/>
      <c r="W100" s="9"/>
      <c r="X100" s="9"/>
      <c r="Y100" s="9"/>
      <c r="Z100" s="9"/>
      <c r="AA100" s="9"/>
    </row>
    <row r="101" spans="1:27" ht="15.75" customHeight="1">
      <c r="A101" s="20"/>
      <c r="B101" s="17"/>
      <c r="C101" s="17"/>
      <c r="D101" s="17"/>
      <c r="E101" s="17"/>
      <c r="F101" s="17"/>
      <c r="G101" s="17"/>
      <c r="H101" s="9"/>
      <c r="I101" s="9"/>
      <c r="J101" s="9"/>
      <c r="K101" s="9"/>
      <c r="L101" s="9"/>
      <c r="M101" s="9"/>
      <c r="N101" s="9"/>
      <c r="O101" s="9"/>
      <c r="W101" s="9"/>
      <c r="X101" s="9"/>
      <c r="Y101" s="9"/>
      <c r="Z101" s="9"/>
      <c r="AA101" s="9"/>
    </row>
    <row r="102" spans="1:27" ht="15.75" customHeight="1">
      <c r="A102" s="20"/>
      <c r="B102" s="17"/>
      <c r="C102" s="17"/>
      <c r="D102" s="17"/>
      <c r="E102" s="17"/>
      <c r="F102" s="17"/>
      <c r="G102" s="17"/>
      <c r="H102" s="9"/>
      <c r="I102" s="9"/>
      <c r="J102" s="9"/>
      <c r="K102" s="9"/>
      <c r="L102" s="9"/>
      <c r="M102" s="9"/>
      <c r="N102" s="9"/>
      <c r="O102" s="9"/>
      <c r="W102" s="9"/>
      <c r="X102" s="9"/>
      <c r="Y102" s="9"/>
      <c r="Z102" s="9"/>
      <c r="AA102" s="9"/>
    </row>
    <row r="103" spans="1:27" ht="15.75" customHeight="1">
      <c r="A103" s="20"/>
      <c r="B103" s="17"/>
      <c r="C103" s="17"/>
      <c r="D103" s="17"/>
      <c r="E103" s="17"/>
      <c r="F103" s="17"/>
      <c r="G103" s="17"/>
      <c r="H103" s="9"/>
      <c r="I103" s="9"/>
      <c r="J103" s="9"/>
      <c r="K103" s="9"/>
      <c r="L103" s="9"/>
      <c r="M103" s="9"/>
      <c r="N103" s="9"/>
      <c r="O103" s="9"/>
      <c r="W103" s="9"/>
      <c r="X103" s="9"/>
      <c r="Y103" s="9"/>
      <c r="Z103" s="9"/>
      <c r="AA103" s="9"/>
    </row>
    <row r="104" spans="1:27" ht="15.75" customHeight="1">
      <c r="A104" s="20"/>
      <c r="B104" s="17"/>
      <c r="C104" s="17"/>
      <c r="D104" s="17"/>
      <c r="E104" s="17"/>
      <c r="F104" s="17"/>
      <c r="G104" s="17"/>
      <c r="H104" s="9"/>
      <c r="I104" s="9"/>
      <c r="J104" s="9"/>
      <c r="K104" s="9"/>
      <c r="L104" s="9"/>
      <c r="M104" s="9"/>
      <c r="N104" s="9"/>
      <c r="O104" s="9"/>
      <c r="W104" s="9"/>
      <c r="X104" s="9"/>
      <c r="Y104" s="9"/>
      <c r="Z104" s="9"/>
      <c r="AA104" s="9"/>
    </row>
    <row r="105" spans="1:27" ht="15.75" customHeight="1">
      <c r="A105" s="20"/>
      <c r="B105" s="17"/>
      <c r="C105" s="17"/>
      <c r="D105" s="17"/>
      <c r="E105" s="17"/>
      <c r="F105" s="17"/>
      <c r="G105" s="17"/>
      <c r="H105" s="9"/>
      <c r="I105" s="9"/>
      <c r="J105" s="9"/>
      <c r="K105" s="9"/>
      <c r="L105" s="9"/>
      <c r="M105" s="9"/>
      <c r="N105" s="9"/>
      <c r="O105" s="9"/>
      <c r="W105" s="9"/>
      <c r="X105" s="9"/>
      <c r="Y105" s="9"/>
      <c r="Z105" s="9"/>
      <c r="AA105" s="9"/>
    </row>
    <row r="106" spans="1:27" ht="15.75" customHeight="1">
      <c r="A106" s="20"/>
      <c r="B106" s="17"/>
      <c r="C106" s="17"/>
      <c r="D106" s="17"/>
      <c r="E106" s="17"/>
      <c r="F106" s="17"/>
      <c r="G106" s="17"/>
      <c r="H106" s="9"/>
      <c r="I106" s="9"/>
      <c r="J106" s="9"/>
      <c r="K106" s="9"/>
      <c r="L106" s="9"/>
      <c r="M106" s="9"/>
      <c r="N106" s="9"/>
      <c r="O106" s="9"/>
      <c r="W106" s="9"/>
      <c r="X106" s="9"/>
      <c r="Y106" s="9"/>
      <c r="Z106" s="9"/>
      <c r="AA106" s="9"/>
    </row>
    <row r="107" spans="1:27" ht="15.75" customHeight="1">
      <c r="A107" s="20"/>
      <c r="B107" s="17"/>
      <c r="C107" s="17"/>
      <c r="D107" s="17"/>
      <c r="E107" s="17"/>
      <c r="F107" s="17"/>
      <c r="G107" s="17"/>
      <c r="H107" s="9"/>
      <c r="I107" s="9"/>
      <c r="J107" s="9"/>
      <c r="K107" s="9"/>
      <c r="L107" s="9"/>
      <c r="M107" s="9"/>
      <c r="N107" s="9"/>
      <c r="O107" s="9"/>
      <c r="W107" s="9"/>
      <c r="X107" s="9"/>
      <c r="Y107" s="9"/>
      <c r="Z107" s="9"/>
      <c r="AA107" s="9"/>
    </row>
    <row r="108" spans="1:27" ht="15.75" customHeight="1">
      <c r="A108" s="20"/>
      <c r="B108" s="17"/>
      <c r="C108" s="17"/>
      <c r="D108" s="17"/>
      <c r="E108" s="17"/>
      <c r="F108" s="17"/>
      <c r="G108" s="17"/>
      <c r="H108" s="9"/>
      <c r="I108" s="9"/>
      <c r="J108" s="9"/>
      <c r="K108" s="9"/>
      <c r="L108" s="9"/>
      <c r="M108" s="9"/>
      <c r="N108" s="9"/>
      <c r="O108" s="9"/>
      <c r="W108" s="9"/>
      <c r="X108" s="9"/>
      <c r="Y108" s="9"/>
      <c r="Z108" s="9"/>
      <c r="AA108" s="9"/>
    </row>
    <row r="109" spans="1:27" ht="15.75" customHeight="1">
      <c r="A109" s="20"/>
      <c r="B109" s="17"/>
      <c r="C109" s="17"/>
      <c r="D109" s="17"/>
      <c r="E109" s="17"/>
      <c r="F109" s="17"/>
      <c r="G109" s="17"/>
      <c r="H109" s="9"/>
      <c r="I109" s="9"/>
      <c r="J109" s="9"/>
      <c r="K109" s="9"/>
      <c r="L109" s="9"/>
      <c r="M109" s="9"/>
      <c r="N109" s="9"/>
      <c r="O109" s="9"/>
      <c r="W109" s="9"/>
      <c r="X109" s="9"/>
      <c r="Y109" s="9"/>
      <c r="Z109" s="9"/>
      <c r="AA109" s="9"/>
    </row>
    <row r="110" spans="1:27" ht="15.75" customHeight="1">
      <c r="A110" s="20"/>
      <c r="B110" s="17"/>
      <c r="C110" s="17"/>
      <c r="D110" s="17"/>
      <c r="E110" s="17"/>
      <c r="F110" s="17"/>
      <c r="G110" s="17"/>
      <c r="H110" s="9"/>
      <c r="I110" s="9"/>
      <c r="J110" s="9"/>
      <c r="K110" s="9"/>
      <c r="L110" s="9"/>
      <c r="M110" s="9"/>
      <c r="N110" s="9"/>
      <c r="O110" s="9"/>
      <c r="W110" s="9"/>
      <c r="X110" s="9"/>
      <c r="Y110" s="9"/>
      <c r="Z110" s="9"/>
      <c r="AA110" s="9"/>
    </row>
    <row r="111" spans="1:27" ht="15.75" customHeight="1">
      <c r="A111" s="20"/>
      <c r="B111" s="17"/>
      <c r="C111" s="17"/>
      <c r="D111" s="17"/>
      <c r="E111" s="17"/>
      <c r="F111" s="17"/>
      <c r="G111" s="17"/>
      <c r="H111" s="9"/>
      <c r="I111" s="9"/>
      <c r="J111" s="9"/>
      <c r="K111" s="9"/>
      <c r="L111" s="9"/>
      <c r="M111" s="9"/>
      <c r="N111" s="9"/>
      <c r="O111" s="9"/>
      <c r="W111" s="9"/>
      <c r="X111" s="9"/>
      <c r="Y111" s="9"/>
      <c r="Z111" s="9"/>
      <c r="AA111" s="9"/>
    </row>
    <row r="112" spans="1:27" ht="15.75" customHeight="1">
      <c r="A112" s="20"/>
      <c r="B112" s="17"/>
      <c r="C112" s="17"/>
      <c r="D112" s="17"/>
      <c r="E112" s="17"/>
      <c r="F112" s="17"/>
      <c r="G112" s="17"/>
      <c r="H112" s="9"/>
      <c r="I112" s="9"/>
      <c r="J112" s="9"/>
      <c r="K112" s="9"/>
      <c r="L112" s="9"/>
      <c r="M112" s="9"/>
      <c r="N112" s="9"/>
      <c r="O112" s="9"/>
      <c r="W112" s="9"/>
      <c r="X112" s="9"/>
      <c r="Y112" s="9"/>
      <c r="Z112" s="9"/>
      <c r="AA112" s="9"/>
    </row>
    <row r="113" spans="1:27" ht="15.75" customHeight="1">
      <c r="A113" s="20"/>
      <c r="B113" s="17"/>
      <c r="C113" s="17"/>
      <c r="D113" s="17"/>
      <c r="E113" s="17"/>
      <c r="F113" s="17"/>
      <c r="G113" s="17"/>
      <c r="H113" s="9"/>
      <c r="I113" s="9"/>
      <c r="J113" s="9"/>
      <c r="K113" s="9"/>
      <c r="L113" s="9"/>
      <c r="M113" s="9"/>
      <c r="N113" s="9"/>
      <c r="O113" s="9"/>
      <c r="W113" s="9"/>
      <c r="X113" s="9"/>
      <c r="Y113" s="9"/>
      <c r="Z113" s="9"/>
      <c r="AA113" s="9"/>
    </row>
    <row r="114" spans="1:27" ht="15.75" customHeight="1">
      <c r="A114" s="20"/>
      <c r="B114" s="17"/>
      <c r="C114" s="17"/>
      <c r="D114" s="17"/>
      <c r="E114" s="17"/>
      <c r="F114" s="17"/>
      <c r="G114" s="17"/>
      <c r="H114" s="9"/>
      <c r="I114" s="9"/>
      <c r="J114" s="9"/>
      <c r="K114" s="9"/>
      <c r="L114" s="9"/>
      <c r="M114" s="9"/>
      <c r="N114" s="9"/>
      <c r="O114" s="9"/>
      <c r="W114" s="9"/>
      <c r="X114" s="9"/>
      <c r="Y114" s="9"/>
      <c r="Z114" s="9"/>
      <c r="AA114" s="9"/>
    </row>
    <row r="115" spans="1:27" ht="15.75" customHeight="1">
      <c r="A115" s="20"/>
      <c r="B115" s="17"/>
      <c r="C115" s="17"/>
      <c r="D115" s="17"/>
      <c r="E115" s="17"/>
      <c r="F115" s="17"/>
      <c r="G115" s="17"/>
      <c r="H115" s="9"/>
      <c r="I115" s="9"/>
      <c r="J115" s="9"/>
      <c r="K115" s="9"/>
      <c r="L115" s="9"/>
      <c r="M115" s="9"/>
      <c r="N115" s="9"/>
      <c r="O115" s="9"/>
      <c r="W115" s="9"/>
      <c r="X115" s="9"/>
      <c r="Y115" s="9"/>
      <c r="Z115" s="9"/>
      <c r="AA115" s="9"/>
    </row>
    <row r="116" spans="1:27" ht="15.75" customHeight="1">
      <c r="A116" s="20"/>
      <c r="B116" s="17"/>
      <c r="C116" s="17"/>
      <c r="D116" s="17"/>
      <c r="E116" s="17"/>
      <c r="F116" s="17"/>
      <c r="G116" s="17"/>
      <c r="H116" s="9"/>
      <c r="I116" s="9"/>
      <c r="J116" s="9"/>
      <c r="K116" s="9"/>
      <c r="L116" s="9"/>
      <c r="M116" s="9"/>
      <c r="N116" s="9"/>
      <c r="O116" s="9"/>
      <c r="W116" s="9"/>
      <c r="X116" s="9"/>
      <c r="Y116" s="9"/>
      <c r="Z116" s="9"/>
      <c r="AA116" s="9"/>
    </row>
    <row r="117" spans="1:27" ht="15.75" customHeight="1">
      <c r="A117" s="20"/>
      <c r="B117" s="17"/>
      <c r="C117" s="17"/>
      <c r="D117" s="17"/>
      <c r="E117" s="17"/>
      <c r="F117" s="17"/>
      <c r="G117" s="17"/>
      <c r="H117" s="9"/>
      <c r="I117" s="9"/>
      <c r="J117" s="9"/>
      <c r="K117" s="9"/>
      <c r="L117" s="9"/>
      <c r="M117" s="9"/>
      <c r="N117" s="9"/>
      <c r="O117" s="9"/>
      <c r="W117" s="9"/>
      <c r="X117" s="9"/>
      <c r="Y117" s="9"/>
      <c r="Z117" s="9"/>
      <c r="AA117" s="9"/>
    </row>
    <row r="118" spans="1:27" ht="15.75" customHeight="1">
      <c r="A118" s="20"/>
      <c r="B118" s="17"/>
      <c r="C118" s="17"/>
      <c r="D118" s="17"/>
      <c r="E118" s="17"/>
      <c r="F118" s="17"/>
      <c r="G118" s="17"/>
      <c r="H118" s="9"/>
      <c r="I118" s="9"/>
      <c r="J118" s="9"/>
      <c r="K118" s="9"/>
      <c r="L118" s="9"/>
      <c r="M118" s="9"/>
      <c r="N118" s="9"/>
      <c r="O118" s="9"/>
      <c r="W118" s="9"/>
      <c r="X118" s="9"/>
      <c r="Y118" s="9"/>
      <c r="Z118" s="9"/>
      <c r="AA118" s="9"/>
    </row>
    <row r="119" spans="1:27" ht="15.75" customHeight="1">
      <c r="A119" s="20"/>
      <c r="B119" s="17"/>
      <c r="C119" s="17"/>
      <c r="D119" s="17"/>
      <c r="E119" s="17"/>
      <c r="F119" s="17"/>
      <c r="G119" s="17"/>
      <c r="H119" s="9"/>
      <c r="I119" s="9"/>
      <c r="J119" s="9"/>
      <c r="K119" s="9"/>
      <c r="L119" s="9"/>
      <c r="M119" s="9"/>
      <c r="N119" s="9"/>
      <c r="O119" s="9"/>
      <c r="W119" s="9"/>
      <c r="X119" s="9"/>
      <c r="Y119" s="9"/>
      <c r="Z119" s="9"/>
      <c r="AA119" s="9"/>
    </row>
    <row r="120" spans="1:27" ht="15.75" customHeight="1">
      <c r="A120" s="20"/>
      <c r="B120" s="17"/>
      <c r="C120" s="17"/>
      <c r="D120" s="17"/>
      <c r="E120" s="17"/>
      <c r="F120" s="17"/>
      <c r="G120" s="17"/>
      <c r="H120" s="9"/>
      <c r="I120" s="9"/>
      <c r="J120" s="9"/>
      <c r="K120" s="9"/>
      <c r="L120" s="9"/>
      <c r="M120" s="9"/>
      <c r="N120" s="9"/>
      <c r="O120" s="9"/>
      <c r="W120" s="9"/>
      <c r="X120" s="9"/>
      <c r="Y120" s="9"/>
      <c r="Z120" s="9"/>
      <c r="AA120" s="9"/>
    </row>
    <row r="121" spans="1:27" ht="15.75" customHeight="1">
      <c r="A121" s="20"/>
      <c r="B121" s="17"/>
      <c r="C121" s="17"/>
      <c r="D121" s="17"/>
      <c r="E121" s="17"/>
      <c r="F121" s="17"/>
      <c r="G121" s="17"/>
      <c r="H121" s="9"/>
      <c r="I121" s="9"/>
      <c r="J121" s="9"/>
      <c r="K121" s="9"/>
      <c r="L121" s="9"/>
      <c r="M121" s="9"/>
      <c r="N121" s="9"/>
      <c r="O121" s="9"/>
      <c r="W121" s="9"/>
      <c r="X121" s="9"/>
      <c r="Y121" s="9"/>
      <c r="Z121" s="9"/>
      <c r="AA121" s="9"/>
    </row>
    <row r="122" spans="1:27" ht="15.75" customHeight="1">
      <c r="A122" s="20"/>
      <c r="B122" s="17"/>
      <c r="C122" s="17"/>
      <c r="D122" s="17"/>
      <c r="E122" s="17"/>
      <c r="F122" s="17"/>
      <c r="G122" s="17"/>
      <c r="H122" s="9"/>
      <c r="I122" s="9"/>
      <c r="J122" s="9"/>
      <c r="K122" s="9"/>
      <c r="L122" s="9"/>
      <c r="M122" s="9"/>
      <c r="N122" s="9"/>
      <c r="O122" s="9"/>
      <c r="W122" s="9"/>
      <c r="X122" s="9"/>
      <c r="Y122" s="9"/>
      <c r="Z122" s="9"/>
      <c r="AA122" s="9"/>
    </row>
    <row r="123" spans="1:27" ht="15.75" customHeight="1">
      <c r="A123" s="20"/>
      <c r="B123" s="17"/>
      <c r="C123" s="17"/>
      <c r="D123" s="17"/>
      <c r="E123" s="17"/>
      <c r="F123" s="17"/>
      <c r="G123" s="17"/>
      <c r="H123" s="9"/>
      <c r="I123" s="9"/>
      <c r="J123" s="9"/>
      <c r="K123" s="9"/>
      <c r="L123" s="9"/>
      <c r="M123" s="9"/>
      <c r="N123" s="9"/>
      <c r="O123" s="9"/>
      <c r="W123" s="9"/>
      <c r="X123" s="9"/>
      <c r="Y123" s="9"/>
      <c r="Z123" s="9"/>
      <c r="AA123" s="9"/>
    </row>
    <row r="124" spans="1:27" ht="15.75" customHeight="1">
      <c r="A124" s="20"/>
      <c r="B124" s="17"/>
      <c r="C124" s="17"/>
      <c r="D124" s="17"/>
      <c r="E124" s="17"/>
      <c r="F124" s="17"/>
      <c r="G124" s="17"/>
      <c r="H124" s="9"/>
      <c r="I124" s="9"/>
      <c r="J124" s="9"/>
      <c r="K124" s="9"/>
      <c r="L124" s="9"/>
      <c r="M124" s="9"/>
      <c r="N124" s="9"/>
      <c r="O124" s="9"/>
      <c r="W124" s="9"/>
      <c r="X124" s="9"/>
      <c r="Y124" s="9"/>
      <c r="Z124" s="9"/>
      <c r="AA124" s="9"/>
    </row>
    <row r="125" spans="1:27" ht="15.75" customHeight="1">
      <c r="A125" s="20"/>
      <c r="B125" s="17"/>
      <c r="C125" s="17"/>
      <c r="D125" s="17"/>
      <c r="E125" s="17"/>
      <c r="F125" s="17"/>
      <c r="G125" s="17"/>
      <c r="H125" s="9"/>
      <c r="I125" s="9"/>
      <c r="J125" s="9"/>
      <c r="K125" s="9"/>
      <c r="L125" s="9"/>
      <c r="M125" s="9"/>
      <c r="N125" s="9"/>
      <c r="O125" s="9"/>
      <c r="W125" s="9"/>
      <c r="X125" s="9"/>
      <c r="Y125" s="9"/>
      <c r="Z125" s="9"/>
      <c r="AA125" s="9"/>
    </row>
    <row r="126" spans="1:27" ht="15.75" customHeight="1">
      <c r="A126" s="20"/>
      <c r="B126" s="17"/>
      <c r="C126" s="17"/>
      <c r="D126" s="17"/>
      <c r="E126" s="17"/>
      <c r="F126" s="17"/>
      <c r="G126" s="17"/>
      <c r="H126" s="9"/>
      <c r="I126" s="9"/>
      <c r="J126" s="9"/>
      <c r="K126" s="9"/>
      <c r="L126" s="9"/>
      <c r="M126" s="9"/>
      <c r="N126" s="9"/>
      <c r="O126" s="9"/>
      <c r="W126" s="9"/>
      <c r="X126" s="9"/>
      <c r="Y126" s="9"/>
      <c r="Z126" s="9"/>
      <c r="AA126" s="9"/>
    </row>
    <row r="127" spans="1:27" ht="15.75" customHeight="1">
      <c r="A127" s="20"/>
      <c r="B127" s="17"/>
      <c r="C127" s="17"/>
      <c r="D127" s="17"/>
      <c r="E127" s="17"/>
      <c r="F127" s="17"/>
      <c r="G127" s="17"/>
      <c r="H127" s="9"/>
      <c r="I127" s="9"/>
      <c r="J127" s="9"/>
      <c r="K127" s="9"/>
      <c r="L127" s="9"/>
      <c r="M127" s="9"/>
      <c r="N127" s="9"/>
      <c r="O127" s="9"/>
      <c r="W127" s="9"/>
      <c r="X127" s="9"/>
      <c r="Y127" s="9"/>
      <c r="Z127" s="9"/>
      <c r="AA127" s="9"/>
    </row>
    <row r="128" spans="1:27" ht="15.75" customHeight="1">
      <c r="A128" s="20"/>
      <c r="B128" s="17"/>
      <c r="C128" s="17"/>
      <c r="D128" s="17"/>
      <c r="E128" s="17"/>
      <c r="F128" s="17"/>
      <c r="G128" s="17"/>
      <c r="H128" s="9"/>
      <c r="I128" s="9"/>
      <c r="J128" s="9"/>
      <c r="K128" s="9"/>
      <c r="L128" s="9"/>
      <c r="M128" s="9"/>
      <c r="N128" s="9"/>
      <c r="O128" s="9"/>
      <c r="W128" s="9"/>
      <c r="X128" s="9"/>
      <c r="Y128" s="9"/>
      <c r="Z128" s="9"/>
      <c r="AA128" s="9"/>
    </row>
    <row r="129" spans="1:27" ht="15.75" customHeight="1">
      <c r="A129" s="20"/>
      <c r="B129" s="17"/>
      <c r="C129" s="17"/>
      <c r="D129" s="17"/>
      <c r="E129" s="17"/>
      <c r="F129" s="17"/>
      <c r="G129" s="17"/>
      <c r="H129" s="9"/>
      <c r="I129" s="9"/>
      <c r="J129" s="9"/>
      <c r="K129" s="9"/>
      <c r="L129" s="9"/>
      <c r="M129" s="9"/>
      <c r="N129" s="9"/>
      <c r="O129" s="9"/>
      <c r="W129" s="9"/>
      <c r="X129" s="9"/>
      <c r="Y129" s="9"/>
      <c r="Z129" s="9"/>
      <c r="AA129" s="9"/>
    </row>
    <row r="130" spans="1:27" ht="15.75" customHeight="1">
      <c r="A130" s="20"/>
      <c r="B130" s="17"/>
      <c r="C130" s="17"/>
      <c r="D130" s="17"/>
      <c r="E130" s="17"/>
      <c r="F130" s="17"/>
      <c r="G130" s="17"/>
      <c r="H130" s="9"/>
      <c r="I130" s="9"/>
      <c r="J130" s="9"/>
      <c r="K130" s="9"/>
      <c r="L130" s="9"/>
      <c r="M130" s="9"/>
      <c r="N130" s="9"/>
      <c r="O130" s="9"/>
      <c r="W130" s="9"/>
      <c r="X130" s="9"/>
      <c r="Y130" s="9"/>
      <c r="Z130" s="9"/>
      <c r="AA130" s="9"/>
    </row>
    <row r="131" spans="1:27" ht="15.75" customHeight="1">
      <c r="A131" s="20"/>
      <c r="B131" s="17"/>
      <c r="C131" s="17"/>
      <c r="D131" s="17"/>
      <c r="E131" s="17"/>
      <c r="F131" s="17"/>
      <c r="G131" s="17"/>
      <c r="H131" s="9"/>
      <c r="I131" s="9"/>
      <c r="J131" s="9"/>
      <c r="K131" s="9"/>
      <c r="L131" s="9"/>
      <c r="M131" s="9"/>
      <c r="N131" s="9"/>
      <c r="O131" s="9"/>
      <c r="W131" s="9"/>
      <c r="X131" s="9"/>
      <c r="Y131" s="9"/>
      <c r="Z131" s="9"/>
      <c r="AA131" s="9"/>
    </row>
    <row r="132" spans="1:27" ht="15.75" customHeight="1">
      <c r="A132" s="20"/>
      <c r="B132" s="17"/>
      <c r="C132" s="17"/>
      <c r="D132" s="17"/>
      <c r="E132" s="17"/>
      <c r="F132" s="17"/>
      <c r="G132" s="17"/>
      <c r="H132" s="9"/>
      <c r="I132" s="9"/>
      <c r="J132" s="9"/>
      <c r="K132" s="9"/>
      <c r="L132" s="9"/>
      <c r="M132" s="9"/>
      <c r="N132" s="9"/>
      <c r="O132" s="9"/>
      <c r="W132" s="9"/>
      <c r="X132" s="9"/>
      <c r="Y132" s="9"/>
      <c r="Z132" s="9"/>
      <c r="AA132" s="9"/>
    </row>
    <row r="133" spans="1:27" ht="15.75" customHeight="1">
      <c r="A133" s="20"/>
      <c r="B133" s="17"/>
      <c r="C133" s="17"/>
      <c r="D133" s="17"/>
      <c r="E133" s="17"/>
      <c r="F133" s="17"/>
      <c r="G133" s="17"/>
      <c r="H133" s="9"/>
      <c r="I133" s="9"/>
      <c r="J133" s="9"/>
      <c r="K133" s="9"/>
      <c r="L133" s="9"/>
      <c r="M133" s="9"/>
      <c r="N133" s="9"/>
      <c r="O133" s="9"/>
      <c r="W133" s="9"/>
      <c r="X133" s="9"/>
      <c r="Y133" s="9"/>
      <c r="Z133" s="9"/>
      <c r="AA133" s="9"/>
    </row>
    <row r="134" spans="1:27" ht="15.75" customHeight="1">
      <c r="A134" s="20"/>
      <c r="B134" s="17"/>
      <c r="C134" s="17"/>
      <c r="D134" s="17"/>
      <c r="E134" s="17"/>
      <c r="F134" s="17"/>
      <c r="G134" s="17"/>
      <c r="H134" s="9"/>
      <c r="I134" s="9"/>
      <c r="J134" s="9"/>
      <c r="K134" s="9"/>
      <c r="L134" s="9"/>
      <c r="M134" s="9"/>
      <c r="N134" s="9"/>
      <c r="O134" s="9"/>
      <c r="W134" s="9"/>
      <c r="X134" s="9"/>
      <c r="Y134" s="9"/>
      <c r="Z134" s="9"/>
      <c r="AA134" s="9"/>
    </row>
    <row r="135" spans="1:27" ht="15.75" customHeight="1">
      <c r="A135" s="20"/>
      <c r="B135" s="17"/>
      <c r="C135" s="17"/>
      <c r="D135" s="17"/>
      <c r="E135" s="17"/>
      <c r="F135" s="17"/>
      <c r="G135" s="17"/>
      <c r="H135" s="9"/>
      <c r="I135" s="9"/>
      <c r="J135" s="9"/>
      <c r="K135" s="9"/>
      <c r="L135" s="9"/>
      <c r="M135" s="9"/>
      <c r="N135" s="9"/>
      <c r="O135" s="9"/>
      <c r="W135" s="9"/>
      <c r="X135" s="9"/>
      <c r="Y135" s="9"/>
      <c r="Z135" s="9"/>
      <c r="AA135" s="9"/>
    </row>
    <row r="136" spans="1:27" ht="15.75" customHeight="1">
      <c r="A136" s="20"/>
      <c r="B136" s="17"/>
      <c r="C136" s="17"/>
      <c r="D136" s="17"/>
      <c r="E136" s="17"/>
      <c r="F136" s="17"/>
      <c r="G136" s="17"/>
      <c r="H136" s="9"/>
      <c r="I136" s="9"/>
      <c r="J136" s="9"/>
      <c r="K136" s="9"/>
      <c r="L136" s="9"/>
      <c r="M136" s="9"/>
      <c r="N136" s="9"/>
      <c r="O136" s="9"/>
      <c r="W136" s="9"/>
      <c r="X136" s="9"/>
      <c r="Y136" s="9"/>
      <c r="Z136" s="9"/>
      <c r="AA136" s="9"/>
    </row>
    <row r="137" spans="1:27" ht="15.75" customHeight="1">
      <c r="A137" s="20"/>
      <c r="B137" s="17"/>
      <c r="C137" s="17"/>
      <c r="D137" s="17"/>
      <c r="E137" s="17"/>
      <c r="F137" s="17"/>
      <c r="G137" s="17"/>
      <c r="H137" s="9"/>
      <c r="I137" s="9"/>
      <c r="J137" s="9"/>
      <c r="K137" s="9"/>
      <c r="L137" s="9"/>
      <c r="M137" s="9"/>
      <c r="N137" s="9"/>
      <c r="O137" s="9"/>
      <c r="W137" s="9"/>
      <c r="X137" s="9"/>
      <c r="Y137" s="9"/>
      <c r="Z137" s="9"/>
      <c r="AA137" s="9"/>
    </row>
    <row r="138" spans="1:27" ht="15.75" customHeight="1">
      <c r="A138" s="20"/>
      <c r="B138" s="17"/>
      <c r="C138" s="17"/>
      <c r="D138" s="17"/>
      <c r="E138" s="17"/>
      <c r="F138" s="17"/>
      <c r="G138" s="17"/>
      <c r="H138" s="9"/>
      <c r="I138" s="9"/>
      <c r="J138" s="9"/>
      <c r="K138" s="9"/>
      <c r="L138" s="9"/>
      <c r="M138" s="9"/>
      <c r="N138" s="9"/>
      <c r="O138" s="9"/>
      <c r="W138" s="9"/>
      <c r="X138" s="9"/>
      <c r="Y138" s="9"/>
      <c r="Z138" s="9"/>
      <c r="AA138" s="9"/>
    </row>
    <row r="139" spans="1:27" ht="15.75" customHeight="1">
      <c r="A139" s="20"/>
      <c r="B139" s="17"/>
      <c r="C139" s="17"/>
      <c r="D139" s="17"/>
      <c r="E139" s="17"/>
      <c r="F139" s="17"/>
      <c r="G139" s="17"/>
      <c r="H139" s="9"/>
      <c r="I139" s="9"/>
      <c r="J139" s="9"/>
      <c r="K139" s="9"/>
      <c r="L139" s="9"/>
      <c r="M139" s="9"/>
      <c r="N139" s="9"/>
      <c r="O139" s="9"/>
      <c r="W139" s="9"/>
      <c r="X139" s="9"/>
      <c r="Y139" s="9"/>
      <c r="Z139" s="9"/>
      <c r="AA139" s="9"/>
    </row>
    <row r="140" spans="1:27" ht="15.75" customHeight="1">
      <c r="A140" s="20"/>
      <c r="B140" s="17"/>
      <c r="C140" s="17"/>
      <c r="D140" s="17"/>
      <c r="E140" s="17"/>
      <c r="F140" s="17"/>
      <c r="G140" s="17"/>
      <c r="H140" s="9"/>
      <c r="I140" s="9"/>
      <c r="J140" s="9"/>
      <c r="K140" s="9"/>
      <c r="L140" s="9"/>
      <c r="M140" s="9"/>
      <c r="N140" s="9"/>
      <c r="O140" s="9"/>
      <c r="W140" s="9"/>
      <c r="X140" s="9"/>
      <c r="Y140" s="9"/>
      <c r="Z140" s="9"/>
      <c r="AA140" s="9"/>
    </row>
    <row r="141" spans="1:27" ht="15.75" customHeight="1">
      <c r="A141" s="20"/>
      <c r="B141" s="17"/>
      <c r="C141" s="17"/>
      <c r="D141" s="17"/>
      <c r="E141" s="17"/>
      <c r="F141" s="17"/>
      <c r="G141" s="17"/>
      <c r="H141" s="9"/>
      <c r="I141" s="9"/>
      <c r="J141" s="9"/>
      <c r="K141" s="9"/>
      <c r="L141" s="9"/>
      <c r="M141" s="9"/>
      <c r="N141" s="9"/>
      <c r="O141" s="9"/>
      <c r="W141" s="9"/>
      <c r="X141" s="9"/>
      <c r="Y141" s="9"/>
      <c r="Z141" s="9"/>
      <c r="AA141" s="9"/>
    </row>
    <row r="142" spans="1:27" ht="15.75" customHeight="1">
      <c r="A142" s="20"/>
      <c r="B142" s="17"/>
      <c r="C142" s="17"/>
      <c r="D142" s="17"/>
      <c r="E142" s="17"/>
      <c r="F142" s="17"/>
      <c r="G142" s="17"/>
      <c r="H142" s="9"/>
      <c r="I142" s="9"/>
      <c r="J142" s="9"/>
      <c r="K142" s="9"/>
      <c r="L142" s="9"/>
      <c r="M142" s="9"/>
      <c r="N142" s="9"/>
      <c r="O142" s="9"/>
      <c r="W142" s="9"/>
      <c r="X142" s="9"/>
      <c r="Y142" s="9"/>
      <c r="Z142" s="9"/>
      <c r="AA142" s="9"/>
    </row>
    <row r="143" spans="1:27" ht="15.75" customHeight="1">
      <c r="A143" s="20"/>
      <c r="B143" s="17"/>
      <c r="C143" s="17"/>
      <c r="D143" s="17"/>
      <c r="E143" s="17"/>
      <c r="F143" s="17"/>
      <c r="G143" s="17"/>
      <c r="H143" s="9"/>
      <c r="I143" s="9"/>
      <c r="J143" s="9"/>
      <c r="K143" s="9"/>
      <c r="L143" s="9"/>
      <c r="M143" s="9"/>
      <c r="N143" s="9"/>
      <c r="O143" s="9"/>
      <c r="W143" s="9"/>
      <c r="X143" s="9"/>
      <c r="Y143" s="9"/>
      <c r="Z143" s="9"/>
      <c r="AA143" s="9"/>
    </row>
    <row r="144" spans="1:27" ht="15.75" customHeight="1">
      <c r="A144" s="20"/>
      <c r="B144" s="17"/>
      <c r="C144" s="17"/>
      <c r="D144" s="17"/>
      <c r="E144" s="17"/>
      <c r="F144" s="17"/>
      <c r="G144" s="17"/>
      <c r="H144" s="9"/>
      <c r="I144" s="9"/>
      <c r="J144" s="9"/>
      <c r="K144" s="9"/>
      <c r="L144" s="9"/>
      <c r="M144" s="9"/>
      <c r="N144" s="9"/>
      <c r="O144" s="9"/>
      <c r="W144" s="9"/>
      <c r="X144" s="9"/>
      <c r="Y144" s="9"/>
      <c r="Z144" s="9"/>
      <c r="AA144" s="9"/>
    </row>
    <row r="145" spans="1:27" ht="15.75" customHeight="1">
      <c r="A145" s="20"/>
      <c r="B145" s="17"/>
      <c r="C145" s="17"/>
      <c r="D145" s="17"/>
      <c r="E145" s="17"/>
      <c r="F145" s="17"/>
      <c r="G145" s="17"/>
      <c r="H145" s="9"/>
      <c r="I145" s="9"/>
      <c r="J145" s="9"/>
      <c r="K145" s="9"/>
      <c r="L145" s="9"/>
      <c r="M145" s="9"/>
      <c r="N145" s="9"/>
      <c r="O145" s="9"/>
      <c r="W145" s="9"/>
      <c r="X145" s="9"/>
      <c r="Y145" s="9"/>
      <c r="Z145" s="9"/>
      <c r="AA145" s="9"/>
    </row>
    <row r="146" spans="1:27" ht="15.75" customHeight="1">
      <c r="A146" s="20"/>
      <c r="B146" s="17"/>
      <c r="C146" s="17"/>
      <c r="D146" s="17"/>
      <c r="E146" s="17"/>
      <c r="F146" s="17"/>
      <c r="G146" s="17"/>
      <c r="H146" s="9"/>
      <c r="I146" s="9"/>
      <c r="J146" s="9"/>
      <c r="K146" s="9"/>
      <c r="L146" s="9"/>
      <c r="M146" s="9"/>
      <c r="N146" s="9"/>
      <c r="O146" s="9"/>
      <c r="W146" s="9"/>
      <c r="X146" s="9"/>
      <c r="Y146" s="9"/>
      <c r="Z146" s="9"/>
      <c r="AA146" s="9"/>
    </row>
    <row r="147" spans="1:27" ht="15.75" customHeight="1">
      <c r="A147" s="20"/>
      <c r="B147" s="17"/>
      <c r="C147" s="17"/>
      <c r="D147" s="17"/>
      <c r="E147" s="17"/>
      <c r="F147" s="17"/>
      <c r="G147" s="17"/>
      <c r="H147" s="9"/>
      <c r="I147" s="9"/>
      <c r="J147" s="9"/>
      <c r="K147" s="9"/>
      <c r="L147" s="9"/>
      <c r="M147" s="9"/>
      <c r="N147" s="9"/>
      <c r="O147" s="9"/>
      <c r="W147" s="9"/>
      <c r="X147" s="9"/>
      <c r="Y147" s="9"/>
      <c r="Z147" s="9"/>
      <c r="AA147" s="9"/>
    </row>
    <row r="148" spans="1:27" ht="15.75" customHeight="1">
      <c r="A148" s="20"/>
      <c r="B148" s="17"/>
      <c r="C148" s="17"/>
      <c r="D148" s="17"/>
      <c r="E148" s="17"/>
      <c r="F148" s="17"/>
      <c r="G148" s="17"/>
      <c r="H148" s="9"/>
      <c r="I148" s="9"/>
      <c r="J148" s="9"/>
      <c r="K148" s="9"/>
      <c r="L148" s="9"/>
      <c r="M148" s="9"/>
      <c r="N148" s="9"/>
      <c r="O148" s="9"/>
      <c r="W148" s="9"/>
      <c r="X148" s="9"/>
      <c r="Y148" s="9"/>
      <c r="Z148" s="9"/>
      <c r="AA148" s="9"/>
    </row>
    <row r="149" spans="1:27" ht="15.75" customHeight="1">
      <c r="A149" s="20"/>
      <c r="B149" s="17"/>
      <c r="C149" s="17"/>
      <c r="D149" s="17"/>
      <c r="E149" s="17"/>
      <c r="F149" s="17"/>
      <c r="G149" s="17"/>
      <c r="H149" s="9"/>
      <c r="I149" s="9"/>
      <c r="J149" s="9"/>
      <c r="K149" s="9"/>
      <c r="L149" s="9"/>
      <c r="M149" s="9"/>
      <c r="N149" s="9"/>
      <c r="O149" s="9"/>
      <c r="W149" s="9"/>
      <c r="X149" s="9"/>
      <c r="Y149" s="9"/>
      <c r="Z149" s="9"/>
      <c r="AA149" s="9"/>
    </row>
    <row r="150" spans="1:27" ht="15.75" customHeight="1">
      <c r="A150" s="20"/>
      <c r="B150" s="17"/>
      <c r="C150" s="17"/>
      <c r="D150" s="17"/>
      <c r="E150" s="17"/>
      <c r="F150" s="17"/>
      <c r="G150" s="17"/>
      <c r="H150" s="9"/>
      <c r="I150" s="9"/>
      <c r="J150" s="9"/>
      <c r="K150" s="9"/>
      <c r="L150" s="9"/>
      <c r="M150" s="9"/>
      <c r="N150" s="9"/>
      <c r="O150" s="9"/>
      <c r="W150" s="9"/>
      <c r="X150" s="9"/>
      <c r="Y150" s="9"/>
      <c r="Z150" s="9"/>
      <c r="AA150" s="9"/>
    </row>
    <row r="151" spans="1:27" ht="15.75" customHeight="1">
      <c r="A151" s="20"/>
      <c r="B151" s="17"/>
      <c r="C151" s="17"/>
      <c r="D151" s="17"/>
      <c r="E151" s="17"/>
      <c r="F151" s="17"/>
      <c r="G151" s="17"/>
      <c r="H151" s="9"/>
      <c r="I151" s="9"/>
      <c r="J151" s="9"/>
      <c r="K151" s="9"/>
      <c r="L151" s="9"/>
      <c r="M151" s="9"/>
      <c r="N151" s="9"/>
      <c r="O151" s="9"/>
      <c r="W151" s="9"/>
      <c r="X151" s="9"/>
      <c r="Y151" s="9"/>
      <c r="Z151" s="9"/>
      <c r="AA151" s="9"/>
    </row>
    <row r="152" spans="1:27" ht="15.75" customHeight="1">
      <c r="A152" s="20"/>
      <c r="B152" s="17"/>
      <c r="C152" s="17"/>
      <c r="D152" s="17"/>
      <c r="E152" s="17"/>
      <c r="F152" s="17"/>
      <c r="G152" s="17"/>
      <c r="H152" s="9"/>
      <c r="I152" s="9"/>
      <c r="J152" s="9"/>
      <c r="K152" s="9"/>
      <c r="L152" s="9"/>
      <c r="M152" s="9"/>
      <c r="N152" s="9"/>
      <c r="O152" s="9"/>
      <c r="W152" s="9"/>
      <c r="X152" s="9"/>
      <c r="Y152" s="9"/>
      <c r="Z152" s="9"/>
      <c r="AA152" s="9"/>
    </row>
    <row r="153" spans="1:27" ht="15.75" customHeight="1">
      <c r="A153" s="20"/>
      <c r="B153" s="17"/>
      <c r="C153" s="17"/>
      <c r="D153" s="17"/>
      <c r="E153" s="17"/>
      <c r="F153" s="17"/>
      <c r="G153" s="17"/>
      <c r="H153" s="9"/>
      <c r="I153" s="9"/>
      <c r="J153" s="9"/>
      <c r="K153" s="9"/>
      <c r="L153" s="9"/>
      <c r="M153" s="9"/>
      <c r="N153" s="9"/>
      <c r="O153" s="9"/>
      <c r="W153" s="9"/>
      <c r="X153" s="9"/>
      <c r="Y153" s="9"/>
      <c r="Z153" s="9"/>
      <c r="AA153" s="9"/>
    </row>
    <row r="154" spans="1:27" ht="15.75" customHeight="1">
      <c r="A154" s="20"/>
      <c r="B154" s="17"/>
      <c r="C154" s="17"/>
      <c r="D154" s="17"/>
      <c r="E154" s="17"/>
      <c r="F154" s="17"/>
      <c r="G154" s="17"/>
      <c r="H154" s="9"/>
      <c r="I154" s="9"/>
      <c r="J154" s="9"/>
      <c r="K154" s="9"/>
      <c r="L154" s="9"/>
      <c r="M154" s="9"/>
      <c r="N154" s="9"/>
      <c r="O154" s="9"/>
      <c r="W154" s="9"/>
      <c r="X154" s="9"/>
      <c r="Y154" s="9"/>
      <c r="Z154" s="9"/>
      <c r="AA154" s="9"/>
    </row>
    <row r="155" spans="1:27" ht="15.75" customHeight="1">
      <c r="A155" s="20"/>
      <c r="B155" s="17"/>
      <c r="C155" s="17"/>
      <c r="D155" s="17"/>
      <c r="E155" s="17"/>
      <c r="F155" s="17"/>
      <c r="G155" s="17"/>
      <c r="H155" s="9"/>
      <c r="I155" s="9"/>
      <c r="J155" s="9"/>
      <c r="K155" s="9"/>
      <c r="L155" s="9"/>
      <c r="M155" s="9"/>
      <c r="N155" s="9"/>
      <c r="O155" s="9"/>
      <c r="W155" s="9"/>
      <c r="X155" s="9"/>
      <c r="Y155" s="9"/>
      <c r="Z155" s="9"/>
      <c r="AA155" s="9"/>
    </row>
    <row r="156" spans="1:27" ht="15.75" customHeight="1">
      <c r="A156" s="20"/>
      <c r="B156" s="17"/>
      <c r="C156" s="17"/>
      <c r="D156" s="17"/>
      <c r="E156" s="17"/>
      <c r="F156" s="17"/>
      <c r="G156" s="17"/>
      <c r="H156" s="9"/>
      <c r="I156" s="9"/>
      <c r="J156" s="9"/>
      <c r="K156" s="9"/>
      <c r="L156" s="9"/>
      <c r="M156" s="9"/>
      <c r="N156" s="9"/>
      <c r="O156" s="9"/>
      <c r="W156" s="9"/>
      <c r="X156" s="9"/>
      <c r="Y156" s="9"/>
      <c r="Z156" s="9"/>
      <c r="AA156" s="9"/>
    </row>
    <row r="157" spans="1:27" ht="15.75" customHeight="1">
      <c r="A157" s="20"/>
      <c r="B157" s="17"/>
      <c r="C157" s="17"/>
      <c r="D157" s="17"/>
      <c r="E157" s="17"/>
      <c r="F157" s="17"/>
      <c r="G157" s="17"/>
      <c r="H157" s="9"/>
      <c r="I157" s="9"/>
      <c r="J157" s="9"/>
      <c r="K157" s="9"/>
      <c r="L157" s="9"/>
      <c r="M157" s="9"/>
      <c r="N157" s="9"/>
      <c r="O157" s="9"/>
      <c r="W157" s="9"/>
      <c r="X157" s="9"/>
      <c r="Y157" s="9"/>
      <c r="Z157" s="9"/>
      <c r="AA157" s="9"/>
    </row>
    <row r="158" spans="1:27" ht="15.75" customHeight="1">
      <c r="A158" s="20"/>
      <c r="B158" s="17"/>
      <c r="C158" s="17"/>
      <c r="D158" s="17"/>
      <c r="E158" s="17"/>
      <c r="F158" s="17"/>
      <c r="G158" s="17"/>
      <c r="H158" s="9"/>
      <c r="I158" s="9"/>
      <c r="J158" s="9"/>
      <c r="K158" s="9"/>
      <c r="L158" s="9"/>
      <c r="M158" s="9"/>
      <c r="N158" s="9"/>
      <c r="O158" s="9"/>
      <c r="W158" s="9"/>
      <c r="X158" s="9"/>
      <c r="Y158" s="9"/>
      <c r="Z158" s="9"/>
      <c r="AA158" s="9"/>
    </row>
    <row r="159" spans="1:27" ht="15.75" customHeight="1">
      <c r="A159" s="20"/>
      <c r="B159" s="17"/>
      <c r="C159" s="17"/>
      <c r="D159" s="17"/>
      <c r="E159" s="17"/>
      <c r="F159" s="17"/>
      <c r="G159" s="17"/>
      <c r="H159" s="9"/>
      <c r="I159" s="9"/>
      <c r="J159" s="9"/>
      <c r="K159" s="9"/>
      <c r="L159" s="9"/>
      <c r="M159" s="9"/>
      <c r="N159" s="9"/>
      <c r="O159" s="9"/>
      <c r="W159" s="9"/>
      <c r="X159" s="9"/>
      <c r="Y159" s="9"/>
      <c r="Z159" s="9"/>
      <c r="AA159" s="9"/>
    </row>
    <row r="160" spans="1:27" ht="15.75" customHeight="1">
      <c r="A160" s="20"/>
      <c r="B160" s="17"/>
      <c r="C160" s="17"/>
      <c r="D160" s="17"/>
      <c r="E160" s="17"/>
      <c r="F160" s="17"/>
      <c r="G160" s="17"/>
      <c r="H160" s="9"/>
      <c r="I160" s="9"/>
      <c r="J160" s="9"/>
      <c r="K160" s="9"/>
      <c r="L160" s="9"/>
      <c r="M160" s="9"/>
      <c r="N160" s="9"/>
      <c r="O160" s="9"/>
      <c r="W160" s="9"/>
      <c r="X160" s="9"/>
      <c r="Y160" s="9"/>
      <c r="Z160" s="9"/>
      <c r="AA160" s="9"/>
    </row>
    <row r="161" spans="1:27" ht="15.75" customHeight="1">
      <c r="A161" s="20"/>
      <c r="B161" s="17"/>
      <c r="C161" s="17"/>
      <c r="D161" s="17"/>
      <c r="E161" s="17"/>
      <c r="F161" s="17"/>
      <c r="G161" s="17"/>
      <c r="H161" s="9"/>
      <c r="I161" s="9"/>
      <c r="J161" s="9"/>
      <c r="K161" s="9"/>
      <c r="L161" s="9"/>
      <c r="M161" s="9"/>
      <c r="N161" s="9"/>
      <c r="O161" s="9"/>
      <c r="W161" s="9"/>
      <c r="X161" s="9"/>
      <c r="Y161" s="9"/>
      <c r="Z161" s="9"/>
      <c r="AA161" s="9"/>
    </row>
    <row r="162" spans="1:27" ht="15.75" customHeight="1">
      <c r="A162" s="20"/>
      <c r="B162" s="17"/>
      <c r="C162" s="17"/>
      <c r="D162" s="17"/>
      <c r="E162" s="17"/>
      <c r="F162" s="17"/>
      <c r="G162" s="17"/>
      <c r="H162" s="9"/>
      <c r="I162" s="9"/>
      <c r="J162" s="9"/>
      <c r="K162" s="9"/>
      <c r="L162" s="9"/>
      <c r="M162" s="9"/>
      <c r="N162" s="9"/>
      <c r="O162" s="9"/>
      <c r="W162" s="9"/>
      <c r="X162" s="9"/>
      <c r="Y162" s="9"/>
      <c r="Z162" s="9"/>
      <c r="AA162" s="9"/>
    </row>
    <row r="163" spans="1:27" ht="15.75" customHeight="1">
      <c r="A163" s="20"/>
      <c r="B163" s="17"/>
      <c r="C163" s="17"/>
      <c r="D163" s="17"/>
      <c r="E163" s="17"/>
      <c r="F163" s="17"/>
      <c r="G163" s="17"/>
      <c r="H163" s="9"/>
      <c r="I163" s="9"/>
      <c r="J163" s="9"/>
      <c r="K163" s="9"/>
      <c r="L163" s="9"/>
      <c r="M163" s="9"/>
      <c r="N163" s="9"/>
      <c r="O163" s="9"/>
      <c r="W163" s="9"/>
      <c r="X163" s="9"/>
      <c r="Y163" s="9"/>
      <c r="Z163" s="9"/>
      <c r="AA163" s="9"/>
    </row>
    <row r="164" spans="1:27" ht="15.75" customHeight="1">
      <c r="A164" s="20"/>
      <c r="B164" s="17"/>
      <c r="C164" s="17"/>
      <c r="D164" s="17"/>
      <c r="E164" s="17"/>
      <c r="F164" s="17"/>
      <c r="G164" s="17"/>
      <c r="H164" s="9"/>
      <c r="I164" s="9"/>
      <c r="J164" s="9"/>
      <c r="K164" s="9"/>
      <c r="L164" s="9"/>
      <c r="M164" s="9"/>
      <c r="N164" s="9"/>
      <c r="O164" s="9"/>
      <c r="W164" s="9"/>
      <c r="X164" s="9"/>
      <c r="Y164" s="9"/>
      <c r="Z164" s="9"/>
      <c r="AA164" s="9"/>
    </row>
    <row r="165" spans="1:27" ht="15.75" customHeight="1">
      <c r="A165" s="20"/>
      <c r="B165" s="17"/>
      <c r="C165" s="17"/>
      <c r="D165" s="17"/>
      <c r="E165" s="17"/>
      <c r="F165" s="17"/>
      <c r="G165" s="17"/>
      <c r="H165" s="9"/>
      <c r="I165" s="9"/>
      <c r="J165" s="9"/>
      <c r="K165" s="9"/>
      <c r="L165" s="9"/>
      <c r="M165" s="9"/>
      <c r="N165" s="9"/>
      <c r="O165" s="9"/>
      <c r="W165" s="9"/>
      <c r="X165" s="9"/>
      <c r="Y165" s="9"/>
      <c r="Z165" s="9"/>
      <c r="AA165" s="9"/>
    </row>
    <row r="166" spans="1:27" ht="15.75" customHeight="1">
      <c r="A166" s="20"/>
      <c r="B166" s="17"/>
      <c r="C166" s="17"/>
      <c r="D166" s="17"/>
      <c r="E166" s="17"/>
      <c r="F166" s="17"/>
      <c r="G166" s="17"/>
      <c r="H166" s="9"/>
      <c r="I166" s="9"/>
      <c r="J166" s="9"/>
      <c r="K166" s="9"/>
      <c r="L166" s="9"/>
      <c r="M166" s="9"/>
      <c r="N166" s="9"/>
      <c r="O166" s="9"/>
      <c r="W166" s="9"/>
      <c r="X166" s="9"/>
      <c r="Y166" s="9"/>
      <c r="Z166" s="9"/>
      <c r="AA166" s="9"/>
    </row>
    <row r="167" spans="1:27" ht="15.75" customHeight="1">
      <c r="A167" s="20"/>
      <c r="B167" s="17"/>
      <c r="C167" s="17"/>
      <c r="D167" s="17"/>
      <c r="E167" s="17"/>
      <c r="F167" s="17"/>
      <c r="G167" s="17"/>
      <c r="H167" s="9"/>
      <c r="I167" s="9"/>
      <c r="J167" s="9"/>
      <c r="K167" s="9"/>
      <c r="L167" s="9"/>
      <c r="M167" s="9"/>
      <c r="N167" s="9"/>
      <c r="O167" s="9"/>
      <c r="W167" s="9"/>
      <c r="X167" s="9"/>
      <c r="Y167" s="9"/>
      <c r="Z167" s="9"/>
      <c r="AA167" s="9"/>
    </row>
    <row r="168" spans="1:27" ht="15.75" customHeight="1">
      <c r="A168" s="20"/>
      <c r="B168" s="17"/>
      <c r="C168" s="17"/>
      <c r="D168" s="17"/>
      <c r="E168" s="17"/>
      <c r="F168" s="17"/>
      <c r="G168" s="17"/>
      <c r="H168" s="9"/>
      <c r="I168" s="9"/>
      <c r="J168" s="9"/>
      <c r="K168" s="9"/>
      <c r="L168" s="9"/>
      <c r="M168" s="9"/>
      <c r="N168" s="9"/>
      <c r="O168" s="9"/>
      <c r="W168" s="9"/>
      <c r="X168" s="9"/>
      <c r="Y168" s="9"/>
      <c r="Z168" s="9"/>
      <c r="AA168" s="9"/>
    </row>
    <row r="169" spans="1:27" ht="15.75" customHeight="1">
      <c r="A169" s="20"/>
      <c r="B169" s="17"/>
      <c r="C169" s="17"/>
      <c r="D169" s="17"/>
      <c r="E169" s="17"/>
      <c r="F169" s="17"/>
      <c r="G169" s="17"/>
      <c r="H169" s="9"/>
      <c r="I169" s="9"/>
      <c r="J169" s="9"/>
      <c r="K169" s="9"/>
      <c r="L169" s="9"/>
      <c r="M169" s="9"/>
      <c r="N169" s="9"/>
      <c r="O169" s="9"/>
      <c r="W169" s="9"/>
      <c r="X169" s="9"/>
      <c r="Y169" s="9"/>
      <c r="Z169" s="9"/>
      <c r="AA169" s="9"/>
    </row>
    <row r="170" spans="1:27" ht="15.75" customHeight="1">
      <c r="A170" s="20"/>
      <c r="B170" s="17"/>
      <c r="C170" s="17"/>
      <c r="D170" s="17"/>
      <c r="E170" s="17"/>
      <c r="F170" s="17"/>
      <c r="G170" s="17"/>
      <c r="H170" s="9"/>
      <c r="I170" s="9"/>
      <c r="J170" s="9"/>
      <c r="K170" s="9"/>
      <c r="L170" s="9"/>
      <c r="M170" s="9"/>
      <c r="N170" s="9"/>
      <c r="O170" s="9"/>
      <c r="W170" s="9"/>
      <c r="X170" s="9"/>
      <c r="Y170" s="9"/>
      <c r="Z170" s="9"/>
      <c r="AA170" s="9"/>
    </row>
    <row r="171" spans="1:27" ht="15.75" customHeight="1">
      <c r="A171" s="20"/>
      <c r="B171" s="17"/>
      <c r="C171" s="17"/>
      <c r="D171" s="17"/>
      <c r="E171" s="17"/>
      <c r="F171" s="17"/>
      <c r="G171" s="17"/>
      <c r="H171" s="9"/>
      <c r="I171" s="9"/>
      <c r="J171" s="9"/>
      <c r="K171" s="9"/>
      <c r="L171" s="9"/>
      <c r="M171" s="9"/>
      <c r="N171" s="9"/>
      <c r="O171" s="9"/>
      <c r="W171" s="9"/>
      <c r="X171" s="9"/>
      <c r="Y171" s="9"/>
      <c r="Z171" s="9"/>
      <c r="AA171" s="9"/>
    </row>
    <row r="172" spans="1:27" ht="15.75" customHeight="1">
      <c r="A172" s="20"/>
      <c r="B172" s="17"/>
      <c r="C172" s="17"/>
      <c r="D172" s="17"/>
      <c r="E172" s="17"/>
      <c r="F172" s="17"/>
      <c r="G172" s="17"/>
      <c r="H172" s="9"/>
      <c r="I172" s="9"/>
      <c r="J172" s="9"/>
      <c r="K172" s="9"/>
      <c r="L172" s="9"/>
      <c r="M172" s="9"/>
      <c r="N172" s="9"/>
      <c r="O172" s="9"/>
      <c r="W172" s="9"/>
      <c r="X172" s="9"/>
      <c r="Y172" s="9"/>
      <c r="Z172" s="9"/>
      <c r="AA172" s="9"/>
    </row>
    <row r="173" spans="1:27" ht="15.75" customHeight="1">
      <c r="A173" s="20"/>
      <c r="B173" s="17"/>
      <c r="C173" s="17"/>
      <c r="D173" s="17"/>
      <c r="E173" s="17"/>
      <c r="F173" s="17"/>
      <c r="G173" s="17"/>
      <c r="H173" s="9"/>
      <c r="I173" s="9"/>
      <c r="J173" s="9"/>
      <c r="K173" s="9"/>
      <c r="L173" s="9"/>
      <c r="M173" s="9"/>
      <c r="N173" s="9"/>
      <c r="O173" s="9"/>
      <c r="W173" s="9"/>
      <c r="X173" s="9"/>
      <c r="Y173" s="9"/>
      <c r="Z173" s="9"/>
      <c r="AA173" s="9"/>
    </row>
    <row r="174" spans="1:27" ht="15.75" customHeight="1">
      <c r="A174" s="20"/>
      <c r="B174" s="17"/>
      <c r="C174" s="17"/>
      <c r="D174" s="17"/>
      <c r="E174" s="17"/>
      <c r="F174" s="17"/>
      <c r="G174" s="17"/>
      <c r="H174" s="9"/>
      <c r="I174" s="9"/>
      <c r="J174" s="9"/>
      <c r="K174" s="9"/>
      <c r="L174" s="9"/>
      <c r="M174" s="9"/>
      <c r="N174" s="9"/>
      <c r="O174" s="9"/>
      <c r="W174" s="9"/>
      <c r="X174" s="9"/>
      <c r="Y174" s="9"/>
      <c r="Z174" s="9"/>
      <c r="AA174" s="9"/>
    </row>
    <row r="175" spans="1:27" ht="15.75" customHeight="1">
      <c r="A175" s="20"/>
      <c r="B175" s="17"/>
      <c r="C175" s="17"/>
      <c r="D175" s="17"/>
      <c r="E175" s="17"/>
      <c r="F175" s="17"/>
      <c r="G175" s="17"/>
      <c r="H175" s="9"/>
      <c r="I175" s="9"/>
      <c r="J175" s="9"/>
      <c r="K175" s="9"/>
      <c r="L175" s="9"/>
      <c r="M175" s="9"/>
      <c r="N175" s="9"/>
      <c r="O175" s="9"/>
      <c r="W175" s="9"/>
      <c r="X175" s="9"/>
      <c r="Y175" s="9"/>
      <c r="Z175" s="9"/>
      <c r="AA175" s="9"/>
    </row>
    <row r="176" spans="1:27" ht="15.75" customHeight="1">
      <c r="A176" s="20"/>
      <c r="B176" s="17"/>
      <c r="C176" s="17"/>
      <c r="D176" s="17"/>
      <c r="E176" s="17"/>
      <c r="F176" s="17"/>
      <c r="G176" s="17"/>
      <c r="H176" s="9"/>
      <c r="I176" s="9"/>
      <c r="J176" s="9"/>
      <c r="K176" s="9"/>
      <c r="L176" s="9"/>
      <c r="M176" s="9"/>
      <c r="N176" s="9"/>
      <c r="O176" s="9"/>
      <c r="W176" s="9"/>
      <c r="X176" s="9"/>
      <c r="Y176" s="9"/>
      <c r="Z176" s="9"/>
      <c r="AA176" s="9"/>
    </row>
    <row r="177" spans="1:27" ht="15.75" customHeight="1">
      <c r="A177" s="20"/>
      <c r="B177" s="17"/>
      <c r="C177" s="17"/>
      <c r="D177" s="17"/>
      <c r="E177" s="17"/>
      <c r="F177" s="17"/>
      <c r="G177" s="17"/>
      <c r="H177" s="9"/>
      <c r="I177" s="9"/>
      <c r="J177" s="9"/>
      <c r="K177" s="9"/>
      <c r="L177" s="9"/>
      <c r="M177" s="9"/>
      <c r="N177" s="9"/>
      <c r="O177" s="9"/>
      <c r="W177" s="9"/>
      <c r="X177" s="9"/>
      <c r="Y177" s="9"/>
      <c r="Z177" s="9"/>
      <c r="AA177" s="9"/>
    </row>
    <row r="178" spans="1:27" ht="15.75" customHeight="1">
      <c r="A178" s="20"/>
      <c r="B178" s="17"/>
      <c r="C178" s="17"/>
      <c r="D178" s="17"/>
      <c r="E178" s="17"/>
      <c r="F178" s="17"/>
      <c r="G178" s="17"/>
      <c r="H178" s="9"/>
      <c r="I178" s="9"/>
      <c r="J178" s="9"/>
      <c r="K178" s="9"/>
      <c r="L178" s="9"/>
      <c r="M178" s="9"/>
      <c r="N178" s="9"/>
      <c r="O178" s="9"/>
      <c r="W178" s="9"/>
      <c r="X178" s="9"/>
      <c r="Y178" s="9"/>
      <c r="Z178" s="9"/>
      <c r="AA178" s="9"/>
    </row>
    <row r="179" spans="1:27" ht="15.75" customHeight="1">
      <c r="A179" s="20"/>
      <c r="B179" s="17"/>
      <c r="C179" s="17"/>
      <c r="D179" s="17"/>
      <c r="E179" s="17"/>
      <c r="F179" s="17"/>
      <c r="G179" s="17"/>
      <c r="H179" s="9"/>
      <c r="I179" s="9"/>
      <c r="J179" s="9"/>
      <c r="K179" s="9"/>
      <c r="L179" s="9"/>
      <c r="M179" s="9"/>
      <c r="N179" s="9"/>
      <c r="O179" s="9"/>
      <c r="W179" s="9"/>
      <c r="X179" s="9"/>
      <c r="Y179" s="9"/>
      <c r="Z179" s="9"/>
      <c r="AA179" s="9"/>
    </row>
    <row r="180" spans="1:27" ht="15.75" customHeight="1">
      <c r="A180" s="20"/>
      <c r="B180" s="17"/>
      <c r="C180" s="17"/>
      <c r="D180" s="17"/>
      <c r="E180" s="17"/>
      <c r="F180" s="17"/>
      <c r="G180" s="17"/>
      <c r="H180" s="9"/>
      <c r="I180" s="9"/>
      <c r="J180" s="9"/>
      <c r="K180" s="9"/>
      <c r="L180" s="9"/>
      <c r="M180" s="9"/>
      <c r="N180" s="9"/>
      <c r="O180" s="9"/>
      <c r="W180" s="9"/>
      <c r="X180" s="9"/>
      <c r="Y180" s="9"/>
      <c r="Z180" s="9"/>
      <c r="AA180" s="9"/>
    </row>
    <row r="181" spans="1:27" ht="15.75" customHeight="1">
      <c r="A181" s="20"/>
      <c r="B181" s="17"/>
      <c r="C181" s="17"/>
      <c r="D181" s="17"/>
      <c r="E181" s="17"/>
      <c r="F181" s="17"/>
      <c r="G181" s="17"/>
      <c r="H181" s="9"/>
      <c r="I181" s="9"/>
      <c r="J181" s="9"/>
      <c r="K181" s="9"/>
      <c r="L181" s="9"/>
      <c r="M181" s="9"/>
      <c r="N181" s="9"/>
      <c r="O181" s="9"/>
      <c r="W181" s="9"/>
      <c r="X181" s="9"/>
      <c r="Y181" s="9"/>
      <c r="Z181" s="9"/>
      <c r="AA181" s="9"/>
    </row>
    <row r="182" spans="1:27" ht="15.75" customHeight="1">
      <c r="A182" s="20"/>
      <c r="B182" s="17"/>
      <c r="C182" s="17"/>
      <c r="D182" s="17"/>
      <c r="E182" s="17"/>
      <c r="F182" s="17"/>
      <c r="G182" s="17"/>
      <c r="H182" s="9"/>
      <c r="I182" s="9"/>
      <c r="J182" s="9"/>
      <c r="K182" s="9"/>
      <c r="L182" s="9"/>
      <c r="M182" s="9"/>
      <c r="N182" s="9"/>
      <c r="O182" s="9"/>
      <c r="W182" s="9"/>
      <c r="X182" s="9"/>
      <c r="Y182" s="9"/>
      <c r="Z182" s="9"/>
      <c r="AA182" s="9"/>
    </row>
    <row r="183" spans="1:27" ht="15.75" customHeight="1">
      <c r="A183" s="20"/>
      <c r="B183" s="17"/>
      <c r="C183" s="17"/>
      <c r="D183" s="17"/>
      <c r="E183" s="17"/>
      <c r="F183" s="17"/>
      <c r="G183" s="17"/>
      <c r="H183" s="9"/>
      <c r="I183" s="9"/>
      <c r="J183" s="9"/>
      <c r="K183" s="9"/>
      <c r="L183" s="9"/>
      <c r="M183" s="9"/>
      <c r="N183" s="9"/>
      <c r="O183" s="9"/>
      <c r="W183" s="9"/>
      <c r="X183" s="9"/>
      <c r="Y183" s="9"/>
      <c r="Z183" s="9"/>
      <c r="AA183" s="9"/>
    </row>
    <row r="184" spans="1:27" ht="15.75" customHeight="1">
      <c r="A184" s="20"/>
      <c r="B184" s="17"/>
      <c r="C184" s="17"/>
      <c r="D184" s="17"/>
      <c r="E184" s="17"/>
      <c r="F184" s="17"/>
      <c r="G184" s="17"/>
      <c r="H184" s="9"/>
      <c r="I184" s="9"/>
      <c r="J184" s="9"/>
      <c r="K184" s="9"/>
      <c r="L184" s="9"/>
      <c r="M184" s="9"/>
      <c r="N184" s="9"/>
      <c r="O184" s="9"/>
      <c r="W184" s="9"/>
      <c r="X184" s="9"/>
      <c r="Y184" s="9"/>
      <c r="Z184" s="9"/>
      <c r="AA184" s="9"/>
    </row>
    <row r="185" spans="1:27" ht="15.75" customHeight="1">
      <c r="A185" s="20"/>
      <c r="B185" s="17"/>
      <c r="C185" s="17"/>
      <c r="D185" s="17"/>
      <c r="E185" s="17"/>
      <c r="F185" s="17"/>
      <c r="G185" s="17"/>
      <c r="H185" s="9"/>
      <c r="I185" s="9"/>
      <c r="J185" s="9"/>
      <c r="K185" s="9"/>
      <c r="L185" s="9"/>
      <c r="M185" s="9"/>
      <c r="N185" s="9"/>
      <c r="O185" s="9"/>
      <c r="W185" s="9"/>
      <c r="X185" s="9"/>
      <c r="Y185" s="9"/>
      <c r="Z185" s="9"/>
      <c r="AA185" s="9"/>
    </row>
    <row r="186" spans="1:27" ht="15.75" customHeight="1">
      <c r="A186" s="20"/>
      <c r="B186" s="17"/>
      <c r="C186" s="17"/>
      <c r="D186" s="17"/>
      <c r="E186" s="17"/>
      <c r="F186" s="17"/>
      <c r="G186" s="17"/>
      <c r="H186" s="9"/>
      <c r="I186" s="9"/>
      <c r="J186" s="9"/>
      <c r="K186" s="9"/>
      <c r="L186" s="9"/>
      <c r="M186" s="9"/>
      <c r="N186" s="9"/>
      <c r="O186" s="9"/>
      <c r="W186" s="9"/>
      <c r="X186" s="9"/>
      <c r="Y186" s="9"/>
      <c r="Z186" s="9"/>
      <c r="AA186" s="9"/>
    </row>
    <row r="187" spans="1:27" ht="15.75" customHeight="1">
      <c r="A187" s="20"/>
      <c r="B187" s="17"/>
      <c r="C187" s="17"/>
      <c r="D187" s="17"/>
      <c r="E187" s="17"/>
      <c r="F187" s="17"/>
      <c r="G187" s="17"/>
      <c r="H187" s="9"/>
      <c r="I187" s="9"/>
      <c r="J187" s="9"/>
      <c r="K187" s="9"/>
      <c r="L187" s="9"/>
      <c r="M187" s="9"/>
      <c r="N187" s="9"/>
      <c r="O187" s="9"/>
      <c r="W187" s="9"/>
      <c r="X187" s="9"/>
      <c r="Y187" s="9"/>
      <c r="Z187" s="9"/>
      <c r="AA187" s="9"/>
    </row>
    <row r="188" spans="1:27" ht="15.75" customHeight="1">
      <c r="A188" s="20"/>
      <c r="B188" s="17"/>
      <c r="C188" s="17"/>
      <c r="D188" s="17"/>
      <c r="E188" s="17"/>
      <c r="F188" s="17"/>
      <c r="G188" s="17"/>
      <c r="H188" s="9"/>
      <c r="I188" s="9"/>
      <c r="J188" s="9"/>
      <c r="K188" s="9"/>
      <c r="L188" s="9"/>
      <c r="M188" s="9"/>
      <c r="N188" s="9"/>
      <c r="O188" s="9"/>
      <c r="W188" s="9"/>
      <c r="X188" s="9"/>
      <c r="Y188" s="9"/>
      <c r="Z188" s="9"/>
      <c r="AA188" s="9"/>
    </row>
    <row r="189" spans="1:27" ht="15.75" customHeight="1">
      <c r="A189" s="20"/>
      <c r="B189" s="17"/>
      <c r="C189" s="17"/>
      <c r="D189" s="17"/>
      <c r="E189" s="17"/>
      <c r="F189" s="17"/>
      <c r="G189" s="17"/>
      <c r="H189" s="9"/>
      <c r="I189" s="9"/>
      <c r="J189" s="9"/>
      <c r="K189" s="9"/>
      <c r="L189" s="9"/>
      <c r="M189" s="9"/>
      <c r="N189" s="9"/>
      <c r="O189" s="9"/>
      <c r="W189" s="9"/>
      <c r="X189" s="9"/>
      <c r="Y189" s="9"/>
      <c r="Z189" s="9"/>
      <c r="AA189" s="9"/>
    </row>
    <row r="190" spans="1:27" ht="15.75" customHeight="1">
      <c r="A190" s="20"/>
      <c r="B190" s="17"/>
      <c r="C190" s="17"/>
      <c r="D190" s="17"/>
      <c r="E190" s="17"/>
      <c r="F190" s="17"/>
      <c r="G190" s="17"/>
      <c r="H190" s="9"/>
      <c r="I190" s="9"/>
      <c r="J190" s="9"/>
      <c r="K190" s="9"/>
      <c r="L190" s="9"/>
      <c r="M190" s="9"/>
      <c r="N190" s="9"/>
      <c r="O190" s="9"/>
      <c r="W190" s="9"/>
      <c r="X190" s="9"/>
      <c r="Y190" s="9"/>
      <c r="Z190" s="9"/>
      <c r="AA190" s="9"/>
    </row>
    <row r="191" spans="1:27" ht="15.75" customHeight="1">
      <c r="A191" s="20"/>
      <c r="B191" s="17"/>
      <c r="C191" s="17"/>
      <c r="D191" s="17"/>
      <c r="E191" s="17"/>
      <c r="F191" s="17"/>
      <c r="G191" s="17"/>
      <c r="H191" s="9"/>
      <c r="I191" s="9"/>
      <c r="J191" s="9"/>
      <c r="K191" s="9"/>
      <c r="L191" s="9"/>
      <c r="M191" s="9"/>
      <c r="N191" s="9"/>
      <c r="O191" s="9"/>
      <c r="W191" s="9"/>
      <c r="X191" s="9"/>
      <c r="Y191" s="9"/>
      <c r="Z191" s="9"/>
      <c r="AA191" s="9"/>
    </row>
    <row r="192" spans="1:27" ht="15.75" customHeight="1">
      <c r="A192" s="20"/>
      <c r="B192" s="17"/>
      <c r="C192" s="17"/>
      <c r="D192" s="17"/>
      <c r="E192" s="17"/>
      <c r="F192" s="17"/>
      <c r="G192" s="17"/>
      <c r="H192" s="9"/>
      <c r="I192" s="9"/>
      <c r="J192" s="9"/>
      <c r="K192" s="9"/>
      <c r="L192" s="9"/>
      <c r="M192" s="9"/>
      <c r="N192" s="9"/>
      <c r="O192" s="9"/>
      <c r="W192" s="9"/>
      <c r="X192" s="9"/>
      <c r="Y192" s="9"/>
      <c r="Z192" s="9"/>
      <c r="AA192" s="9"/>
    </row>
    <row r="193" spans="1:27" ht="15.75" customHeight="1">
      <c r="A193" s="20"/>
      <c r="B193" s="17"/>
      <c r="C193" s="17"/>
      <c r="D193" s="17"/>
      <c r="E193" s="17"/>
      <c r="F193" s="17"/>
      <c r="G193" s="17"/>
      <c r="H193" s="9"/>
      <c r="I193" s="9"/>
      <c r="J193" s="9"/>
      <c r="K193" s="9"/>
      <c r="L193" s="9"/>
      <c r="M193" s="9"/>
      <c r="N193" s="9"/>
      <c r="O193" s="9"/>
      <c r="W193" s="9"/>
      <c r="X193" s="9"/>
      <c r="Y193" s="9"/>
      <c r="Z193" s="9"/>
      <c r="AA193" s="9"/>
    </row>
    <row r="194" spans="1:27" ht="15.75" customHeight="1">
      <c r="A194" s="20"/>
      <c r="B194" s="17"/>
      <c r="C194" s="17"/>
      <c r="D194" s="17"/>
      <c r="E194" s="17"/>
      <c r="F194" s="17"/>
      <c r="G194" s="17"/>
      <c r="H194" s="9"/>
      <c r="I194" s="9"/>
      <c r="J194" s="9"/>
      <c r="K194" s="9"/>
      <c r="L194" s="9"/>
      <c r="M194" s="9"/>
      <c r="N194" s="9"/>
      <c r="O194" s="9"/>
      <c r="W194" s="9"/>
      <c r="X194" s="9"/>
      <c r="Y194" s="9"/>
      <c r="Z194" s="9"/>
      <c r="AA194" s="9"/>
    </row>
    <row r="195" spans="1:27" ht="15.75" customHeight="1">
      <c r="A195" s="20"/>
      <c r="B195" s="17"/>
      <c r="C195" s="17"/>
      <c r="D195" s="17"/>
      <c r="E195" s="17"/>
      <c r="F195" s="17"/>
      <c r="G195" s="17"/>
      <c r="H195" s="9"/>
      <c r="I195" s="9"/>
      <c r="J195" s="9"/>
      <c r="K195" s="9"/>
      <c r="L195" s="9"/>
      <c r="M195" s="9"/>
      <c r="N195" s="9"/>
      <c r="O195" s="9"/>
      <c r="W195" s="9"/>
      <c r="X195" s="9"/>
      <c r="Y195" s="9"/>
      <c r="Z195" s="9"/>
      <c r="AA195" s="9"/>
    </row>
    <row r="196" spans="1:27" ht="15.75" customHeight="1">
      <c r="A196" s="20"/>
      <c r="B196" s="17"/>
      <c r="C196" s="17"/>
      <c r="D196" s="17"/>
      <c r="E196" s="17"/>
      <c r="F196" s="17"/>
      <c r="G196" s="17"/>
      <c r="H196" s="9"/>
      <c r="I196" s="9"/>
      <c r="J196" s="9"/>
      <c r="K196" s="9"/>
      <c r="L196" s="9"/>
      <c r="M196" s="9"/>
      <c r="N196" s="9"/>
      <c r="O196" s="9"/>
      <c r="W196" s="9"/>
      <c r="X196" s="9"/>
      <c r="Y196" s="9"/>
      <c r="Z196" s="9"/>
      <c r="AA196" s="9"/>
    </row>
    <row r="197" spans="1:27" ht="15.75" customHeight="1">
      <c r="A197" s="20"/>
      <c r="B197" s="17"/>
      <c r="C197" s="17"/>
      <c r="D197" s="17"/>
      <c r="E197" s="17"/>
      <c r="F197" s="17"/>
      <c r="G197" s="17"/>
      <c r="H197" s="9"/>
      <c r="I197" s="9"/>
      <c r="J197" s="9"/>
      <c r="K197" s="9"/>
      <c r="L197" s="9"/>
      <c r="M197" s="9"/>
      <c r="N197" s="9"/>
      <c r="O197" s="9"/>
      <c r="W197" s="9"/>
      <c r="X197" s="9"/>
      <c r="Y197" s="9"/>
      <c r="Z197" s="9"/>
      <c r="AA197" s="9"/>
    </row>
    <row r="198" spans="1:27" ht="15.75" customHeight="1">
      <c r="A198" s="20"/>
      <c r="B198" s="17"/>
      <c r="C198" s="17"/>
      <c r="D198" s="17"/>
      <c r="E198" s="17"/>
      <c r="F198" s="17"/>
      <c r="G198" s="17"/>
      <c r="H198" s="9"/>
      <c r="I198" s="9"/>
      <c r="J198" s="9"/>
      <c r="K198" s="9"/>
      <c r="L198" s="9"/>
      <c r="M198" s="9"/>
      <c r="N198" s="9"/>
      <c r="O198" s="9"/>
      <c r="W198" s="9"/>
      <c r="X198" s="9"/>
      <c r="Y198" s="9"/>
      <c r="Z198" s="9"/>
      <c r="AA198" s="9"/>
    </row>
    <row r="199" spans="1:27" ht="15.75" customHeight="1">
      <c r="A199" s="20"/>
      <c r="B199" s="17"/>
      <c r="C199" s="17"/>
      <c r="D199" s="17"/>
      <c r="E199" s="17"/>
      <c r="F199" s="17"/>
      <c r="G199" s="17"/>
      <c r="H199" s="9"/>
      <c r="I199" s="9"/>
      <c r="J199" s="9"/>
      <c r="K199" s="9"/>
      <c r="L199" s="9"/>
      <c r="M199" s="9"/>
      <c r="N199" s="9"/>
      <c r="O199" s="9"/>
      <c r="W199" s="9"/>
      <c r="X199" s="9"/>
      <c r="Y199" s="9"/>
      <c r="Z199" s="9"/>
      <c r="AA199" s="9"/>
    </row>
    <row r="200" spans="1:27" ht="15.75" customHeight="1">
      <c r="A200" s="20"/>
      <c r="B200" s="17"/>
      <c r="C200" s="17"/>
      <c r="D200" s="17"/>
      <c r="E200" s="17"/>
      <c r="F200" s="17"/>
      <c r="G200" s="17"/>
      <c r="H200" s="9"/>
      <c r="I200" s="9"/>
      <c r="J200" s="9"/>
      <c r="K200" s="9"/>
      <c r="L200" s="9"/>
      <c r="M200" s="9"/>
      <c r="N200" s="9"/>
      <c r="O200" s="9"/>
      <c r="W200" s="9"/>
      <c r="X200" s="9"/>
      <c r="Y200" s="9"/>
      <c r="Z200" s="9"/>
      <c r="AA200" s="9"/>
    </row>
    <row r="201" spans="1:27" ht="15.75" customHeight="1">
      <c r="A201" s="20"/>
      <c r="B201" s="17"/>
      <c r="C201" s="17"/>
      <c r="D201" s="17"/>
      <c r="E201" s="17"/>
      <c r="F201" s="17"/>
      <c r="G201" s="17"/>
      <c r="H201" s="9"/>
      <c r="I201" s="9"/>
      <c r="J201" s="9"/>
      <c r="K201" s="9"/>
      <c r="L201" s="9"/>
      <c r="M201" s="9"/>
      <c r="N201" s="9"/>
      <c r="O201" s="9"/>
      <c r="W201" s="9"/>
      <c r="X201" s="9"/>
      <c r="Y201" s="9"/>
      <c r="Z201" s="9"/>
      <c r="AA201" s="9"/>
    </row>
    <row r="202" spans="1:27" ht="15.75" customHeight="1">
      <c r="A202" s="20"/>
      <c r="B202" s="17"/>
      <c r="C202" s="17"/>
      <c r="D202" s="17"/>
      <c r="E202" s="17"/>
      <c r="F202" s="17"/>
      <c r="G202" s="17"/>
      <c r="H202" s="9"/>
      <c r="I202" s="9"/>
      <c r="J202" s="9"/>
      <c r="K202" s="9"/>
      <c r="L202" s="9"/>
      <c r="M202" s="9"/>
      <c r="N202" s="9"/>
      <c r="O202" s="9"/>
      <c r="W202" s="9"/>
      <c r="X202" s="9"/>
      <c r="Y202" s="9"/>
      <c r="Z202" s="9"/>
      <c r="AA202" s="9"/>
    </row>
    <row r="203" spans="1:27" ht="15.75" customHeight="1">
      <c r="A203" s="20"/>
      <c r="B203" s="17"/>
      <c r="C203" s="17"/>
      <c r="D203" s="17"/>
      <c r="E203" s="17"/>
      <c r="F203" s="17"/>
      <c r="G203" s="17"/>
      <c r="H203" s="9"/>
      <c r="I203" s="9"/>
      <c r="J203" s="9"/>
      <c r="K203" s="9"/>
      <c r="L203" s="9"/>
      <c r="M203" s="9"/>
      <c r="N203" s="9"/>
      <c r="O203" s="9"/>
      <c r="W203" s="9"/>
      <c r="X203" s="9"/>
      <c r="Y203" s="9"/>
      <c r="Z203" s="9"/>
      <c r="AA203" s="9"/>
    </row>
    <row r="204" spans="1:27" ht="15.75" customHeight="1">
      <c r="A204" s="20"/>
      <c r="B204" s="17"/>
      <c r="C204" s="17"/>
      <c r="D204" s="17"/>
      <c r="E204" s="17"/>
      <c r="F204" s="17"/>
      <c r="G204" s="17"/>
      <c r="H204" s="9"/>
      <c r="I204" s="9"/>
      <c r="J204" s="9"/>
      <c r="K204" s="9"/>
      <c r="L204" s="9"/>
      <c r="M204" s="9"/>
      <c r="N204" s="9"/>
      <c r="O204" s="9"/>
      <c r="W204" s="9"/>
      <c r="X204" s="9"/>
      <c r="Y204" s="9"/>
      <c r="Z204" s="9"/>
      <c r="AA204" s="9"/>
    </row>
    <row r="205" spans="1:27" ht="15.75" customHeight="1">
      <c r="A205" s="20"/>
      <c r="B205" s="17"/>
      <c r="C205" s="17"/>
      <c r="D205" s="17"/>
      <c r="E205" s="17"/>
      <c r="F205" s="17"/>
      <c r="G205" s="17"/>
      <c r="H205" s="9"/>
      <c r="I205" s="9"/>
      <c r="J205" s="9"/>
      <c r="K205" s="9"/>
      <c r="L205" s="9"/>
      <c r="M205" s="9"/>
      <c r="N205" s="9"/>
      <c r="O205" s="9"/>
      <c r="W205" s="9"/>
      <c r="X205" s="9"/>
      <c r="Y205" s="9"/>
      <c r="Z205" s="9"/>
      <c r="AA205" s="9"/>
    </row>
    <row r="206" spans="1:27" ht="15.75" customHeight="1">
      <c r="A206" s="20"/>
      <c r="B206" s="17"/>
      <c r="C206" s="17"/>
      <c r="D206" s="17"/>
      <c r="E206" s="17"/>
      <c r="F206" s="17"/>
      <c r="G206" s="17"/>
      <c r="H206" s="9"/>
      <c r="I206" s="9"/>
      <c r="J206" s="9"/>
      <c r="K206" s="9"/>
      <c r="L206" s="9"/>
      <c r="M206" s="9"/>
      <c r="N206" s="9"/>
      <c r="O206" s="9"/>
      <c r="W206" s="9"/>
      <c r="X206" s="9"/>
      <c r="Y206" s="9"/>
      <c r="Z206" s="9"/>
      <c r="AA206" s="9"/>
    </row>
    <row r="207" spans="1:27" ht="15.75" customHeight="1">
      <c r="A207" s="20"/>
      <c r="B207" s="17"/>
      <c r="C207" s="17"/>
      <c r="D207" s="17"/>
      <c r="E207" s="17"/>
      <c r="F207" s="17"/>
      <c r="G207" s="17"/>
      <c r="H207" s="9"/>
      <c r="I207" s="9"/>
      <c r="J207" s="9"/>
      <c r="K207" s="9"/>
      <c r="L207" s="9"/>
      <c r="M207" s="9"/>
      <c r="N207" s="9"/>
      <c r="O207" s="9"/>
      <c r="W207" s="9"/>
      <c r="X207" s="9"/>
      <c r="Y207" s="9"/>
      <c r="Z207" s="9"/>
      <c r="AA207" s="9"/>
    </row>
    <row r="208" spans="1:27" ht="15.75" customHeight="1">
      <c r="A208" s="20"/>
      <c r="B208" s="17"/>
      <c r="C208" s="17"/>
      <c r="D208" s="17"/>
      <c r="E208" s="17"/>
      <c r="F208" s="17"/>
      <c r="G208" s="17"/>
      <c r="H208" s="9"/>
      <c r="I208" s="9"/>
      <c r="J208" s="9"/>
      <c r="K208" s="9"/>
      <c r="L208" s="9"/>
      <c r="M208" s="9"/>
      <c r="N208" s="9"/>
      <c r="O208" s="9"/>
      <c r="W208" s="9"/>
      <c r="X208" s="9"/>
      <c r="Y208" s="9"/>
      <c r="Z208" s="9"/>
      <c r="AA208" s="9"/>
    </row>
    <row r="209" spans="1:27" ht="15.75" customHeight="1">
      <c r="A209" s="20"/>
      <c r="B209" s="17"/>
      <c r="C209" s="17"/>
      <c r="D209" s="17"/>
      <c r="E209" s="17"/>
      <c r="F209" s="17"/>
      <c r="G209" s="17"/>
      <c r="H209" s="9"/>
      <c r="I209" s="9"/>
      <c r="J209" s="9"/>
      <c r="K209" s="9"/>
      <c r="L209" s="9"/>
      <c r="M209" s="9"/>
      <c r="N209" s="9"/>
      <c r="O209" s="9"/>
      <c r="W209" s="9"/>
      <c r="X209" s="9"/>
      <c r="Y209" s="9"/>
      <c r="Z209" s="9"/>
      <c r="AA209" s="9"/>
    </row>
    <row r="210" spans="1:27" ht="15.75" customHeight="1">
      <c r="A210" s="20"/>
      <c r="B210" s="17"/>
      <c r="C210" s="17"/>
      <c r="D210" s="17"/>
      <c r="E210" s="17"/>
      <c r="F210" s="17"/>
      <c r="G210" s="17"/>
      <c r="H210" s="9"/>
      <c r="I210" s="9"/>
      <c r="J210" s="9"/>
      <c r="K210" s="9"/>
      <c r="L210" s="9"/>
      <c r="M210" s="9"/>
      <c r="N210" s="9"/>
      <c r="O210" s="9"/>
      <c r="W210" s="9"/>
      <c r="X210" s="9"/>
      <c r="Y210" s="9"/>
      <c r="Z210" s="9"/>
      <c r="AA210" s="9"/>
    </row>
    <row r="211" spans="1:27" ht="15.75" customHeight="1">
      <c r="A211" s="20"/>
      <c r="B211" s="17"/>
      <c r="C211" s="17"/>
      <c r="D211" s="17"/>
      <c r="E211" s="17"/>
      <c r="F211" s="17"/>
      <c r="G211" s="17"/>
      <c r="H211" s="9"/>
      <c r="I211" s="9"/>
      <c r="J211" s="9"/>
      <c r="K211" s="9"/>
      <c r="L211" s="9"/>
      <c r="M211" s="9"/>
      <c r="N211" s="9"/>
      <c r="O211" s="9"/>
      <c r="W211" s="9"/>
      <c r="X211" s="9"/>
      <c r="Y211" s="9"/>
      <c r="Z211" s="9"/>
      <c r="AA211" s="9"/>
    </row>
    <row r="212" spans="1:27" ht="15.75" customHeight="1">
      <c r="A212" s="20"/>
      <c r="B212" s="17"/>
      <c r="C212" s="17"/>
      <c r="D212" s="17"/>
      <c r="E212" s="17"/>
      <c r="F212" s="17"/>
      <c r="G212" s="17"/>
      <c r="H212" s="9"/>
      <c r="I212" s="9"/>
      <c r="J212" s="9"/>
      <c r="K212" s="9"/>
      <c r="L212" s="9"/>
      <c r="M212" s="9"/>
      <c r="N212" s="9"/>
      <c r="O212" s="9"/>
      <c r="W212" s="9"/>
      <c r="X212" s="9"/>
      <c r="Y212" s="9"/>
      <c r="Z212" s="9"/>
      <c r="AA212" s="9"/>
    </row>
    <row r="213" spans="1:27" ht="15.75" customHeight="1">
      <c r="A213" s="20"/>
      <c r="B213" s="17"/>
      <c r="C213" s="17"/>
      <c r="D213" s="17"/>
      <c r="E213" s="17"/>
      <c r="F213" s="17"/>
      <c r="G213" s="17"/>
      <c r="H213" s="9"/>
      <c r="I213" s="9"/>
      <c r="J213" s="9"/>
      <c r="K213" s="9"/>
      <c r="L213" s="9"/>
      <c r="M213" s="9"/>
      <c r="N213" s="9"/>
      <c r="O213" s="9"/>
      <c r="W213" s="9"/>
      <c r="X213" s="9"/>
      <c r="Y213" s="9"/>
      <c r="Z213" s="9"/>
      <c r="AA213" s="9"/>
    </row>
    <row r="214" spans="1:27" ht="15.75" customHeight="1">
      <c r="A214" s="20"/>
      <c r="B214" s="17"/>
      <c r="C214" s="17"/>
      <c r="D214" s="17"/>
      <c r="E214" s="17"/>
      <c r="F214" s="17"/>
      <c r="G214" s="17"/>
      <c r="H214" s="9"/>
      <c r="I214" s="9"/>
      <c r="J214" s="9"/>
      <c r="K214" s="9"/>
      <c r="L214" s="9"/>
      <c r="M214" s="9"/>
      <c r="N214" s="9"/>
      <c r="O214" s="9"/>
      <c r="W214" s="9"/>
      <c r="X214" s="9"/>
      <c r="Y214" s="9"/>
      <c r="Z214" s="9"/>
      <c r="AA214" s="9"/>
    </row>
    <row r="215" spans="1:27" ht="15.75" customHeight="1">
      <c r="A215" s="20"/>
      <c r="B215" s="17"/>
      <c r="C215" s="17"/>
      <c r="D215" s="17"/>
      <c r="E215" s="17"/>
      <c r="F215" s="17"/>
      <c r="G215" s="17"/>
      <c r="H215" s="9"/>
      <c r="I215" s="9"/>
      <c r="J215" s="9"/>
      <c r="K215" s="9"/>
      <c r="L215" s="9"/>
      <c r="M215" s="9"/>
      <c r="N215" s="9"/>
      <c r="O215" s="9"/>
      <c r="W215" s="9"/>
      <c r="X215" s="9"/>
      <c r="Y215" s="9"/>
      <c r="Z215" s="9"/>
      <c r="AA215" s="9"/>
    </row>
    <row r="216" spans="1:27" ht="15.75" customHeight="1">
      <c r="A216" s="20"/>
      <c r="B216" s="17"/>
      <c r="C216" s="17"/>
      <c r="D216" s="17"/>
      <c r="E216" s="17"/>
      <c r="F216" s="17"/>
      <c r="G216" s="17"/>
      <c r="H216" s="9"/>
      <c r="I216" s="9"/>
      <c r="J216" s="9"/>
      <c r="K216" s="9"/>
      <c r="L216" s="9"/>
      <c r="M216" s="9"/>
      <c r="N216" s="9"/>
      <c r="O216" s="9"/>
      <c r="W216" s="9"/>
      <c r="X216" s="9"/>
      <c r="Y216" s="9"/>
      <c r="Z216" s="9"/>
      <c r="AA216" s="9"/>
    </row>
    <row r="217" spans="1:27" ht="15.75" customHeight="1">
      <c r="A217" s="20"/>
      <c r="B217" s="17"/>
      <c r="C217" s="17"/>
      <c r="D217" s="17"/>
      <c r="E217" s="17"/>
      <c r="F217" s="17"/>
      <c r="G217" s="17"/>
      <c r="H217" s="9"/>
      <c r="I217" s="9"/>
      <c r="J217" s="9"/>
      <c r="K217" s="9"/>
      <c r="L217" s="9"/>
      <c r="M217" s="9"/>
      <c r="N217" s="9"/>
      <c r="O217" s="9"/>
      <c r="W217" s="9"/>
      <c r="X217" s="9"/>
      <c r="Y217" s="9"/>
      <c r="Z217" s="9"/>
      <c r="AA217" s="9"/>
    </row>
    <row r="218" spans="1:27" ht="15.75" customHeight="1">
      <c r="A218" s="20"/>
      <c r="B218" s="17"/>
      <c r="C218" s="17"/>
      <c r="D218" s="17"/>
      <c r="E218" s="17"/>
      <c r="F218" s="17"/>
      <c r="G218" s="17"/>
      <c r="H218" s="9"/>
      <c r="I218" s="9"/>
      <c r="J218" s="9"/>
      <c r="K218" s="9"/>
      <c r="L218" s="9"/>
      <c r="M218" s="9"/>
      <c r="N218" s="9"/>
      <c r="O218" s="9"/>
      <c r="W218" s="9"/>
      <c r="X218" s="9"/>
      <c r="Y218" s="9"/>
      <c r="Z218" s="9"/>
      <c r="AA218" s="9"/>
    </row>
    <row r="219" spans="1:27" ht="15.75" customHeight="1">
      <c r="A219" s="20"/>
      <c r="B219" s="17"/>
      <c r="C219" s="17"/>
      <c r="D219" s="17"/>
      <c r="E219" s="17"/>
      <c r="F219" s="17"/>
      <c r="G219" s="17"/>
      <c r="H219" s="9"/>
      <c r="I219" s="9"/>
      <c r="J219" s="9"/>
      <c r="K219" s="9"/>
      <c r="L219" s="9"/>
      <c r="M219" s="9"/>
      <c r="N219" s="9"/>
      <c r="O219" s="9"/>
      <c r="W219" s="9"/>
      <c r="X219" s="9"/>
      <c r="Y219" s="9"/>
      <c r="Z219" s="9"/>
      <c r="AA219" s="9"/>
    </row>
    <row r="220" spans="1:27" ht="15.75" customHeight="1">
      <c r="A220" s="20"/>
      <c r="B220" s="17"/>
      <c r="C220" s="17"/>
      <c r="D220" s="17"/>
      <c r="E220" s="17"/>
      <c r="F220" s="17"/>
      <c r="G220" s="17"/>
      <c r="H220" s="9"/>
      <c r="I220" s="9"/>
      <c r="J220" s="9"/>
      <c r="K220" s="9"/>
      <c r="L220" s="9"/>
      <c r="M220" s="9"/>
      <c r="N220" s="9"/>
      <c r="O220" s="9"/>
      <c r="W220" s="9"/>
      <c r="X220" s="9"/>
      <c r="Y220" s="9"/>
      <c r="Z220" s="9"/>
      <c r="AA220" s="9"/>
    </row>
    <row r="221" spans="1:27" ht="15.75" customHeight="1">
      <c r="A221" s="20"/>
      <c r="B221" s="17"/>
      <c r="C221" s="17"/>
      <c r="D221" s="17"/>
      <c r="E221" s="17"/>
      <c r="F221" s="17"/>
      <c r="G221" s="17"/>
      <c r="H221" s="9"/>
      <c r="I221" s="9"/>
      <c r="J221" s="9"/>
      <c r="K221" s="9"/>
      <c r="L221" s="9"/>
      <c r="M221" s="9"/>
      <c r="N221" s="9"/>
      <c r="O221" s="9"/>
      <c r="W221" s="9"/>
      <c r="X221" s="9"/>
      <c r="Y221" s="9"/>
      <c r="Z221" s="9"/>
      <c r="AA221" s="9"/>
    </row>
    <row r="222" spans="1:27" ht="15.75" customHeight="1">
      <c r="A222" s="20"/>
      <c r="B222" s="17"/>
      <c r="C222" s="17"/>
      <c r="D222" s="17"/>
      <c r="E222" s="17"/>
      <c r="F222" s="17"/>
      <c r="G222" s="17"/>
      <c r="H222" s="9"/>
      <c r="I222" s="9"/>
      <c r="J222" s="9"/>
      <c r="K222" s="9"/>
      <c r="L222" s="9"/>
      <c r="M222" s="9"/>
      <c r="N222" s="9"/>
      <c r="O222" s="9"/>
      <c r="W222" s="9"/>
      <c r="X222" s="9"/>
      <c r="Y222" s="9"/>
      <c r="Z222" s="9"/>
      <c r="AA222" s="9"/>
    </row>
    <row r="223" spans="1:27" ht="15.75" customHeight="1">
      <c r="A223" s="20"/>
      <c r="B223" s="17"/>
      <c r="C223" s="17"/>
      <c r="D223" s="17"/>
      <c r="E223" s="17"/>
      <c r="F223" s="17"/>
      <c r="G223" s="17"/>
      <c r="H223" s="9"/>
      <c r="I223" s="9"/>
      <c r="J223" s="9"/>
      <c r="K223" s="9"/>
      <c r="L223" s="9"/>
      <c r="M223" s="9"/>
      <c r="N223" s="9"/>
      <c r="O223" s="9"/>
      <c r="W223" s="9"/>
      <c r="X223" s="9"/>
      <c r="Y223" s="9"/>
      <c r="Z223" s="9"/>
      <c r="AA223" s="9"/>
    </row>
    <row r="224" spans="1:27" ht="15.75" customHeight="1">
      <c r="A224" s="20"/>
      <c r="B224" s="17"/>
      <c r="C224" s="17"/>
      <c r="D224" s="17"/>
      <c r="E224" s="17"/>
      <c r="F224" s="17"/>
      <c r="G224" s="17"/>
      <c r="H224" s="9"/>
      <c r="I224" s="9"/>
      <c r="J224" s="9"/>
      <c r="K224" s="9"/>
      <c r="L224" s="9"/>
      <c r="M224" s="9"/>
      <c r="N224" s="9"/>
      <c r="O224" s="9"/>
      <c r="W224" s="9"/>
      <c r="X224" s="9"/>
      <c r="Y224" s="9"/>
      <c r="Z224" s="9"/>
      <c r="AA224" s="9"/>
    </row>
    <row r="225" spans="1:27" ht="15.75" customHeight="1">
      <c r="A225" s="20"/>
      <c r="B225" s="17"/>
      <c r="C225" s="17"/>
      <c r="D225" s="17"/>
      <c r="E225" s="17"/>
      <c r="F225" s="17"/>
      <c r="G225" s="17"/>
      <c r="H225" s="9"/>
      <c r="I225" s="9"/>
      <c r="J225" s="9"/>
      <c r="K225" s="9"/>
      <c r="L225" s="9"/>
      <c r="M225" s="9"/>
      <c r="N225" s="9"/>
      <c r="O225" s="9"/>
      <c r="W225" s="9"/>
      <c r="X225" s="9"/>
      <c r="Y225" s="9"/>
      <c r="Z225" s="9"/>
      <c r="AA225" s="9"/>
    </row>
    <row r="226" spans="1:27" ht="15.75" customHeight="1">
      <c r="A226" s="20"/>
      <c r="B226" s="17"/>
      <c r="C226" s="17"/>
      <c r="D226" s="17"/>
      <c r="E226" s="17"/>
      <c r="F226" s="17"/>
      <c r="G226" s="17"/>
      <c r="H226" s="9"/>
      <c r="I226" s="9"/>
      <c r="J226" s="9"/>
      <c r="K226" s="9"/>
      <c r="L226" s="9"/>
      <c r="M226" s="9"/>
      <c r="N226" s="9"/>
      <c r="O226" s="9"/>
      <c r="W226" s="9"/>
      <c r="X226" s="9"/>
      <c r="Y226" s="9"/>
      <c r="Z226" s="9"/>
      <c r="AA226" s="9"/>
    </row>
    <row r="227" spans="1:27" ht="15.75" customHeight="1">
      <c r="A227" s="20"/>
      <c r="B227" s="17"/>
      <c r="C227" s="17"/>
      <c r="D227" s="17"/>
      <c r="E227" s="17"/>
      <c r="F227" s="17"/>
      <c r="G227" s="17"/>
      <c r="H227" s="9"/>
      <c r="I227" s="9"/>
      <c r="J227" s="9"/>
      <c r="K227" s="9"/>
      <c r="L227" s="9"/>
      <c r="M227" s="9"/>
      <c r="N227" s="9"/>
      <c r="O227" s="9"/>
      <c r="W227" s="9"/>
      <c r="X227" s="9"/>
      <c r="Y227" s="9"/>
      <c r="Z227" s="9"/>
      <c r="AA227" s="9"/>
    </row>
    <row r="228" spans="1:27" ht="15.75" customHeight="1">
      <c r="A228" s="20"/>
      <c r="B228" s="17"/>
      <c r="C228" s="17"/>
      <c r="D228" s="17"/>
      <c r="E228" s="17"/>
      <c r="F228" s="17"/>
      <c r="G228" s="17"/>
      <c r="H228" s="9"/>
      <c r="I228" s="9"/>
      <c r="J228" s="9"/>
      <c r="K228" s="9"/>
      <c r="L228" s="9"/>
      <c r="M228" s="9"/>
      <c r="N228" s="9"/>
      <c r="O228" s="9"/>
      <c r="W228" s="9"/>
      <c r="X228" s="9"/>
      <c r="Y228" s="9"/>
      <c r="Z228" s="9"/>
      <c r="AA228" s="9"/>
    </row>
    <row r="229" spans="1:27" ht="15.75" customHeight="1">
      <c r="A229" s="20"/>
      <c r="B229" s="17"/>
      <c r="C229" s="17"/>
      <c r="D229" s="17"/>
      <c r="E229" s="17"/>
      <c r="F229" s="17"/>
      <c r="G229" s="17"/>
      <c r="H229" s="9"/>
      <c r="I229" s="9"/>
      <c r="J229" s="9"/>
      <c r="K229" s="9"/>
      <c r="L229" s="9"/>
      <c r="M229" s="9"/>
      <c r="N229" s="9"/>
      <c r="O229" s="9"/>
      <c r="W229" s="9"/>
      <c r="X229" s="9"/>
      <c r="Y229" s="9"/>
      <c r="Z229" s="9"/>
      <c r="AA229" s="9"/>
    </row>
    <row r="230" spans="1:27" ht="15.75" customHeight="1">
      <c r="A230" s="20"/>
      <c r="B230" s="17"/>
      <c r="C230" s="17"/>
      <c r="D230" s="17"/>
      <c r="E230" s="17"/>
      <c r="F230" s="17"/>
      <c r="G230" s="17"/>
      <c r="H230" s="9"/>
      <c r="I230" s="9"/>
      <c r="J230" s="9"/>
      <c r="K230" s="9"/>
      <c r="L230" s="9"/>
      <c r="M230" s="9"/>
      <c r="N230" s="9"/>
      <c r="O230" s="9"/>
      <c r="W230" s="9"/>
      <c r="X230" s="9"/>
      <c r="Y230" s="9"/>
      <c r="Z230" s="9"/>
      <c r="AA230" s="9"/>
    </row>
    <row r="231" spans="1:27" ht="15.75" customHeight="1">
      <c r="A231" s="20"/>
      <c r="B231" s="17"/>
      <c r="C231" s="17"/>
      <c r="D231" s="17"/>
      <c r="E231" s="17"/>
      <c r="F231" s="17"/>
      <c r="G231" s="17"/>
      <c r="H231" s="9"/>
      <c r="I231" s="9"/>
      <c r="J231" s="9"/>
      <c r="K231" s="9"/>
      <c r="L231" s="9"/>
      <c r="M231" s="9"/>
      <c r="N231" s="9"/>
      <c r="O231" s="9"/>
      <c r="W231" s="9"/>
      <c r="X231" s="9"/>
      <c r="Y231" s="9"/>
      <c r="Z231" s="9"/>
      <c r="AA231" s="9"/>
    </row>
    <row r="232" spans="1:27" ht="15.75" customHeight="1">
      <c r="A232" s="20"/>
      <c r="B232" s="17"/>
      <c r="C232" s="17"/>
      <c r="D232" s="17"/>
      <c r="E232" s="17"/>
      <c r="F232" s="17"/>
      <c r="G232" s="17"/>
      <c r="H232" s="9"/>
      <c r="I232" s="9"/>
      <c r="J232" s="9"/>
      <c r="K232" s="9"/>
      <c r="L232" s="9"/>
      <c r="M232" s="9"/>
      <c r="N232" s="9"/>
      <c r="O232" s="9"/>
      <c r="W232" s="9"/>
      <c r="X232" s="9"/>
      <c r="Y232" s="9"/>
      <c r="Z232" s="9"/>
      <c r="AA232" s="9"/>
    </row>
    <row r="233" spans="1:27" ht="15.75" customHeight="1">
      <c r="A233" s="20"/>
      <c r="B233" s="17"/>
      <c r="C233" s="17"/>
      <c r="D233" s="17"/>
      <c r="E233" s="17"/>
      <c r="F233" s="17"/>
      <c r="G233" s="17"/>
      <c r="H233" s="9"/>
      <c r="I233" s="9"/>
      <c r="J233" s="9"/>
      <c r="K233" s="9"/>
      <c r="L233" s="9"/>
      <c r="M233" s="9"/>
      <c r="N233" s="9"/>
      <c r="O233" s="9"/>
      <c r="W233" s="9"/>
      <c r="X233" s="9"/>
      <c r="Y233" s="9"/>
      <c r="Z233" s="9"/>
      <c r="AA233" s="9"/>
    </row>
    <row r="234" spans="1:27" ht="15.75" customHeight="1">
      <c r="A234" s="20"/>
      <c r="B234" s="17"/>
      <c r="C234" s="17"/>
      <c r="D234" s="17"/>
      <c r="E234" s="17"/>
      <c r="F234" s="17"/>
      <c r="G234" s="17"/>
      <c r="H234" s="9"/>
      <c r="I234" s="9"/>
      <c r="J234" s="9"/>
      <c r="K234" s="9"/>
      <c r="L234" s="9"/>
      <c r="M234" s="9"/>
      <c r="N234" s="9"/>
      <c r="O234" s="9"/>
      <c r="W234" s="9"/>
      <c r="X234" s="9"/>
      <c r="Y234" s="9"/>
      <c r="Z234" s="9"/>
      <c r="AA234" s="9"/>
    </row>
    <row r="235" spans="1:27" ht="15.75" customHeight="1">
      <c r="A235" s="20"/>
      <c r="B235" s="17"/>
      <c r="C235" s="17"/>
      <c r="D235" s="17"/>
      <c r="E235" s="17"/>
      <c r="F235" s="17"/>
      <c r="G235" s="17"/>
      <c r="H235" s="9"/>
      <c r="I235" s="9"/>
      <c r="J235" s="9"/>
      <c r="K235" s="9"/>
      <c r="L235" s="9"/>
      <c r="M235" s="9"/>
      <c r="N235" s="9"/>
      <c r="O235" s="9"/>
      <c r="W235" s="9"/>
      <c r="X235" s="9"/>
      <c r="Y235" s="9"/>
      <c r="Z235" s="9"/>
      <c r="AA235" s="9"/>
    </row>
    <row r="236" spans="1:27" ht="15.75" customHeight="1">
      <c r="A236" s="20"/>
      <c r="B236" s="17"/>
      <c r="C236" s="17"/>
      <c r="D236" s="17"/>
      <c r="E236" s="17"/>
      <c r="F236" s="17"/>
      <c r="G236" s="17"/>
      <c r="H236" s="9"/>
      <c r="I236" s="9"/>
      <c r="J236" s="9"/>
      <c r="K236" s="9"/>
      <c r="L236" s="9"/>
      <c r="M236" s="9"/>
      <c r="N236" s="9"/>
      <c r="O236" s="9"/>
      <c r="W236" s="9"/>
      <c r="X236" s="9"/>
      <c r="Y236" s="9"/>
      <c r="Z236" s="9"/>
      <c r="AA236" s="9"/>
    </row>
    <row r="237" spans="1:27" ht="15.75" customHeight="1">
      <c r="A237" s="20"/>
      <c r="B237" s="17"/>
      <c r="C237" s="17"/>
      <c r="D237" s="17"/>
      <c r="E237" s="17"/>
      <c r="F237" s="17"/>
      <c r="G237" s="17"/>
      <c r="H237" s="9"/>
      <c r="I237" s="9"/>
      <c r="J237" s="9"/>
      <c r="K237" s="9"/>
      <c r="L237" s="9"/>
      <c r="M237" s="9"/>
      <c r="N237" s="9"/>
      <c r="O237" s="9"/>
      <c r="W237" s="9"/>
      <c r="X237" s="9"/>
      <c r="Y237" s="9"/>
      <c r="Z237" s="9"/>
      <c r="AA237" s="9"/>
    </row>
    <row r="238" spans="1:27" ht="15.75" customHeight="1">
      <c r="A238" s="20"/>
      <c r="B238" s="17"/>
      <c r="C238" s="17"/>
      <c r="D238" s="17"/>
      <c r="E238" s="17"/>
      <c r="F238" s="17"/>
      <c r="G238" s="17"/>
      <c r="H238" s="9"/>
      <c r="I238" s="9"/>
      <c r="J238" s="9"/>
      <c r="K238" s="9"/>
      <c r="L238" s="9"/>
      <c r="M238" s="9"/>
      <c r="N238" s="9"/>
      <c r="O238" s="9"/>
      <c r="W238" s="9"/>
      <c r="X238" s="9"/>
      <c r="Y238" s="9"/>
      <c r="Z238" s="9"/>
      <c r="AA238" s="9"/>
    </row>
    <row r="239" spans="1:27" ht="15.75" customHeight="1">
      <c r="A239" s="20"/>
      <c r="B239" s="17"/>
      <c r="C239" s="17"/>
      <c r="D239" s="17"/>
      <c r="E239" s="17"/>
      <c r="F239" s="17"/>
      <c r="G239" s="17"/>
      <c r="H239" s="9"/>
      <c r="I239" s="9"/>
      <c r="J239" s="9"/>
      <c r="K239" s="9"/>
      <c r="L239" s="9"/>
      <c r="M239" s="9"/>
      <c r="N239" s="9"/>
      <c r="O239" s="9"/>
      <c r="W239" s="9"/>
      <c r="X239" s="9"/>
      <c r="Y239" s="9"/>
      <c r="Z239" s="9"/>
      <c r="AA239" s="9"/>
    </row>
    <row r="240" spans="1:27" ht="15.75" customHeight="1">
      <c r="A240" s="20"/>
      <c r="B240" s="17"/>
      <c r="C240" s="17"/>
      <c r="D240" s="17"/>
      <c r="E240" s="17"/>
      <c r="F240" s="17"/>
      <c r="G240" s="17"/>
      <c r="H240" s="9"/>
      <c r="I240" s="9"/>
      <c r="J240" s="9"/>
      <c r="K240" s="9"/>
      <c r="L240" s="9"/>
      <c r="M240" s="9"/>
      <c r="N240" s="9"/>
      <c r="O240" s="9"/>
      <c r="W240" s="9"/>
      <c r="X240" s="9"/>
      <c r="Y240" s="9"/>
      <c r="Z240" s="9"/>
      <c r="AA240" s="9"/>
    </row>
    <row r="241" spans="1:27" ht="15.75" customHeight="1">
      <c r="A241" s="20"/>
      <c r="B241" s="17"/>
      <c r="C241" s="17"/>
      <c r="D241" s="17"/>
      <c r="E241" s="17"/>
      <c r="F241" s="17"/>
      <c r="G241" s="17"/>
      <c r="H241" s="9"/>
      <c r="I241" s="9"/>
      <c r="J241" s="9"/>
      <c r="K241" s="9"/>
      <c r="L241" s="9"/>
      <c r="M241" s="9"/>
      <c r="N241" s="9"/>
      <c r="O241" s="9"/>
      <c r="W241" s="9"/>
      <c r="X241" s="9"/>
      <c r="Y241" s="9"/>
      <c r="Z241" s="9"/>
      <c r="AA241" s="9"/>
    </row>
    <row r="242" spans="1:27" ht="15.75" customHeight="1">
      <c r="A242" s="20"/>
      <c r="B242" s="17"/>
      <c r="C242" s="17"/>
      <c r="D242" s="17"/>
      <c r="E242" s="17"/>
      <c r="F242" s="17"/>
      <c r="G242" s="17"/>
      <c r="H242" s="9"/>
      <c r="I242" s="9"/>
      <c r="J242" s="9"/>
      <c r="K242" s="9"/>
      <c r="L242" s="9"/>
      <c r="M242" s="9"/>
      <c r="N242" s="9"/>
      <c r="O242" s="9"/>
      <c r="W242" s="9"/>
      <c r="X242" s="9"/>
      <c r="Y242" s="9"/>
      <c r="Z242" s="9"/>
      <c r="AA242" s="9"/>
    </row>
    <row r="243" spans="1:27" ht="13.8">
      <c r="A243" s="20"/>
      <c r="B243" s="17"/>
      <c r="C243" s="17"/>
      <c r="D243" s="17"/>
      <c r="E243" s="17"/>
      <c r="F243" s="17"/>
      <c r="G243" s="17"/>
    </row>
    <row r="244" spans="1:27" ht="13.8">
      <c r="A244" s="20"/>
      <c r="B244" s="17"/>
      <c r="C244" s="17"/>
      <c r="D244" s="17"/>
      <c r="E244" s="17"/>
      <c r="F244" s="17"/>
      <c r="G244" s="17"/>
    </row>
    <row r="245" spans="1:27" ht="13.8">
      <c r="A245" s="20"/>
      <c r="B245" s="17"/>
      <c r="C245" s="17"/>
      <c r="D245" s="17"/>
      <c r="E245" s="17"/>
      <c r="F245" s="17"/>
      <c r="G245" s="17"/>
    </row>
    <row r="246" spans="1:27" ht="13.8">
      <c r="A246" s="20"/>
      <c r="B246" s="17"/>
      <c r="C246" s="17"/>
      <c r="D246" s="17"/>
      <c r="E246" s="17"/>
      <c r="F246" s="17"/>
      <c r="G246" s="17"/>
    </row>
    <row r="247" spans="1:27" ht="13.8">
      <c r="A247" s="20"/>
      <c r="B247" s="17"/>
      <c r="C247" s="17"/>
      <c r="D247" s="17"/>
      <c r="E247" s="17"/>
      <c r="F247" s="17"/>
      <c r="G247" s="17"/>
    </row>
    <row r="248" spans="1:27" ht="13.8">
      <c r="A248" s="20"/>
      <c r="B248" s="17"/>
      <c r="C248" s="17"/>
      <c r="D248" s="17"/>
      <c r="E248" s="17"/>
      <c r="F248" s="17"/>
      <c r="G248" s="17"/>
    </row>
    <row r="249" spans="1:27" ht="13.8">
      <c r="A249" s="20"/>
      <c r="B249" s="17"/>
      <c r="C249" s="17"/>
      <c r="D249" s="17"/>
      <c r="E249" s="17"/>
      <c r="F249" s="17"/>
      <c r="G249" s="17"/>
    </row>
    <row r="250" spans="1:27" ht="13.8">
      <c r="A250" s="20"/>
      <c r="B250" s="17"/>
      <c r="C250" s="17"/>
      <c r="D250" s="17"/>
      <c r="E250" s="17"/>
      <c r="F250" s="17"/>
      <c r="G250" s="17"/>
    </row>
    <row r="251" spans="1:27" ht="13.8">
      <c r="A251" s="20"/>
      <c r="B251" s="17"/>
      <c r="C251" s="17"/>
      <c r="D251" s="17"/>
      <c r="E251" s="17"/>
      <c r="F251" s="17"/>
      <c r="G251" s="17"/>
    </row>
    <row r="252" spans="1:27" ht="13.8">
      <c r="A252" s="20"/>
      <c r="B252" s="17"/>
      <c r="C252" s="17"/>
      <c r="D252" s="17"/>
      <c r="E252" s="17"/>
      <c r="F252" s="17"/>
      <c r="G252" s="17"/>
    </row>
    <row r="253" spans="1:27" ht="13.8">
      <c r="A253" s="20"/>
      <c r="B253" s="17"/>
      <c r="C253" s="17"/>
      <c r="D253" s="17"/>
      <c r="E253" s="17"/>
      <c r="F253" s="17"/>
      <c r="G253" s="17"/>
    </row>
    <row r="254" spans="1:27" ht="13.8">
      <c r="A254" s="20"/>
      <c r="B254" s="17"/>
      <c r="C254" s="17"/>
      <c r="D254" s="17"/>
      <c r="E254" s="17"/>
      <c r="F254" s="17"/>
      <c r="G254" s="17"/>
    </row>
    <row r="255" spans="1:27" ht="13.8">
      <c r="A255" s="20"/>
      <c r="B255" s="17"/>
      <c r="C255" s="17"/>
      <c r="D255" s="17"/>
      <c r="E255" s="17"/>
      <c r="F255" s="17"/>
      <c r="G255" s="17"/>
    </row>
    <row r="256" spans="1:27" ht="13.8">
      <c r="A256" s="20"/>
      <c r="B256" s="17"/>
      <c r="C256" s="17"/>
      <c r="D256" s="17"/>
      <c r="E256" s="17"/>
      <c r="F256" s="17"/>
      <c r="G256" s="17"/>
    </row>
    <row r="257" spans="1:7" ht="13.8">
      <c r="A257" s="20"/>
      <c r="B257" s="17"/>
      <c r="C257" s="17"/>
      <c r="D257" s="17"/>
      <c r="E257" s="17"/>
      <c r="F257" s="17"/>
      <c r="G257" s="17"/>
    </row>
    <row r="258" spans="1:7" ht="13.8">
      <c r="A258" s="20"/>
      <c r="B258" s="17"/>
      <c r="C258" s="17"/>
      <c r="D258" s="17"/>
      <c r="E258" s="17"/>
      <c r="F258" s="17"/>
      <c r="G258" s="17"/>
    </row>
    <row r="259" spans="1:7" ht="13.8">
      <c r="A259" s="20"/>
      <c r="B259" s="17"/>
      <c r="C259" s="17"/>
      <c r="D259" s="17"/>
      <c r="E259" s="17"/>
      <c r="F259" s="17"/>
      <c r="G259" s="17"/>
    </row>
    <row r="260" spans="1:7" ht="13.8">
      <c r="A260" s="20"/>
      <c r="B260" s="17"/>
      <c r="C260" s="17"/>
      <c r="D260" s="17"/>
      <c r="E260" s="17"/>
      <c r="F260" s="17"/>
      <c r="G260" s="17"/>
    </row>
    <row r="261" spans="1:7" ht="13.8">
      <c r="A261" s="20"/>
      <c r="B261" s="17"/>
      <c r="C261" s="17"/>
      <c r="D261" s="17"/>
      <c r="E261" s="17"/>
      <c r="F261" s="17"/>
      <c r="G261" s="17"/>
    </row>
    <row r="262" spans="1:7" ht="13.8">
      <c r="A262" s="20"/>
      <c r="B262" s="17"/>
      <c r="C262" s="17"/>
      <c r="D262" s="17"/>
      <c r="E262" s="17"/>
      <c r="F262" s="17"/>
      <c r="G262" s="17"/>
    </row>
    <row r="263" spans="1:7" ht="13.8">
      <c r="A263" s="20"/>
      <c r="B263" s="17"/>
      <c r="C263" s="17"/>
      <c r="D263" s="17"/>
      <c r="E263" s="17"/>
      <c r="F263" s="17"/>
      <c r="G263" s="17"/>
    </row>
    <row r="264" spans="1:7" ht="13.8">
      <c r="A264" s="20"/>
      <c r="B264" s="17"/>
      <c r="C264" s="17"/>
      <c r="D264" s="17"/>
      <c r="E264" s="17"/>
      <c r="F264" s="17"/>
      <c r="G264" s="17"/>
    </row>
    <row r="265" spans="1:7" ht="13.8">
      <c r="A265" s="20"/>
      <c r="B265" s="17"/>
      <c r="C265" s="17"/>
      <c r="D265" s="17"/>
      <c r="E265" s="17"/>
      <c r="F265" s="17"/>
      <c r="G265" s="17"/>
    </row>
    <row r="266" spans="1:7" ht="13.8">
      <c r="A266" s="20"/>
      <c r="B266" s="17"/>
      <c r="C266" s="17"/>
      <c r="D266" s="17"/>
      <c r="E266" s="17"/>
      <c r="F266" s="17"/>
      <c r="G266" s="17"/>
    </row>
    <row r="267" spans="1:7" ht="13.8">
      <c r="A267" s="20"/>
      <c r="B267" s="17"/>
      <c r="C267" s="17"/>
      <c r="D267" s="17"/>
      <c r="E267" s="17"/>
      <c r="F267" s="17"/>
      <c r="G267" s="17"/>
    </row>
    <row r="268" spans="1:7" ht="13.8">
      <c r="A268" s="20"/>
      <c r="B268" s="17"/>
      <c r="C268" s="17"/>
      <c r="D268" s="17"/>
      <c r="E268" s="17"/>
      <c r="F268" s="17"/>
      <c r="G268" s="17"/>
    </row>
    <row r="269" spans="1:7" ht="13.8">
      <c r="A269" s="20"/>
      <c r="B269" s="17"/>
      <c r="C269" s="17"/>
      <c r="D269" s="17"/>
      <c r="E269" s="17"/>
      <c r="F269" s="17"/>
      <c r="G269" s="17"/>
    </row>
    <row r="270" spans="1:7" ht="13.8">
      <c r="A270" s="20"/>
      <c r="B270" s="17"/>
      <c r="C270" s="17"/>
      <c r="D270" s="17"/>
      <c r="E270" s="17"/>
      <c r="F270" s="17"/>
      <c r="G270" s="17"/>
    </row>
    <row r="271" spans="1:7" ht="13.8">
      <c r="A271" s="17"/>
      <c r="B271" s="17"/>
      <c r="C271" s="17"/>
      <c r="D271" s="17"/>
      <c r="E271" s="17"/>
      <c r="F271" s="17"/>
      <c r="G271" s="17"/>
    </row>
    <row r="272" spans="1:7" ht="13.8">
      <c r="A272" s="17"/>
      <c r="B272" s="17"/>
      <c r="C272" s="17"/>
      <c r="D272" s="17"/>
      <c r="E272" s="17"/>
      <c r="F272" s="17"/>
      <c r="G272" s="17"/>
    </row>
    <row r="273" spans="1:7" ht="13.8">
      <c r="A273" s="17"/>
      <c r="B273" s="17"/>
      <c r="C273" s="17"/>
      <c r="D273" s="17"/>
      <c r="E273" s="17"/>
      <c r="F273" s="17"/>
      <c r="G273" s="17"/>
    </row>
    <row r="274" spans="1:7" ht="13.8">
      <c r="A274" s="17"/>
      <c r="B274" s="17"/>
      <c r="C274" s="17"/>
      <c r="D274" s="17"/>
      <c r="E274" s="17"/>
      <c r="F274" s="17"/>
      <c r="G274" s="17"/>
    </row>
    <row r="275" spans="1:7" ht="13.8">
      <c r="A275" s="17"/>
      <c r="B275" s="17"/>
      <c r="C275" s="17"/>
      <c r="D275" s="17"/>
      <c r="E275" s="17"/>
      <c r="F275" s="17"/>
      <c r="G275" s="17"/>
    </row>
    <row r="276" spans="1:7" ht="13.8">
      <c r="A276" s="17"/>
      <c r="B276" s="17"/>
      <c r="C276" s="17"/>
      <c r="D276" s="17"/>
      <c r="E276" s="17"/>
      <c r="F276" s="17"/>
      <c r="G276" s="17"/>
    </row>
    <row r="277" spans="1:7" ht="13.8">
      <c r="A277" s="17"/>
      <c r="B277" s="17"/>
      <c r="C277" s="17"/>
      <c r="D277" s="17"/>
      <c r="E277" s="17"/>
      <c r="F277" s="17"/>
      <c r="G277" s="17"/>
    </row>
    <row r="278" spans="1:7" ht="13.8">
      <c r="A278" s="17"/>
      <c r="B278" s="17"/>
      <c r="C278" s="17"/>
      <c r="D278" s="17"/>
      <c r="E278" s="17"/>
      <c r="F278" s="17"/>
      <c r="G278" s="17"/>
    </row>
    <row r="279" spans="1:7" ht="13.8">
      <c r="A279" s="17"/>
      <c r="B279" s="17"/>
      <c r="C279" s="17"/>
      <c r="D279" s="17"/>
      <c r="E279" s="17"/>
      <c r="F279" s="17"/>
      <c r="G279" s="17"/>
    </row>
    <row r="280" spans="1:7" ht="13.8">
      <c r="A280" s="17"/>
      <c r="B280" s="17"/>
      <c r="C280" s="17"/>
      <c r="D280" s="17"/>
      <c r="E280" s="17"/>
      <c r="F280" s="17"/>
      <c r="G280" s="17"/>
    </row>
    <row r="281" spans="1:7" ht="13.8">
      <c r="A281" s="17"/>
      <c r="B281" s="17"/>
      <c r="C281" s="17"/>
      <c r="D281" s="17"/>
      <c r="E281" s="17"/>
      <c r="F281" s="17"/>
      <c r="G281" s="17"/>
    </row>
    <row r="282" spans="1:7" ht="13.8">
      <c r="A282" s="17"/>
      <c r="B282" s="17"/>
      <c r="C282" s="17"/>
      <c r="D282" s="17"/>
      <c r="E282" s="17"/>
      <c r="F282" s="17"/>
      <c r="G282" s="17"/>
    </row>
    <row r="283" spans="1:7" ht="13.8">
      <c r="A283" s="17"/>
      <c r="B283" s="17"/>
      <c r="C283" s="17"/>
      <c r="D283" s="17"/>
      <c r="E283" s="17"/>
      <c r="F283" s="17"/>
      <c r="G283" s="17"/>
    </row>
    <row r="284" spans="1:7" ht="13.8">
      <c r="A284" s="17"/>
      <c r="B284" s="17"/>
      <c r="C284" s="17"/>
      <c r="D284" s="17"/>
      <c r="E284" s="17"/>
      <c r="F284" s="17"/>
      <c r="G284" s="17"/>
    </row>
    <row r="285" spans="1:7" ht="13.8">
      <c r="A285" s="17"/>
      <c r="B285" s="17"/>
      <c r="C285" s="17"/>
      <c r="D285" s="17"/>
      <c r="E285" s="17"/>
      <c r="F285" s="17"/>
      <c r="G285" s="17"/>
    </row>
    <row r="286" spans="1:7" ht="13.8">
      <c r="A286" s="17"/>
      <c r="B286" s="17"/>
      <c r="C286" s="17"/>
      <c r="D286" s="17"/>
      <c r="E286" s="17"/>
      <c r="F286" s="17"/>
      <c r="G286" s="17"/>
    </row>
    <row r="287" spans="1:7" ht="13.8">
      <c r="A287" s="17"/>
      <c r="B287" s="17"/>
      <c r="C287" s="17"/>
      <c r="D287" s="17"/>
      <c r="E287" s="17"/>
      <c r="F287" s="17"/>
      <c r="G287" s="17"/>
    </row>
    <row r="288" spans="1:7" ht="13.8">
      <c r="A288" s="17"/>
      <c r="B288" s="17"/>
      <c r="C288" s="17"/>
      <c r="D288" s="17"/>
      <c r="E288" s="17"/>
      <c r="F288" s="17"/>
      <c r="G288" s="17"/>
    </row>
    <row r="289" spans="1:7" ht="13.8">
      <c r="A289" s="17"/>
      <c r="B289" s="17"/>
      <c r="C289" s="17"/>
      <c r="D289" s="17"/>
      <c r="E289" s="17"/>
      <c r="F289" s="17"/>
      <c r="G289" s="17"/>
    </row>
    <row r="290" spans="1:7" ht="13.8">
      <c r="A290" s="17"/>
      <c r="B290" s="17"/>
      <c r="C290" s="17"/>
      <c r="D290" s="17"/>
      <c r="E290" s="17"/>
      <c r="F290" s="17"/>
      <c r="G290" s="17"/>
    </row>
    <row r="291" spans="1:7" ht="13.8">
      <c r="A291" s="17"/>
      <c r="B291" s="17"/>
      <c r="C291" s="17"/>
      <c r="D291" s="17"/>
      <c r="E291" s="17"/>
      <c r="F291" s="17"/>
      <c r="G291" s="17"/>
    </row>
    <row r="292" spans="1:7" ht="13.8">
      <c r="A292" s="17"/>
      <c r="B292" s="17"/>
      <c r="C292" s="17"/>
      <c r="D292" s="17"/>
      <c r="E292" s="17"/>
      <c r="F292" s="17"/>
      <c r="G292" s="17"/>
    </row>
    <row r="293" spans="1:7" ht="13.8">
      <c r="A293" s="17"/>
      <c r="B293" s="17"/>
      <c r="C293" s="17"/>
      <c r="D293" s="17"/>
      <c r="E293" s="17"/>
      <c r="F293" s="17"/>
      <c r="G293" s="17"/>
    </row>
    <row r="294" spans="1:7" ht="13.8">
      <c r="A294" s="17"/>
      <c r="B294" s="17"/>
      <c r="C294" s="17"/>
      <c r="D294" s="17"/>
      <c r="E294" s="17"/>
      <c r="F294" s="17"/>
      <c r="G294" s="17"/>
    </row>
    <row r="295" spans="1:7" ht="13.8">
      <c r="A295" s="17"/>
      <c r="B295" s="17"/>
      <c r="C295" s="17"/>
      <c r="D295" s="17"/>
      <c r="E295" s="17"/>
      <c r="F295" s="17"/>
      <c r="G295" s="17"/>
    </row>
    <row r="296" spans="1:7" ht="13.8">
      <c r="A296" s="17"/>
      <c r="B296" s="17"/>
      <c r="C296" s="17"/>
      <c r="D296" s="17"/>
      <c r="E296" s="17"/>
      <c r="F296" s="17"/>
      <c r="G296" s="17"/>
    </row>
    <row r="297" spans="1:7" ht="13.8">
      <c r="A297" s="17"/>
      <c r="B297" s="17"/>
      <c r="C297" s="17"/>
      <c r="D297" s="17"/>
      <c r="E297" s="17"/>
      <c r="F297" s="17"/>
      <c r="G297" s="17"/>
    </row>
    <row r="298" spans="1:7" ht="13.8">
      <c r="A298" s="17"/>
      <c r="B298" s="17"/>
      <c r="C298" s="17"/>
      <c r="D298" s="17"/>
      <c r="E298" s="17"/>
      <c r="F298" s="17"/>
      <c r="G298" s="17"/>
    </row>
    <row r="299" spans="1:7" ht="13.8">
      <c r="A299" s="17"/>
      <c r="B299" s="17"/>
      <c r="C299" s="17"/>
      <c r="D299" s="17"/>
      <c r="E299" s="17"/>
      <c r="F299" s="17"/>
      <c r="G299" s="17"/>
    </row>
    <row r="300" spans="1:7" ht="13.8">
      <c r="A300" s="17"/>
      <c r="B300" s="17"/>
      <c r="C300" s="17"/>
      <c r="D300" s="17"/>
      <c r="E300" s="17"/>
      <c r="F300" s="17"/>
      <c r="G300" s="17"/>
    </row>
    <row r="301" spans="1:7" ht="13.8">
      <c r="A301" s="17"/>
      <c r="B301" s="17"/>
      <c r="C301" s="17"/>
      <c r="D301" s="17"/>
      <c r="E301" s="17"/>
      <c r="F301" s="17"/>
      <c r="G301" s="17"/>
    </row>
    <row r="302" spans="1:7" ht="13.8">
      <c r="A302" s="17"/>
      <c r="B302" s="17"/>
      <c r="C302" s="17"/>
      <c r="D302" s="17"/>
      <c r="E302" s="17"/>
      <c r="F302" s="17"/>
      <c r="G302" s="17"/>
    </row>
    <row r="303" spans="1:7" ht="13.8">
      <c r="A303" s="17"/>
      <c r="B303" s="17"/>
      <c r="C303" s="17"/>
      <c r="D303" s="17"/>
      <c r="E303" s="17"/>
      <c r="F303" s="17"/>
      <c r="G303" s="17"/>
    </row>
    <row r="304" spans="1:7" ht="13.8">
      <c r="A304" s="17"/>
      <c r="B304" s="17"/>
      <c r="C304" s="17"/>
      <c r="D304" s="17"/>
      <c r="E304" s="17"/>
      <c r="F304" s="17"/>
      <c r="G304" s="17"/>
    </row>
    <row r="305" spans="1:7" ht="13.8">
      <c r="A305" s="17"/>
      <c r="B305" s="17"/>
      <c r="C305" s="17"/>
      <c r="D305" s="17"/>
      <c r="E305" s="17"/>
      <c r="F305" s="17"/>
      <c r="G305" s="17"/>
    </row>
    <row r="306" spans="1:7" ht="13.8">
      <c r="A306" s="17"/>
      <c r="B306" s="17"/>
      <c r="C306" s="17"/>
      <c r="D306" s="17"/>
      <c r="E306" s="17"/>
      <c r="F306" s="17"/>
      <c r="G306" s="17"/>
    </row>
    <row r="307" spans="1:7" ht="13.8">
      <c r="A307" s="17"/>
      <c r="B307" s="17"/>
      <c r="C307" s="17"/>
      <c r="D307" s="17"/>
      <c r="E307" s="17"/>
      <c r="F307" s="17"/>
      <c r="G307" s="17"/>
    </row>
    <row r="308" spans="1:7" ht="13.8">
      <c r="A308" s="17"/>
      <c r="B308" s="17"/>
      <c r="C308" s="17"/>
      <c r="D308" s="17"/>
      <c r="E308" s="17"/>
      <c r="F308" s="17"/>
      <c r="G308" s="17"/>
    </row>
    <row r="309" spans="1:7" ht="13.8">
      <c r="A309" s="17"/>
      <c r="B309" s="17"/>
      <c r="C309" s="17"/>
      <c r="D309" s="17"/>
      <c r="E309" s="17"/>
      <c r="F309" s="17"/>
      <c r="G309" s="17"/>
    </row>
    <row r="310" spans="1:7" ht="13.8">
      <c r="A310" s="17"/>
      <c r="B310" s="17"/>
      <c r="C310" s="17"/>
      <c r="D310" s="17"/>
      <c r="E310" s="17"/>
      <c r="F310" s="17"/>
      <c r="G310" s="17"/>
    </row>
    <row r="311" spans="1:7" ht="13.8">
      <c r="A311" s="17"/>
      <c r="B311" s="17"/>
      <c r="C311" s="17"/>
      <c r="D311" s="17"/>
      <c r="E311" s="17"/>
      <c r="F311" s="17"/>
      <c r="G311" s="17"/>
    </row>
    <row r="312" spans="1:7" ht="13.8">
      <c r="A312" s="17"/>
      <c r="B312" s="17"/>
      <c r="C312" s="17"/>
      <c r="D312" s="17"/>
      <c r="E312" s="17"/>
      <c r="F312" s="17"/>
      <c r="G312" s="17"/>
    </row>
    <row r="313" spans="1:7" ht="13.8">
      <c r="A313" s="17"/>
      <c r="B313" s="17"/>
      <c r="C313" s="17"/>
      <c r="D313" s="17"/>
      <c r="E313" s="17"/>
      <c r="F313" s="17"/>
      <c r="G313" s="17"/>
    </row>
    <row r="314" spans="1:7" ht="13.8">
      <c r="A314" s="17"/>
      <c r="B314" s="17"/>
      <c r="C314" s="17"/>
      <c r="D314" s="17"/>
      <c r="E314" s="17"/>
      <c r="F314" s="17"/>
      <c r="G314" s="17"/>
    </row>
    <row r="315" spans="1:7" ht="13.8">
      <c r="A315" s="17"/>
      <c r="B315" s="17"/>
      <c r="C315" s="17"/>
      <c r="D315" s="17"/>
      <c r="E315" s="17"/>
      <c r="F315" s="17"/>
      <c r="G315" s="17"/>
    </row>
    <row r="316" spans="1:7" ht="13.8">
      <c r="A316" s="17"/>
      <c r="B316" s="17"/>
      <c r="C316" s="17"/>
      <c r="D316" s="17"/>
      <c r="E316" s="17"/>
      <c r="F316" s="17"/>
      <c r="G316" s="17"/>
    </row>
    <row r="317" spans="1:7" ht="13.8">
      <c r="A317" s="17"/>
      <c r="B317" s="17"/>
      <c r="C317" s="17"/>
      <c r="D317" s="17"/>
      <c r="E317" s="17"/>
      <c r="F317" s="17"/>
      <c r="G317" s="17"/>
    </row>
    <row r="318" spans="1:7" ht="13.8">
      <c r="A318" s="17"/>
      <c r="B318" s="17"/>
      <c r="C318" s="17"/>
      <c r="D318" s="17"/>
      <c r="E318" s="17"/>
      <c r="F318" s="17"/>
      <c r="G318" s="17"/>
    </row>
    <row r="319" spans="1:7" ht="13.8">
      <c r="A319" s="17"/>
      <c r="B319" s="17"/>
      <c r="C319" s="17"/>
      <c r="D319" s="17"/>
      <c r="E319" s="17"/>
      <c r="F319" s="17"/>
      <c r="G319" s="17"/>
    </row>
    <row r="320" spans="1:7" ht="13.8">
      <c r="A320" s="17"/>
      <c r="B320" s="17"/>
      <c r="C320" s="17"/>
      <c r="D320" s="17"/>
      <c r="E320" s="17"/>
      <c r="F320" s="17"/>
      <c r="G320" s="17"/>
    </row>
    <row r="321" spans="1:7" ht="13.8">
      <c r="A321" s="17"/>
      <c r="B321" s="17"/>
      <c r="C321" s="17"/>
      <c r="D321" s="17"/>
      <c r="E321" s="17"/>
      <c r="F321" s="17"/>
      <c r="G321" s="17"/>
    </row>
    <row r="322" spans="1:7" ht="13.8">
      <c r="A322" s="17"/>
      <c r="B322" s="17"/>
      <c r="C322" s="17"/>
      <c r="D322" s="17"/>
      <c r="E322" s="17"/>
      <c r="F322" s="17"/>
      <c r="G322" s="17"/>
    </row>
    <row r="323" spans="1:7" ht="13.8">
      <c r="A323" s="17"/>
      <c r="B323" s="17"/>
      <c r="C323" s="17"/>
      <c r="D323" s="17"/>
      <c r="E323" s="17"/>
      <c r="F323" s="17"/>
      <c r="G323" s="17"/>
    </row>
    <row r="324" spans="1:7" ht="13.8">
      <c r="A324" s="17"/>
      <c r="B324" s="17"/>
      <c r="C324" s="17"/>
      <c r="D324" s="17"/>
      <c r="E324" s="17"/>
      <c r="F324" s="17"/>
      <c r="G324" s="17"/>
    </row>
    <row r="325" spans="1:7" ht="13.8">
      <c r="A325" s="17"/>
      <c r="B325" s="17"/>
      <c r="C325" s="17"/>
      <c r="D325" s="17"/>
      <c r="E325" s="17"/>
      <c r="F325" s="17"/>
      <c r="G325" s="17"/>
    </row>
    <row r="326" spans="1:7" ht="13.8">
      <c r="A326" s="17"/>
      <c r="B326" s="17"/>
      <c r="C326" s="17"/>
      <c r="D326" s="17"/>
      <c r="E326" s="17"/>
      <c r="F326" s="17"/>
      <c r="G326" s="17"/>
    </row>
    <row r="327" spans="1:7" ht="13.8">
      <c r="A327" s="17"/>
      <c r="B327" s="17"/>
      <c r="C327" s="17"/>
      <c r="D327" s="17"/>
      <c r="E327" s="17"/>
      <c r="F327" s="17"/>
      <c r="G327" s="17"/>
    </row>
    <row r="328" spans="1:7" ht="13.8">
      <c r="A328" s="17"/>
      <c r="B328" s="17"/>
      <c r="C328" s="17"/>
      <c r="D328" s="17"/>
      <c r="E328" s="17"/>
      <c r="F328" s="17"/>
      <c r="G328" s="17"/>
    </row>
    <row r="329" spans="1:7" ht="13.8">
      <c r="A329" s="17"/>
      <c r="B329" s="17"/>
      <c r="C329" s="17"/>
      <c r="D329" s="17"/>
      <c r="E329" s="17"/>
      <c r="F329" s="17"/>
      <c r="G329" s="17"/>
    </row>
    <row r="330" spans="1:7" ht="13.8">
      <c r="A330" s="17"/>
      <c r="B330" s="17"/>
      <c r="C330" s="17"/>
      <c r="D330" s="17"/>
      <c r="E330" s="17"/>
      <c r="F330" s="17"/>
      <c r="G330" s="17"/>
    </row>
    <row r="331" spans="1:7" ht="13.8">
      <c r="A331" s="17"/>
      <c r="B331" s="17"/>
      <c r="C331" s="17"/>
      <c r="D331" s="17"/>
      <c r="E331" s="17"/>
      <c r="F331" s="17"/>
      <c r="G331" s="17"/>
    </row>
    <row r="332" spans="1:7" ht="13.8">
      <c r="A332" s="17"/>
      <c r="B332" s="17"/>
      <c r="C332" s="17"/>
      <c r="D332" s="17"/>
      <c r="E332" s="17"/>
      <c r="F332" s="17"/>
      <c r="G332" s="17"/>
    </row>
    <row r="333" spans="1:7" ht="13.8">
      <c r="A333" s="17"/>
      <c r="B333" s="17"/>
      <c r="C333" s="17"/>
      <c r="D333" s="17"/>
      <c r="E333" s="17"/>
      <c r="F333" s="17"/>
      <c r="G333" s="17"/>
    </row>
    <row r="334" spans="1:7" ht="13.8">
      <c r="A334" s="17"/>
      <c r="B334" s="17"/>
      <c r="C334" s="17"/>
      <c r="D334" s="17"/>
      <c r="E334" s="17"/>
      <c r="F334" s="17"/>
      <c r="G334" s="17"/>
    </row>
    <row r="335" spans="1:7" ht="13.8">
      <c r="A335" s="17"/>
      <c r="B335" s="17"/>
      <c r="C335" s="17"/>
      <c r="D335" s="17"/>
      <c r="E335" s="17"/>
      <c r="F335" s="17"/>
      <c r="G335" s="17"/>
    </row>
    <row r="336" spans="1:7" ht="13.8">
      <c r="A336" s="17"/>
      <c r="B336" s="17"/>
      <c r="C336" s="17"/>
      <c r="D336" s="17"/>
      <c r="E336" s="17"/>
      <c r="F336" s="17"/>
      <c r="G336" s="17"/>
    </row>
    <row r="337" spans="1:7" ht="13.8">
      <c r="A337" s="17"/>
      <c r="B337" s="17"/>
      <c r="C337" s="17"/>
      <c r="D337" s="17"/>
      <c r="E337" s="17"/>
      <c r="F337" s="17"/>
      <c r="G337" s="17"/>
    </row>
    <row r="338" spans="1:7" ht="13.8">
      <c r="A338" s="17"/>
      <c r="B338" s="17"/>
      <c r="C338" s="17"/>
      <c r="D338" s="17"/>
      <c r="E338" s="17"/>
      <c r="F338" s="17"/>
      <c r="G338" s="17"/>
    </row>
    <row r="339" spans="1:7" ht="13.8">
      <c r="A339" s="17"/>
      <c r="B339" s="17"/>
      <c r="C339" s="17"/>
      <c r="D339" s="17"/>
      <c r="E339" s="17"/>
      <c r="F339" s="17"/>
      <c r="G339" s="17"/>
    </row>
    <row r="340" spans="1:7" ht="13.8">
      <c r="A340" s="17"/>
      <c r="B340" s="17"/>
      <c r="C340" s="17"/>
      <c r="D340" s="17"/>
      <c r="E340" s="17"/>
      <c r="F340" s="17"/>
      <c r="G340" s="17"/>
    </row>
    <row r="341" spans="1:7" ht="13.8">
      <c r="A341" s="17"/>
      <c r="B341" s="17"/>
      <c r="C341" s="17"/>
      <c r="D341" s="17"/>
      <c r="E341" s="17"/>
      <c r="F341" s="17"/>
      <c r="G341" s="17"/>
    </row>
    <row r="342" spans="1:7" ht="13.8">
      <c r="A342" s="17"/>
      <c r="B342" s="17"/>
      <c r="C342" s="17"/>
      <c r="D342" s="17"/>
      <c r="E342" s="17"/>
      <c r="F342" s="17"/>
      <c r="G342" s="17"/>
    </row>
    <row r="343" spans="1:7" ht="13.8">
      <c r="A343" s="17"/>
      <c r="B343" s="17"/>
      <c r="C343" s="17"/>
      <c r="D343" s="17"/>
      <c r="E343" s="17"/>
      <c r="F343" s="17"/>
      <c r="G343" s="17"/>
    </row>
    <row r="344" spans="1:7" ht="13.8">
      <c r="A344" s="17"/>
      <c r="B344" s="17"/>
      <c r="C344" s="17"/>
      <c r="D344" s="17"/>
      <c r="E344" s="17"/>
      <c r="F344" s="17"/>
      <c r="G344" s="17"/>
    </row>
    <row r="345" spans="1:7" ht="13.8">
      <c r="A345" s="17"/>
      <c r="B345" s="17"/>
      <c r="C345" s="17"/>
      <c r="D345" s="17"/>
      <c r="E345" s="17"/>
      <c r="F345" s="17"/>
      <c r="G345" s="17"/>
    </row>
    <row r="346" spans="1:7" ht="13.8">
      <c r="A346" s="17"/>
      <c r="B346" s="17"/>
      <c r="C346" s="17"/>
      <c r="D346" s="17"/>
      <c r="E346" s="17"/>
      <c r="F346" s="17"/>
      <c r="G346" s="17"/>
    </row>
    <row r="347" spans="1:7" ht="13.8">
      <c r="A347" s="17"/>
      <c r="B347" s="17"/>
      <c r="C347" s="17"/>
      <c r="D347" s="17"/>
      <c r="E347" s="17"/>
      <c r="F347" s="17"/>
      <c r="G347" s="17"/>
    </row>
    <row r="348" spans="1:7" ht="13.8">
      <c r="A348" s="17"/>
      <c r="B348" s="17"/>
      <c r="C348" s="17"/>
      <c r="D348" s="17"/>
      <c r="E348" s="17"/>
      <c r="F348" s="17"/>
      <c r="G348" s="17"/>
    </row>
    <row r="349" spans="1:7" ht="13.8">
      <c r="A349" s="17"/>
      <c r="B349" s="17"/>
      <c r="C349" s="17"/>
      <c r="D349" s="17"/>
      <c r="E349" s="17"/>
      <c r="F349" s="17"/>
      <c r="G349" s="17"/>
    </row>
    <row r="350" spans="1:7" ht="13.8">
      <c r="A350" s="17"/>
      <c r="B350" s="17"/>
      <c r="C350" s="17"/>
      <c r="D350" s="17"/>
      <c r="E350" s="17"/>
      <c r="F350" s="17"/>
      <c r="G350" s="17"/>
    </row>
    <row r="351" spans="1:7" ht="13.8">
      <c r="A351" s="17"/>
      <c r="B351" s="17"/>
      <c r="C351" s="17"/>
      <c r="D351" s="17"/>
      <c r="E351" s="17"/>
      <c r="F351" s="17"/>
      <c r="G351" s="17"/>
    </row>
    <row r="352" spans="1:7" ht="13.8">
      <c r="A352" s="17"/>
      <c r="B352" s="17"/>
      <c r="C352" s="17"/>
      <c r="D352" s="17"/>
      <c r="E352" s="17"/>
      <c r="F352" s="17"/>
      <c r="G352" s="17"/>
    </row>
    <row r="353" spans="1:7" ht="13.8">
      <c r="A353" s="17"/>
      <c r="B353" s="17"/>
      <c r="C353" s="17"/>
      <c r="D353" s="17"/>
      <c r="E353" s="17"/>
      <c r="F353" s="17"/>
      <c r="G353" s="17"/>
    </row>
    <row r="354" spans="1:7" ht="13.8">
      <c r="A354" s="17"/>
      <c r="B354" s="17"/>
      <c r="C354" s="17"/>
      <c r="D354" s="17"/>
      <c r="E354" s="17"/>
      <c r="F354" s="17"/>
      <c r="G354" s="17"/>
    </row>
    <row r="355" spans="1:7" ht="13.8">
      <c r="A355" s="17"/>
      <c r="B355" s="17"/>
      <c r="C355" s="17"/>
      <c r="D355" s="17"/>
      <c r="E355" s="17"/>
      <c r="F355" s="17"/>
      <c r="G355" s="17"/>
    </row>
    <row r="356" spans="1:7" ht="13.8">
      <c r="A356" s="17"/>
      <c r="B356" s="17"/>
      <c r="C356" s="17"/>
      <c r="D356" s="17"/>
      <c r="E356" s="17"/>
      <c r="F356" s="17"/>
      <c r="G356" s="17"/>
    </row>
    <row r="357" spans="1:7" ht="13.8">
      <c r="A357" s="17"/>
      <c r="B357" s="17"/>
      <c r="C357" s="17"/>
      <c r="D357" s="17"/>
      <c r="E357" s="17"/>
      <c r="F357" s="17"/>
      <c r="G357" s="17"/>
    </row>
    <row r="358" spans="1:7" ht="13.8">
      <c r="A358" s="17"/>
      <c r="B358" s="17"/>
      <c r="C358" s="17"/>
      <c r="D358" s="17"/>
      <c r="E358" s="17"/>
      <c r="F358" s="17"/>
      <c r="G358" s="17"/>
    </row>
    <row r="359" spans="1:7" ht="13.8">
      <c r="A359" s="17"/>
      <c r="B359" s="17"/>
      <c r="C359" s="17"/>
      <c r="D359" s="17"/>
      <c r="E359" s="17"/>
      <c r="F359" s="17"/>
      <c r="G359" s="17"/>
    </row>
    <row r="360" spans="1:7" ht="13.8">
      <c r="A360" s="17"/>
      <c r="B360" s="17"/>
      <c r="C360" s="17"/>
      <c r="D360" s="17"/>
      <c r="E360" s="17"/>
      <c r="F360" s="17"/>
      <c r="G360" s="17"/>
    </row>
    <row r="361" spans="1:7" ht="13.8">
      <c r="A361" s="17"/>
      <c r="B361" s="17"/>
      <c r="C361" s="17"/>
      <c r="D361" s="17"/>
      <c r="E361" s="17"/>
      <c r="F361" s="17"/>
      <c r="G361" s="17"/>
    </row>
    <row r="362" spans="1:7" ht="13.8">
      <c r="A362" s="17"/>
      <c r="B362" s="17"/>
      <c r="C362" s="17"/>
      <c r="D362" s="17"/>
      <c r="E362" s="17"/>
      <c r="F362" s="17"/>
      <c r="G362" s="17"/>
    </row>
    <row r="363" spans="1:7" ht="13.8">
      <c r="A363" s="17"/>
      <c r="B363" s="17"/>
      <c r="C363" s="17"/>
      <c r="D363" s="17"/>
      <c r="E363" s="17"/>
      <c r="F363" s="17"/>
      <c r="G363" s="17"/>
    </row>
    <row r="364" spans="1:7" ht="13.8">
      <c r="A364" s="17"/>
      <c r="B364" s="17"/>
      <c r="C364" s="17"/>
      <c r="D364" s="17"/>
      <c r="E364" s="17"/>
      <c r="F364" s="17"/>
      <c r="G364" s="17"/>
    </row>
    <row r="365" spans="1:7" ht="13.8">
      <c r="A365" s="17"/>
      <c r="B365" s="17"/>
      <c r="C365" s="17"/>
      <c r="D365" s="17"/>
      <c r="E365" s="17"/>
      <c r="F365" s="17"/>
      <c r="G365" s="17"/>
    </row>
    <row r="366" spans="1:7" ht="13.8">
      <c r="A366" s="17"/>
      <c r="B366" s="17"/>
      <c r="C366" s="17"/>
      <c r="D366" s="17"/>
      <c r="E366" s="17"/>
      <c r="F366" s="17"/>
      <c r="G366" s="17"/>
    </row>
    <row r="367" spans="1:7" ht="13.8">
      <c r="A367" s="17"/>
      <c r="B367" s="17"/>
      <c r="C367" s="17"/>
      <c r="D367" s="17"/>
      <c r="E367" s="17"/>
      <c r="F367" s="17"/>
      <c r="G367" s="17"/>
    </row>
    <row r="368" spans="1:7" ht="13.8">
      <c r="A368" s="17"/>
      <c r="B368" s="17"/>
      <c r="C368" s="17"/>
      <c r="D368" s="17"/>
      <c r="E368" s="17"/>
      <c r="F368" s="17"/>
      <c r="G368" s="17"/>
    </row>
    <row r="369" spans="1:7" ht="13.8">
      <c r="A369" s="17"/>
      <c r="B369" s="17"/>
      <c r="C369" s="17"/>
      <c r="D369" s="17"/>
      <c r="E369" s="17"/>
      <c r="F369" s="17"/>
      <c r="G369" s="17"/>
    </row>
    <row r="370" spans="1:7" ht="13.8">
      <c r="A370" s="17"/>
      <c r="B370" s="17"/>
      <c r="C370" s="17"/>
      <c r="D370" s="17"/>
      <c r="E370" s="17"/>
      <c r="F370" s="17"/>
      <c r="G370" s="17"/>
    </row>
    <row r="371" spans="1:7" ht="13.8">
      <c r="A371" s="17"/>
      <c r="B371" s="17"/>
      <c r="C371" s="17"/>
      <c r="D371" s="17"/>
      <c r="E371" s="17"/>
      <c r="F371" s="17"/>
      <c r="G371" s="17"/>
    </row>
    <row r="372" spans="1:7" ht="13.8">
      <c r="A372" s="17"/>
      <c r="B372" s="17"/>
      <c r="C372" s="17"/>
      <c r="D372" s="17"/>
      <c r="E372" s="17"/>
      <c r="F372" s="17"/>
      <c r="G372" s="17"/>
    </row>
    <row r="373" spans="1:7" ht="13.8">
      <c r="A373" s="17"/>
      <c r="B373" s="17"/>
      <c r="C373" s="17"/>
      <c r="D373" s="17"/>
      <c r="E373" s="17"/>
      <c r="F373" s="17"/>
      <c r="G373" s="17"/>
    </row>
    <row r="374" spans="1:7" ht="13.8">
      <c r="A374" s="17"/>
      <c r="B374" s="17"/>
      <c r="C374" s="17"/>
      <c r="D374" s="17"/>
      <c r="E374" s="17"/>
      <c r="F374" s="17"/>
      <c r="G374" s="17"/>
    </row>
    <row r="375" spans="1:7" ht="13.8">
      <c r="A375" s="17"/>
      <c r="B375" s="17"/>
      <c r="C375" s="17"/>
      <c r="D375" s="17"/>
      <c r="E375" s="17"/>
      <c r="F375" s="17"/>
      <c r="G375" s="17"/>
    </row>
    <row r="376" spans="1:7" ht="13.8">
      <c r="A376" s="17"/>
      <c r="B376" s="17"/>
      <c r="C376" s="17"/>
      <c r="D376" s="17"/>
      <c r="E376" s="17"/>
      <c r="F376" s="17"/>
      <c r="G376" s="17"/>
    </row>
    <row r="377" spans="1:7" ht="13.8">
      <c r="A377" s="17"/>
      <c r="B377" s="17"/>
      <c r="C377" s="17"/>
      <c r="D377" s="17"/>
      <c r="E377" s="17"/>
      <c r="F377" s="17"/>
      <c r="G377" s="17"/>
    </row>
    <row r="378" spans="1:7" ht="13.8">
      <c r="A378" s="17"/>
      <c r="B378" s="17"/>
      <c r="C378" s="17"/>
      <c r="D378" s="17"/>
      <c r="E378" s="17"/>
      <c r="F378" s="17"/>
      <c r="G378" s="17"/>
    </row>
    <row r="379" spans="1:7" ht="13.8">
      <c r="A379" s="17"/>
      <c r="B379" s="17"/>
      <c r="C379" s="17"/>
      <c r="D379" s="17"/>
      <c r="E379" s="17"/>
      <c r="F379" s="17"/>
      <c r="G379" s="17"/>
    </row>
    <row r="380" spans="1:7" ht="13.8">
      <c r="A380" s="17"/>
      <c r="B380" s="17"/>
      <c r="C380" s="17"/>
      <c r="D380" s="17"/>
      <c r="E380" s="17"/>
      <c r="F380" s="17"/>
      <c r="G380" s="17"/>
    </row>
    <row r="381" spans="1:7" ht="13.8">
      <c r="A381" s="17"/>
      <c r="B381" s="17"/>
      <c r="C381" s="17"/>
      <c r="D381" s="17"/>
      <c r="E381" s="17"/>
      <c r="F381" s="17"/>
      <c r="G381" s="17"/>
    </row>
    <row r="382" spans="1:7" ht="13.8">
      <c r="A382" s="17"/>
      <c r="B382" s="17"/>
      <c r="C382" s="17"/>
      <c r="D382" s="17"/>
      <c r="E382" s="17"/>
      <c r="F382" s="17"/>
      <c r="G382" s="17"/>
    </row>
    <row r="383" spans="1:7" ht="13.8">
      <c r="A383" s="17"/>
      <c r="B383" s="17"/>
      <c r="C383" s="17"/>
      <c r="D383" s="17"/>
      <c r="E383" s="17"/>
      <c r="F383" s="17"/>
      <c r="G383" s="17"/>
    </row>
    <row r="384" spans="1:7" ht="13.8">
      <c r="A384" s="17"/>
      <c r="B384" s="17"/>
      <c r="C384" s="17"/>
      <c r="D384" s="17"/>
      <c r="E384" s="17"/>
      <c r="F384" s="17"/>
      <c r="G384" s="17"/>
    </row>
    <row r="385" spans="1:7" ht="13.8">
      <c r="A385" s="17"/>
      <c r="B385" s="17"/>
      <c r="C385" s="17"/>
      <c r="D385" s="17"/>
      <c r="E385" s="17"/>
      <c r="F385" s="17"/>
      <c r="G385" s="17"/>
    </row>
    <row r="386" spans="1:7" ht="13.8">
      <c r="A386" s="17"/>
      <c r="B386" s="17"/>
      <c r="C386" s="17"/>
      <c r="D386" s="17"/>
      <c r="E386" s="17"/>
      <c r="F386" s="17"/>
      <c r="G386" s="17"/>
    </row>
    <row r="387" spans="1:7" ht="13.8">
      <c r="A387" s="17"/>
      <c r="B387" s="17"/>
      <c r="C387" s="17"/>
      <c r="D387" s="17"/>
      <c r="E387" s="17"/>
      <c r="F387" s="17"/>
      <c r="G387" s="17"/>
    </row>
    <row r="388" spans="1:7" ht="13.8">
      <c r="A388" s="17"/>
      <c r="B388" s="17"/>
      <c r="C388" s="17"/>
      <c r="D388" s="17"/>
      <c r="E388" s="17"/>
      <c r="F388" s="17"/>
      <c r="G388" s="17"/>
    </row>
    <row r="389" spans="1:7" ht="13.8">
      <c r="A389" s="17"/>
      <c r="B389" s="17"/>
      <c r="C389" s="17"/>
      <c r="D389" s="17"/>
      <c r="E389" s="17"/>
      <c r="F389" s="17"/>
      <c r="G389" s="17"/>
    </row>
    <row r="390" spans="1:7" ht="14.4">
      <c r="A390" s="12" t="s">
        <v>0</v>
      </c>
      <c r="B390" s="22" t="s">
        <v>63</v>
      </c>
      <c r="C390" s="22" t="s">
        <v>64</v>
      </c>
      <c r="D390" s="17"/>
      <c r="E390" s="17"/>
      <c r="F390" s="17"/>
      <c r="G390" s="17"/>
    </row>
    <row r="391" spans="1:7" ht="14.4">
      <c r="A391" s="15" t="s">
        <v>7</v>
      </c>
      <c r="B391" s="47">
        <v>-3.6548223350253761E-2</v>
      </c>
      <c r="C391" s="47">
        <v>-0.17454875882863163</v>
      </c>
      <c r="D391" s="17"/>
      <c r="E391" s="17"/>
      <c r="F391" s="17"/>
      <c r="G391" s="17"/>
    </row>
    <row r="392" spans="1:7" ht="14.4">
      <c r="A392" s="15" t="s">
        <v>9</v>
      </c>
      <c r="B392" s="47">
        <v>5.9823542070152724E-2</v>
      </c>
      <c r="C392" s="47">
        <v>2.2726312676889293E-2</v>
      </c>
      <c r="D392" s="17"/>
      <c r="E392" s="17"/>
      <c r="F392" s="17"/>
      <c r="G392" s="17"/>
    </row>
    <row r="393" spans="1:7" ht="14.4">
      <c r="A393" s="15" t="s">
        <v>10</v>
      </c>
      <c r="B393" s="47">
        <v>3.1062791213667618E-2</v>
      </c>
      <c r="C393" s="47">
        <v>-8.8378003696857776E-2</v>
      </c>
      <c r="D393" s="17"/>
      <c r="E393" s="17"/>
      <c r="F393" s="17"/>
      <c r="G393" s="17"/>
    </row>
    <row r="394" spans="1:7" ht="14.4">
      <c r="A394" s="15" t="s">
        <v>11</v>
      </c>
      <c r="B394" s="47">
        <v>-4.0247018739352658E-2</v>
      </c>
      <c r="C394" s="47">
        <v>0.12013113056981406</v>
      </c>
      <c r="D394" s="17"/>
      <c r="E394" s="17"/>
      <c r="F394" s="17"/>
      <c r="G394" s="17"/>
    </row>
    <row r="395" spans="1:7" ht="14.4">
      <c r="A395" s="15" t="s">
        <v>12</v>
      </c>
      <c r="B395" s="47">
        <v>3.0954994511525946E-2</v>
      </c>
      <c r="C395" s="47">
        <v>0.14106413348427438</v>
      </c>
      <c r="D395" s="17"/>
      <c r="E395" s="17"/>
      <c r="F395" s="17"/>
      <c r="G395" s="17"/>
    </row>
    <row r="396" spans="1:7" ht="14.4">
      <c r="A396" s="15" t="s">
        <v>13</v>
      </c>
      <c r="B396" s="47">
        <v>0.15667851701371238</v>
      </c>
      <c r="C396" s="47">
        <v>-9.0839933771871051E-2</v>
      </c>
      <c r="D396" s="17"/>
      <c r="E396" s="17"/>
      <c r="F396" s="17"/>
      <c r="G396" s="17"/>
    </row>
    <row r="397" spans="1:7" ht="14.4">
      <c r="A397" s="15" t="s">
        <v>14</v>
      </c>
      <c r="B397" s="47">
        <v>8.7845303867403191E-2</v>
      </c>
      <c r="C397" s="47">
        <v>3.9443695055583872E-2</v>
      </c>
      <c r="D397" s="17"/>
      <c r="E397" s="17"/>
      <c r="F397" s="17"/>
      <c r="G397" s="17"/>
    </row>
    <row r="398" spans="1:7" ht="14.4">
      <c r="A398" s="15" t="s">
        <v>15</v>
      </c>
      <c r="B398" s="47">
        <v>-1.6838674633351425E-2</v>
      </c>
      <c r="C398" s="47">
        <v>7.3091880241764606E-3</v>
      </c>
      <c r="D398" s="17"/>
      <c r="E398" s="17"/>
      <c r="F398" s="17"/>
      <c r="G398" s="17"/>
    </row>
    <row r="399" spans="1:7" ht="14.4">
      <c r="A399" s="15" t="s">
        <v>16</v>
      </c>
      <c r="B399" s="47">
        <v>-2.6183549325575317E-2</v>
      </c>
      <c r="C399" s="47">
        <v>1.2572350317866965E-2</v>
      </c>
      <c r="D399" s="17"/>
      <c r="E399" s="17"/>
      <c r="F399" s="17"/>
      <c r="G399" s="17"/>
    </row>
    <row r="400" spans="1:7" ht="14.4">
      <c r="A400" s="15" t="s">
        <v>17</v>
      </c>
      <c r="B400" s="47">
        <v>-8.6935522820574596E-2</v>
      </c>
      <c r="C400" s="47">
        <v>-3.2986190760196377E-2</v>
      </c>
      <c r="D400" s="17"/>
      <c r="E400" s="17"/>
      <c r="F400" s="17"/>
      <c r="G400" s="17"/>
    </row>
    <row r="401" spans="1:7" ht="14.4">
      <c r="A401" s="15" t="s">
        <v>18</v>
      </c>
      <c r="B401" s="47">
        <v>2.0956607495068891E-2</v>
      </c>
      <c r="C401" s="47">
        <v>2.0227095113316551E-3</v>
      </c>
      <c r="D401" s="17"/>
      <c r="E401" s="17"/>
      <c r="F401" s="17"/>
      <c r="G401" s="17"/>
    </row>
    <row r="402" spans="1:7" ht="14.4">
      <c r="A402" s="15" t="s">
        <v>19</v>
      </c>
      <c r="B402" s="47">
        <v>0.17565217391304344</v>
      </c>
      <c r="C402" s="47">
        <v>6.7474727647462984E-2</v>
      </c>
      <c r="D402" s="17"/>
      <c r="E402" s="17"/>
      <c r="F402" s="17"/>
      <c r="G402" s="17"/>
    </row>
    <row r="403" spans="1:7" ht="14.4">
      <c r="A403" s="15" t="s">
        <v>20</v>
      </c>
      <c r="B403" s="47">
        <v>-2.8716216216216339E-2</v>
      </c>
      <c r="C403" s="47">
        <v>-0.17434463757546292</v>
      </c>
      <c r="D403" s="17"/>
      <c r="E403" s="17"/>
      <c r="F403" s="17"/>
      <c r="G403" s="17"/>
    </row>
    <row r="404" spans="1:7" ht="14.4">
      <c r="A404" s="15" t="s">
        <v>21</v>
      </c>
      <c r="B404" s="47">
        <v>-6.8450039339103097E-2</v>
      </c>
      <c r="C404" s="47">
        <v>5.6821101310268185E-2</v>
      </c>
      <c r="D404" s="17"/>
      <c r="E404" s="17"/>
      <c r="F404" s="17"/>
      <c r="G404" s="17"/>
    </row>
    <row r="405" spans="1:7" ht="14.4">
      <c r="A405" s="15" t="s">
        <v>22</v>
      </c>
      <c r="B405" s="47">
        <v>-4.6511627906976716E-2</v>
      </c>
      <c r="C405" s="47">
        <v>-8.8161799156645348E-2</v>
      </c>
      <c r="D405" s="17"/>
      <c r="E405" s="17"/>
      <c r="F405" s="17"/>
      <c r="G405" s="17"/>
    </row>
    <row r="406" spans="1:7" ht="14.4">
      <c r="A406" s="15" t="s">
        <v>23</v>
      </c>
      <c r="B406" s="47">
        <v>4.4670846394984309E-2</v>
      </c>
      <c r="C406" s="47">
        <v>1.2652222046497075E-2</v>
      </c>
      <c r="D406" s="17"/>
      <c r="E406" s="17"/>
      <c r="F406" s="17"/>
      <c r="G406" s="17"/>
    </row>
    <row r="407" spans="1:7" ht="14.4">
      <c r="A407" s="15" t="s">
        <v>24</v>
      </c>
      <c r="B407" s="47">
        <v>3.4315049986490154E-2</v>
      </c>
      <c r="C407" s="47">
        <v>8.5120988501801831E-2</v>
      </c>
      <c r="D407" s="17"/>
      <c r="E407" s="17"/>
      <c r="F407" s="17"/>
      <c r="G407" s="17"/>
    </row>
    <row r="408" spans="1:7" ht="14.4">
      <c r="A408" s="15" t="s">
        <v>25</v>
      </c>
      <c r="B408" s="47">
        <v>1.7596920538905714E-2</v>
      </c>
      <c r="C408" s="47">
        <v>8.4597487203350363E-2</v>
      </c>
      <c r="D408" s="17"/>
      <c r="E408" s="17"/>
      <c r="F408" s="17"/>
      <c r="G408" s="17"/>
    </row>
    <row r="409" spans="1:7" ht="14.4">
      <c r="A409" s="15" t="s">
        <v>26</v>
      </c>
      <c r="B409" s="47">
        <v>-1.248981808308447E-2</v>
      </c>
      <c r="C409" s="47">
        <v>0.30503431104633516</v>
      </c>
      <c r="D409" s="17"/>
      <c r="E409" s="17"/>
      <c r="F409" s="17"/>
      <c r="G409" s="17"/>
    </row>
    <row r="410" spans="1:7" ht="14.4">
      <c r="A410" s="15" t="s">
        <v>27</v>
      </c>
      <c r="B410" s="47">
        <v>3.7464788732394227E-2</v>
      </c>
      <c r="C410" s="47">
        <v>3.2672770600777445E-2</v>
      </c>
      <c r="D410" s="17"/>
      <c r="E410" s="17"/>
      <c r="F410" s="17"/>
      <c r="G410" s="17"/>
    </row>
    <row r="411" spans="1:7" ht="14.4">
      <c r="A411" s="15" t="s">
        <v>28</v>
      </c>
      <c r="B411" s="47">
        <v>0.20013522650439497</v>
      </c>
      <c r="C411" s="47">
        <v>1.3152042696486621E-2</v>
      </c>
      <c r="D411" s="17"/>
      <c r="E411" s="17"/>
      <c r="F411" s="17"/>
      <c r="G411" s="17"/>
    </row>
    <row r="412" spans="1:7" ht="14.4">
      <c r="A412" s="15" t="s">
        <v>29</v>
      </c>
      <c r="B412" s="47">
        <v>0.22840531561461797</v>
      </c>
      <c r="C412" s="47">
        <v>-7.4415084820584898E-3</v>
      </c>
      <c r="D412" s="17"/>
      <c r="E412" s="17"/>
      <c r="F412" s="17"/>
      <c r="G412" s="17"/>
    </row>
    <row r="413" spans="1:7" ht="14.4">
      <c r="A413" s="15" t="s">
        <v>30</v>
      </c>
      <c r="B413" s="47">
        <v>-1.6741527153940394E-2</v>
      </c>
      <c r="C413" s="47">
        <v>4.9159719465396323E-2</v>
      </c>
      <c r="D413" s="17"/>
      <c r="E413" s="17"/>
      <c r="F413" s="17"/>
      <c r="G413" s="17"/>
    </row>
    <row r="414" spans="1:7" ht="14.4">
      <c r="A414" s="15" t="s">
        <v>31</v>
      </c>
      <c r="B414" s="47">
        <v>5.7494866529772537E-3</v>
      </c>
      <c r="C414" s="47">
        <v>-7.0651171370595844E-2</v>
      </c>
      <c r="D414" s="17"/>
      <c r="E414" s="17"/>
      <c r="F414" s="17"/>
      <c r="G414" s="17"/>
    </row>
    <row r="415" spans="1:7" ht="14.4">
      <c r="A415" s="15" t="s">
        <v>32</v>
      </c>
      <c r="B415" s="47">
        <v>-1.8145161290322509E-2</v>
      </c>
      <c r="C415" s="47">
        <v>-3.0579399141630881E-2</v>
      </c>
      <c r="D415" s="17"/>
      <c r="E415" s="17"/>
      <c r="F415" s="17"/>
      <c r="G415" s="17"/>
    </row>
    <row r="416" spans="1:7" ht="14.4">
      <c r="A416" s="15" t="s">
        <v>33</v>
      </c>
      <c r="B416" s="47">
        <v>9.7719869706840434E-3</v>
      </c>
      <c r="C416" s="47">
        <v>-5.4926483015041438E-2</v>
      </c>
      <c r="D416" s="17"/>
      <c r="E416" s="17"/>
      <c r="F416" s="17"/>
      <c r="G416" s="17"/>
    </row>
    <row r="417" spans="1:7" ht="14.4">
      <c r="A417" s="15" t="s">
        <v>34</v>
      </c>
      <c r="B417" s="47">
        <v>0.23107769423558899</v>
      </c>
      <c r="C417" s="47">
        <v>2.7494790460754759E-2</v>
      </c>
      <c r="D417" s="17"/>
      <c r="E417" s="17"/>
      <c r="F417" s="17"/>
      <c r="G417" s="17"/>
    </row>
    <row r="418" spans="1:7" ht="14.4">
      <c r="A418" s="15" t="s">
        <v>35</v>
      </c>
      <c r="B418" s="47">
        <v>3.3143448990160529E-2</v>
      </c>
      <c r="C418" s="47">
        <v>6.1735585323239306E-3</v>
      </c>
      <c r="D418" s="17"/>
      <c r="E418" s="17"/>
      <c r="F418" s="17"/>
      <c r="G418" s="17"/>
    </row>
    <row r="419" spans="1:7" ht="14.4">
      <c r="A419" s="15" t="s">
        <v>36</v>
      </c>
      <c r="B419" s="47">
        <v>-6.7149758454106312E-2</v>
      </c>
      <c r="C419" s="47">
        <v>3.1417072145131231E-2</v>
      </c>
      <c r="D419" s="17"/>
      <c r="E419" s="17"/>
      <c r="F419" s="17"/>
      <c r="G419" s="17"/>
    </row>
    <row r="420" spans="1:7" ht="14.4">
      <c r="A420" s="15" t="s">
        <v>37</v>
      </c>
      <c r="B420" s="47">
        <v>-0.10389610389610393</v>
      </c>
      <c r="C420" s="47">
        <v>6.0386011847888277E-2</v>
      </c>
      <c r="D420" s="17"/>
      <c r="E420" s="17"/>
      <c r="F420" s="17"/>
      <c r="G420" s="17"/>
    </row>
    <row r="421" spans="1:7" ht="14.4">
      <c r="A421" s="15" t="s">
        <v>38</v>
      </c>
      <c r="B421" s="47">
        <v>-1.4084507042253502E-2</v>
      </c>
      <c r="C421" s="47">
        <v>7.2189591585849033E-2</v>
      </c>
      <c r="D421" s="17"/>
      <c r="E421" s="17"/>
      <c r="F421" s="17"/>
      <c r="G421" s="17"/>
    </row>
    <row r="422" spans="1:7" ht="14.4">
      <c r="A422" s="15" t="s">
        <v>39</v>
      </c>
      <c r="B422" s="47">
        <v>4.1796353935082298E-2</v>
      </c>
      <c r="C422" s="47">
        <v>6.170691030382125E-2</v>
      </c>
      <c r="D422" s="17"/>
      <c r="E422" s="17"/>
      <c r="F422" s="17"/>
      <c r="G422" s="17"/>
    </row>
    <row r="423" spans="1:7" ht="14.4">
      <c r="A423" s="15" t="s">
        <v>40</v>
      </c>
      <c r="B423" s="47">
        <v>-8.8144557073601693E-3</v>
      </c>
      <c r="C423" s="47">
        <v>-4.102635421737022E-2</v>
      </c>
      <c r="D423" s="17"/>
      <c r="E423" s="17"/>
      <c r="F423" s="17"/>
      <c r="G423" s="17"/>
    </row>
    <row r="424" spans="1:7" ht="14.4">
      <c r="A424" s="15" t="s">
        <v>41</v>
      </c>
      <c r="B424" s="47">
        <v>7.637571157495282E-2</v>
      </c>
      <c r="C424" s="47">
        <v>0.12141297567061748</v>
      </c>
      <c r="D424" s="17"/>
      <c r="E424" s="17"/>
      <c r="F424" s="17"/>
      <c r="G424" s="17"/>
    </row>
    <row r="425" spans="1:7" ht="14.4">
      <c r="A425" s="15" t="s">
        <v>42</v>
      </c>
      <c r="B425" s="47">
        <v>4.6673286991062435E-2</v>
      </c>
      <c r="C425" s="47">
        <v>0.10399449035812691</v>
      </c>
      <c r="D425" s="17"/>
      <c r="E425" s="17"/>
      <c r="F425" s="17"/>
      <c r="G425" s="17"/>
    </row>
    <row r="426" spans="1:7" ht="14.4">
      <c r="A426" s="15" t="s">
        <v>43</v>
      </c>
      <c r="B426" s="47">
        <v>3.9880358923232162E-3</v>
      </c>
      <c r="C426" s="47">
        <v>-2.5819777949909195E-4</v>
      </c>
      <c r="D426" s="17"/>
      <c r="E426" s="17"/>
      <c r="F426" s="17"/>
      <c r="G426" s="17"/>
    </row>
    <row r="427" spans="1:7" ht="14.4">
      <c r="A427" s="15" t="s">
        <v>44</v>
      </c>
      <c r="B427" s="47">
        <v>2.608695652173898E-2</v>
      </c>
      <c r="C427" s="47">
        <v>4.9309130316987249E-2</v>
      </c>
      <c r="D427" s="17"/>
      <c r="E427" s="17"/>
      <c r="F427" s="17"/>
      <c r="G427" s="17"/>
    </row>
    <row r="428" spans="1:7" ht="14.4">
      <c r="A428" s="15" t="s">
        <v>45</v>
      </c>
      <c r="B428" s="47">
        <v>-2.4937655860349128E-2</v>
      </c>
      <c r="C428" s="47">
        <v>3.8074517269512942E-3</v>
      </c>
      <c r="D428" s="17"/>
      <c r="E428" s="17"/>
      <c r="F428" s="17"/>
      <c r="G428" s="17"/>
    </row>
    <row r="429" spans="1:7" ht="14.4">
      <c r="A429" s="15" t="s">
        <v>46</v>
      </c>
      <c r="B429" s="47">
        <v>-7.4330563250230797E-2</v>
      </c>
      <c r="C429" s="47">
        <v>-5.8547409746522172E-2</v>
      </c>
      <c r="D429" s="17"/>
      <c r="E429" s="17"/>
      <c r="F429" s="17"/>
      <c r="G429" s="17"/>
    </row>
    <row r="430" spans="1:7" ht="14.4">
      <c r="A430" s="15" t="s">
        <v>47</v>
      </c>
      <c r="B430" s="47">
        <v>1.1204481792717047E-2</v>
      </c>
      <c r="C430" s="47">
        <v>0.13934266822248143</v>
      </c>
      <c r="D430" s="17"/>
      <c r="E430" s="17"/>
      <c r="F430" s="17"/>
      <c r="G430" s="17"/>
    </row>
    <row r="431" spans="1:7" ht="14.4">
      <c r="A431" s="15" t="s">
        <v>48</v>
      </c>
      <c r="B431" s="47">
        <v>3.8797284190106751E-2</v>
      </c>
      <c r="C431" s="47">
        <v>4.0890688259109353E-2</v>
      </c>
      <c r="D431" s="17"/>
      <c r="E431" s="17"/>
      <c r="F431" s="17"/>
      <c r="G431" s="17"/>
    </row>
    <row r="432" spans="1:7" ht="14.4">
      <c r="A432" s="15" t="s">
        <v>49</v>
      </c>
      <c r="B432" s="47">
        <v>2.8428927680798077E-2</v>
      </c>
      <c r="C432" s="47">
        <v>2.224521469218832E-2</v>
      </c>
      <c r="D432" s="17"/>
      <c r="E432" s="17"/>
      <c r="F432" s="17"/>
      <c r="G432" s="17"/>
    </row>
    <row r="433" spans="1:7" ht="14.4">
      <c r="A433" s="15" t="s">
        <v>50</v>
      </c>
      <c r="B433" s="47">
        <v>5.9165346011621711E-2</v>
      </c>
      <c r="C433" s="47">
        <v>0.10457142857142854</v>
      </c>
      <c r="D433" s="17"/>
      <c r="E433" s="17"/>
      <c r="F433" s="17"/>
      <c r="G433" s="17"/>
    </row>
    <row r="434" spans="1:7" ht="14.4">
      <c r="A434" s="15" t="s">
        <v>51</v>
      </c>
      <c r="B434" s="47">
        <v>-4.1033434650455836E-2</v>
      </c>
      <c r="C434" s="47">
        <v>-6.3169164882227014E-2</v>
      </c>
      <c r="D434" s="17"/>
      <c r="E434" s="17"/>
      <c r="F434" s="17"/>
      <c r="G434" s="17"/>
    </row>
    <row r="435" spans="1:7" ht="14.4">
      <c r="A435" s="15" t="s">
        <v>52</v>
      </c>
      <c r="B435" s="47">
        <v>-5.5415617128464767E-3</v>
      </c>
      <c r="C435" s="47">
        <v>8.9085820895522305E-2</v>
      </c>
      <c r="D435" s="17"/>
      <c r="E435" s="17"/>
      <c r="F435" s="17"/>
      <c r="G435" s="17"/>
    </row>
    <row r="436" spans="1:7" ht="14.4">
      <c r="A436" s="15" t="s">
        <v>53</v>
      </c>
      <c r="B436" s="47">
        <v>-0.12593571114046676</v>
      </c>
      <c r="C436" s="47">
        <v>-0.1691532648711489</v>
      </c>
      <c r="D436" s="17"/>
      <c r="E436" s="17"/>
      <c r="F436" s="17"/>
      <c r="G436" s="17"/>
    </row>
    <row r="437" spans="1:7" ht="14.4">
      <c r="A437" s="15" t="s">
        <v>54</v>
      </c>
      <c r="B437" s="47">
        <v>-6.3891178895300937E-2</v>
      </c>
      <c r="C437" s="47">
        <v>-3.0251785043216795E-2</v>
      </c>
      <c r="D437" s="17"/>
      <c r="E437" s="17"/>
      <c r="F437" s="17"/>
      <c r="G437" s="17"/>
    </row>
    <row r="438" spans="1:7" ht="14.4">
      <c r="A438" s="15" t="s">
        <v>55</v>
      </c>
      <c r="B438" s="47">
        <v>8.7318087318086768E-3</v>
      </c>
      <c r="C438" s="47">
        <v>5.4174507279389994E-2</v>
      </c>
      <c r="D438" s="17"/>
      <c r="E438" s="17"/>
      <c r="F438" s="17"/>
      <c r="G438" s="17"/>
    </row>
    <row r="439" spans="1:7" ht="14.4">
      <c r="A439" s="15" t="s">
        <v>56</v>
      </c>
      <c r="B439" s="47">
        <v>0.1652131782945736</v>
      </c>
      <c r="C439" s="47">
        <v>6.5796032299869633E-3</v>
      </c>
      <c r="D439" s="17"/>
      <c r="E439" s="17"/>
      <c r="F439" s="17"/>
      <c r="G439" s="17"/>
    </row>
    <row r="440" spans="1:7" ht="14.4">
      <c r="A440" s="15" t="s">
        <v>57</v>
      </c>
      <c r="B440" s="47">
        <v>-0.13021491782553729</v>
      </c>
      <c r="C440" s="47">
        <v>4.5063088323653577E-3</v>
      </c>
      <c r="D440" s="17"/>
      <c r="E440" s="17"/>
      <c r="F440" s="17"/>
      <c r="G440" s="17"/>
    </row>
    <row r="441" spans="1:7" ht="14.4">
      <c r="A441" s="15" t="s">
        <v>58</v>
      </c>
      <c r="B441" s="47">
        <v>-4.5838359469240086E-2</v>
      </c>
      <c r="C441" s="47">
        <v>-9.9061710573800088E-2</v>
      </c>
      <c r="D441" s="17"/>
      <c r="E441" s="17"/>
      <c r="F441" s="17"/>
      <c r="G441" s="17"/>
    </row>
    <row r="442" spans="1:7" ht="14.4">
      <c r="A442" s="15" t="s">
        <v>59</v>
      </c>
      <c r="B442" s="47">
        <v>5.381355932203391E-2</v>
      </c>
      <c r="C442" s="47">
        <v>-1.9982316534040589E-2</v>
      </c>
      <c r="D442" s="17"/>
      <c r="E442" s="17"/>
      <c r="F442" s="17"/>
      <c r="G442" s="17"/>
    </row>
    <row r="443" spans="1:7" ht="14.4">
      <c r="A443" s="15" t="s">
        <v>60</v>
      </c>
      <c r="B443" s="47">
        <v>0.23560209424083767</v>
      </c>
      <c r="C443" s="47">
        <v>5.1506136110077927E-2</v>
      </c>
      <c r="D443" s="17"/>
      <c r="E443" s="17"/>
      <c r="F443" s="17"/>
      <c r="G443" s="17"/>
    </row>
    <row r="444" spans="1:7" ht="14.4">
      <c r="A444" s="15" t="s">
        <v>61</v>
      </c>
      <c r="B444" s="55"/>
      <c r="C444" s="55"/>
      <c r="D444" s="17"/>
      <c r="E444" s="17"/>
      <c r="F444" s="17"/>
      <c r="G444" s="17"/>
    </row>
    <row r="445" spans="1:7" ht="13.8">
      <c r="A445" s="20"/>
      <c r="B445" s="17"/>
      <c r="C445" s="17"/>
      <c r="D445" s="17"/>
      <c r="E445" s="17"/>
      <c r="F445" s="17"/>
      <c r="G445" s="17"/>
    </row>
    <row r="446" spans="1:7" ht="13.8">
      <c r="A446" s="20"/>
      <c r="B446" s="17"/>
      <c r="C446" s="17"/>
      <c r="D446" s="17"/>
      <c r="E446" s="17"/>
      <c r="F446" s="17"/>
      <c r="G446" s="17"/>
    </row>
    <row r="447" spans="1:7" ht="13.8">
      <c r="A447" s="20"/>
      <c r="B447" s="17"/>
      <c r="C447" s="17"/>
      <c r="D447" s="17"/>
      <c r="E447" s="17"/>
      <c r="F447" s="17"/>
      <c r="G447" s="17"/>
    </row>
    <row r="448" spans="1:7" ht="13.8">
      <c r="A448" s="20"/>
      <c r="B448" s="17"/>
      <c r="C448" s="17"/>
      <c r="D448" s="17"/>
      <c r="E448" s="17"/>
      <c r="F448" s="17"/>
      <c r="G448" s="17"/>
    </row>
    <row r="449" spans="1:7" ht="13.8">
      <c r="A449" s="20"/>
      <c r="B449" s="17"/>
      <c r="C449" s="17"/>
      <c r="D449" s="17"/>
      <c r="E449" s="17"/>
      <c r="F449" s="17"/>
      <c r="G449" s="17"/>
    </row>
    <row r="450" spans="1:7" ht="13.8">
      <c r="A450" s="20"/>
      <c r="B450" s="17"/>
      <c r="C450" s="17"/>
      <c r="D450" s="17"/>
      <c r="E450" s="17"/>
      <c r="F450" s="17"/>
      <c r="G450" s="17"/>
    </row>
    <row r="451" spans="1:7" ht="13.8">
      <c r="A451" s="20"/>
      <c r="B451" s="17"/>
      <c r="C451" s="17"/>
      <c r="D451" s="17"/>
      <c r="E451" s="17"/>
      <c r="F451" s="17"/>
      <c r="G451" s="17"/>
    </row>
    <row r="452" spans="1:7" ht="13.8">
      <c r="A452" s="20"/>
      <c r="B452" s="17"/>
      <c r="C452" s="17"/>
      <c r="D452" s="17"/>
      <c r="E452" s="17"/>
      <c r="F452" s="17"/>
      <c r="G452" s="17"/>
    </row>
    <row r="453" spans="1:7" ht="13.8">
      <c r="A453" s="20"/>
      <c r="B453" s="17"/>
      <c r="C453" s="17"/>
      <c r="D453" s="17"/>
      <c r="E453" s="17"/>
      <c r="F453" s="17"/>
      <c r="G453" s="17"/>
    </row>
    <row r="454" spans="1:7" ht="13.8">
      <c r="A454" s="20"/>
      <c r="B454" s="17"/>
      <c r="C454" s="17"/>
      <c r="D454" s="17"/>
      <c r="E454" s="17"/>
      <c r="F454" s="17"/>
      <c r="G454" s="17"/>
    </row>
    <row r="455" spans="1:7" ht="13.8">
      <c r="A455" s="20"/>
      <c r="B455" s="17"/>
      <c r="C455" s="17"/>
      <c r="D455" s="17"/>
      <c r="E455" s="17"/>
      <c r="F455" s="17"/>
      <c r="G455" s="17"/>
    </row>
    <row r="456" spans="1:7" ht="13.8">
      <c r="A456" s="20"/>
      <c r="B456" s="17"/>
      <c r="C456" s="17"/>
      <c r="D456" s="17"/>
      <c r="E456" s="17"/>
      <c r="F456" s="17"/>
      <c r="G456" s="17"/>
    </row>
    <row r="457" spans="1:7" ht="13.8">
      <c r="A457" s="20"/>
      <c r="B457" s="17"/>
      <c r="C457" s="17"/>
      <c r="D457" s="17"/>
      <c r="E457" s="17"/>
      <c r="F457" s="17"/>
      <c r="G457" s="17"/>
    </row>
    <row r="458" spans="1:7" ht="13.8">
      <c r="A458" s="20"/>
      <c r="B458" s="17"/>
      <c r="C458" s="17"/>
      <c r="D458" s="17"/>
      <c r="E458" s="17"/>
      <c r="F458" s="17"/>
      <c r="G458" s="17"/>
    </row>
    <row r="459" spans="1:7" ht="13.8">
      <c r="A459" s="20"/>
      <c r="B459" s="17"/>
      <c r="C459" s="17"/>
      <c r="D459" s="17"/>
      <c r="E459" s="17"/>
      <c r="F459" s="17"/>
      <c r="G459" s="17"/>
    </row>
    <row r="460" spans="1:7" ht="13.8">
      <c r="A460" s="20"/>
      <c r="B460" s="17"/>
      <c r="C460" s="17"/>
      <c r="D460" s="17"/>
      <c r="E460" s="17"/>
      <c r="F460" s="17"/>
      <c r="G460" s="17"/>
    </row>
    <row r="461" spans="1:7" ht="13.8">
      <c r="A461" s="20"/>
      <c r="B461" s="17"/>
      <c r="C461" s="17"/>
      <c r="D461" s="17"/>
      <c r="E461" s="17"/>
      <c r="F461" s="17"/>
      <c r="G461" s="17"/>
    </row>
    <row r="462" spans="1:7" ht="13.8">
      <c r="A462" s="20"/>
      <c r="B462" s="17"/>
      <c r="C462" s="17"/>
      <c r="D462" s="17"/>
      <c r="E462" s="17"/>
      <c r="F462" s="17"/>
      <c r="G462" s="17"/>
    </row>
    <row r="463" spans="1:7" ht="13.8">
      <c r="A463" s="20"/>
      <c r="B463" s="17"/>
      <c r="C463" s="17"/>
      <c r="D463" s="17"/>
      <c r="E463" s="17"/>
      <c r="F463" s="17"/>
      <c r="G463" s="17"/>
    </row>
    <row r="464" spans="1:7" ht="13.8">
      <c r="A464" s="20"/>
      <c r="B464" s="17"/>
      <c r="C464" s="17"/>
      <c r="D464" s="17"/>
      <c r="E464" s="17"/>
      <c r="F464" s="17"/>
      <c r="G464" s="17"/>
    </row>
    <row r="465" spans="1:7" ht="13.8">
      <c r="A465" s="20"/>
      <c r="B465" s="17"/>
      <c r="C465" s="17"/>
      <c r="D465" s="17"/>
      <c r="E465" s="17"/>
      <c r="F465" s="17"/>
      <c r="G465" s="17"/>
    </row>
    <row r="466" spans="1:7" ht="13.8">
      <c r="A466" s="20"/>
      <c r="B466" s="17"/>
      <c r="C466" s="17"/>
      <c r="D466" s="17"/>
      <c r="E466" s="17"/>
      <c r="F466" s="17"/>
      <c r="G466" s="17"/>
    </row>
    <row r="467" spans="1:7" ht="13.8">
      <c r="A467" s="20"/>
      <c r="B467" s="17"/>
      <c r="C467" s="17"/>
      <c r="D467" s="17"/>
      <c r="E467" s="17"/>
      <c r="F467" s="17"/>
      <c r="G467" s="17"/>
    </row>
    <row r="468" spans="1:7" ht="13.8">
      <c r="A468" s="20"/>
      <c r="B468" s="17"/>
      <c r="C468" s="17"/>
      <c r="D468" s="17"/>
      <c r="E468" s="17"/>
      <c r="F468" s="17"/>
      <c r="G468" s="17"/>
    </row>
    <row r="469" spans="1:7" ht="13.8">
      <c r="A469" s="20"/>
      <c r="B469" s="17"/>
      <c r="C469" s="17"/>
      <c r="D469" s="17"/>
      <c r="E469" s="17"/>
      <c r="F469" s="17"/>
      <c r="G469" s="17"/>
    </row>
    <row r="470" spans="1:7" ht="13.8">
      <c r="A470" s="20"/>
      <c r="B470" s="17"/>
      <c r="C470" s="17"/>
      <c r="D470" s="17"/>
      <c r="E470" s="17"/>
      <c r="F470" s="17"/>
      <c r="G470" s="17"/>
    </row>
    <row r="471" spans="1:7" ht="13.8">
      <c r="A471" s="20"/>
      <c r="B471" s="17"/>
      <c r="C471" s="17"/>
      <c r="D471" s="17"/>
      <c r="E471" s="17"/>
      <c r="F471" s="17"/>
      <c r="G471" s="17"/>
    </row>
    <row r="472" spans="1:7" ht="13.8">
      <c r="A472" s="20"/>
      <c r="B472" s="17"/>
      <c r="C472" s="17"/>
      <c r="D472" s="17"/>
      <c r="E472" s="17"/>
      <c r="F472" s="17"/>
      <c r="G472" s="17"/>
    </row>
    <row r="473" spans="1:7" ht="13.8">
      <c r="A473" s="20"/>
      <c r="B473" s="17"/>
      <c r="C473" s="17"/>
      <c r="D473" s="17"/>
      <c r="E473" s="17"/>
      <c r="F473" s="17"/>
      <c r="G473" s="17"/>
    </row>
    <row r="474" spans="1:7" ht="13.8">
      <c r="A474" s="20"/>
      <c r="B474" s="17"/>
      <c r="C474" s="17"/>
      <c r="D474" s="17"/>
      <c r="E474" s="17"/>
      <c r="F474" s="17"/>
      <c r="G474" s="17"/>
    </row>
    <row r="475" spans="1:7" ht="13.8">
      <c r="A475" s="20"/>
      <c r="B475" s="17"/>
      <c r="C475" s="17"/>
      <c r="D475" s="17"/>
      <c r="E475" s="17"/>
      <c r="F475" s="17"/>
      <c r="G475" s="17"/>
    </row>
    <row r="476" spans="1:7" ht="13.8">
      <c r="A476" s="20"/>
      <c r="B476" s="17"/>
      <c r="C476" s="17"/>
      <c r="D476" s="17"/>
      <c r="E476" s="17"/>
      <c r="F476" s="17"/>
      <c r="G476" s="17"/>
    </row>
    <row r="477" spans="1:7" ht="13.8">
      <c r="A477" s="20"/>
      <c r="B477" s="17"/>
      <c r="C477" s="17"/>
      <c r="D477" s="17"/>
      <c r="E477" s="17"/>
      <c r="F477" s="17"/>
      <c r="G477" s="17"/>
    </row>
    <row r="478" spans="1:7" ht="13.8">
      <c r="A478" s="20"/>
      <c r="B478" s="17"/>
      <c r="C478" s="17"/>
      <c r="D478" s="17"/>
      <c r="E478" s="17"/>
      <c r="F478" s="17"/>
      <c r="G478" s="17"/>
    </row>
    <row r="479" spans="1:7" ht="13.8">
      <c r="A479" s="20"/>
      <c r="B479" s="17"/>
      <c r="C479" s="17"/>
      <c r="D479" s="17"/>
      <c r="E479" s="17"/>
      <c r="F479" s="17"/>
      <c r="G479" s="17"/>
    </row>
    <row r="480" spans="1:7" ht="13.8">
      <c r="A480" s="20"/>
      <c r="B480" s="17"/>
      <c r="C480" s="17"/>
      <c r="D480" s="17"/>
      <c r="E480" s="17"/>
      <c r="F480" s="17"/>
      <c r="G480" s="17"/>
    </row>
    <row r="481" spans="1:7" ht="13.8">
      <c r="A481" s="20"/>
      <c r="B481" s="17"/>
      <c r="C481" s="17"/>
      <c r="D481" s="17"/>
      <c r="E481" s="17"/>
      <c r="F481" s="17"/>
      <c r="G481" s="17"/>
    </row>
    <row r="482" spans="1:7" ht="13.8">
      <c r="A482" s="20"/>
      <c r="B482" s="17"/>
      <c r="C482" s="17"/>
      <c r="D482" s="17"/>
      <c r="E482" s="17"/>
      <c r="F482" s="17"/>
      <c r="G482" s="17"/>
    </row>
    <row r="483" spans="1:7" ht="13.8">
      <c r="A483" s="20"/>
      <c r="B483" s="17"/>
      <c r="C483" s="17"/>
      <c r="D483" s="17"/>
      <c r="E483" s="17"/>
      <c r="F483" s="17"/>
      <c r="G483" s="17"/>
    </row>
    <row r="484" spans="1:7" ht="13.8">
      <c r="A484" s="20"/>
      <c r="B484" s="17"/>
      <c r="C484" s="17"/>
      <c r="D484" s="17"/>
      <c r="E484" s="17"/>
      <c r="F484" s="17"/>
      <c r="G484" s="17"/>
    </row>
    <row r="485" spans="1:7" ht="13.8">
      <c r="A485" s="20"/>
      <c r="B485" s="17"/>
      <c r="C485" s="17"/>
      <c r="D485" s="17"/>
      <c r="E485" s="17"/>
      <c r="F485" s="17"/>
      <c r="G485" s="17"/>
    </row>
    <row r="486" spans="1:7" ht="13.8">
      <c r="A486" s="20"/>
      <c r="B486" s="17"/>
      <c r="C486" s="17"/>
      <c r="D486" s="17"/>
      <c r="E486" s="17"/>
      <c r="F486" s="17"/>
      <c r="G486" s="17"/>
    </row>
    <row r="487" spans="1:7" ht="13.8">
      <c r="A487" s="20"/>
      <c r="B487" s="17"/>
      <c r="C487" s="17"/>
      <c r="D487" s="17"/>
      <c r="E487" s="17"/>
      <c r="F487" s="17"/>
      <c r="G487" s="17"/>
    </row>
    <row r="488" spans="1:7" ht="13.8">
      <c r="A488" s="20"/>
      <c r="B488" s="17"/>
      <c r="C488" s="17"/>
      <c r="D488" s="17"/>
      <c r="E488" s="17"/>
      <c r="F488" s="17"/>
      <c r="G488" s="17"/>
    </row>
    <row r="489" spans="1:7" ht="13.8">
      <c r="A489" s="20"/>
      <c r="B489" s="17"/>
      <c r="C489" s="17"/>
      <c r="D489" s="17"/>
      <c r="E489" s="17"/>
      <c r="F489" s="17"/>
      <c r="G489" s="17"/>
    </row>
    <row r="490" spans="1:7" ht="13.8">
      <c r="A490" s="20"/>
      <c r="B490" s="17"/>
      <c r="C490" s="17"/>
      <c r="D490" s="17"/>
      <c r="E490" s="17"/>
      <c r="F490" s="17"/>
      <c r="G490" s="17"/>
    </row>
    <row r="491" spans="1:7" ht="13.8">
      <c r="A491" s="20"/>
      <c r="B491" s="17"/>
      <c r="C491" s="17"/>
      <c r="D491" s="17"/>
      <c r="E491" s="17"/>
      <c r="F491" s="17"/>
      <c r="G491" s="17"/>
    </row>
    <row r="492" spans="1:7" ht="13.8">
      <c r="A492" s="20"/>
      <c r="B492" s="17"/>
      <c r="C492" s="17"/>
      <c r="D492" s="17"/>
      <c r="E492" s="17"/>
      <c r="F492" s="17"/>
      <c r="G492" s="17"/>
    </row>
    <row r="493" spans="1:7" ht="13.8">
      <c r="A493" s="20"/>
      <c r="B493" s="17"/>
      <c r="C493" s="17"/>
      <c r="D493" s="17"/>
      <c r="E493" s="17"/>
      <c r="F493" s="17"/>
      <c r="G493" s="17"/>
    </row>
    <row r="494" spans="1:7" ht="13.8">
      <c r="A494" s="20"/>
      <c r="B494" s="17"/>
      <c r="C494" s="17"/>
      <c r="D494" s="17"/>
      <c r="E494" s="17"/>
      <c r="F494" s="17"/>
      <c r="G494" s="17"/>
    </row>
    <row r="495" spans="1:7" ht="13.8">
      <c r="A495" s="20"/>
      <c r="B495" s="17"/>
      <c r="C495" s="17"/>
      <c r="D495" s="17"/>
      <c r="E495" s="17"/>
      <c r="F495" s="17"/>
      <c r="G495" s="17"/>
    </row>
    <row r="496" spans="1:7" ht="13.8">
      <c r="A496" s="20"/>
      <c r="B496" s="17"/>
      <c r="C496" s="17"/>
      <c r="D496" s="17"/>
      <c r="E496" s="17"/>
      <c r="F496" s="17"/>
      <c r="G496" s="17"/>
    </row>
    <row r="497" spans="1:7" ht="13.8">
      <c r="A497" s="20"/>
      <c r="B497" s="17"/>
      <c r="C497" s="17"/>
      <c r="D497" s="17"/>
      <c r="E497" s="17"/>
      <c r="F497" s="17"/>
      <c r="G497" s="17"/>
    </row>
    <row r="498" spans="1:7" ht="13.8">
      <c r="A498" s="20"/>
      <c r="B498" s="17"/>
      <c r="C498" s="17"/>
      <c r="D498" s="17"/>
      <c r="E498" s="17"/>
      <c r="F498" s="17"/>
      <c r="G498" s="17"/>
    </row>
    <row r="499" spans="1:7" ht="13.8">
      <c r="A499" s="20"/>
      <c r="B499" s="17"/>
      <c r="C499" s="17"/>
      <c r="D499" s="17"/>
      <c r="E499" s="17"/>
      <c r="F499" s="17"/>
      <c r="G499" s="17"/>
    </row>
    <row r="500" spans="1:7" ht="13.8">
      <c r="A500" s="20"/>
      <c r="B500" s="17"/>
      <c r="C500" s="17"/>
      <c r="D500" s="17"/>
      <c r="E500" s="17"/>
      <c r="F500" s="17"/>
      <c r="G500" s="17"/>
    </row>
    <row r="501" spans="1:7" ht="13.8">
      <c r="A501" s="20"/>
      <c r="B501" s="17"/>
      <c r="C501" s="17"/>
      <c r="D501" s="17"/>
      <c r="E501" s="17"/>
      <c r="F501" s="17"/>
      <c r="G501" s="17"/>
    </row>
    <row r="502" spans="1:7" ht="13.8">
      <c r="A502" s="20"/>
      <c r="B502" s="17"/>
      <c r="C502" s="17"/>
      <c r="D502" s="17"/>
      <c r="E502" s="17"/>
      <c r="F502" s="17"/>
      <c r="G502" s="17"/>
    </row>
    <row r="503" spans="1:7" ht="13.8">
      <c r="A503" s="20"/>
      <c r="B503" s="17"/>
      <c r="C503" s="17"/>
      <c r="D503" s="17"/>
      <c r="E503" s="17"/>
      <c r="F503" s="17"/>
      <c r="G503" s="17"/>
    </row>
    <row r="504" spans="1:7" ht="13.8">
      <c r="A504" s="20"/>
      <c r="B504" s="17"/>
      <c r="C504" s="17"/>
      <c r="D504" s="17"/>
      <c r="E504" s="17"/>
      <c r="F504" s="17"/>
      <c r="G504" s="17"/>
    </row>
    <row r="505" spans="1:7" ht="13.8">
      <c r="A505" s="20"/>
      <c r="B505" s="17"/>
      <c r="C505" s="17"/>
      <c r="D505" s="17"/>
      <c r="E505" s="17"/>
      <c r="F505" s="17"/>
      <c r="G505" s="17"/>
    </row>
    <row r="506" spans="1:7" ht="13.8">
      <c r="A506" s="20"/>
      <c r="B506" s="17"/>
      <c r="C506" s="17"/>
      <c r="D506" s="17"/>
      <c r="E506" s="17"/>
      <c r="F506" s="17"/>
      <c r="G506" s="17"/>
    </row>
    <row r="507" spans="1:7" ht="13.8">
      <c r="A507" s="20"/>
      <c r="B507" s="17"/>
      <c r="C507" s="17"/>
      <c r="D507" s="17"/>
      <c r="E507" s="17"/>
      <c r="F507" s="17"/>
      <c r="G507" s="17"/>
    </row>
    <row r="508" spans="1:7" ht="13.8">
      <c r="A508" s="20"/>
      <c r="B508" s="17"/>
      <c r="C508" s="17"/>
      <c r="D508" s="17"/>
      <c r="E508" s="17"/>
      <c r="F508" s="17"/>
      <c r="G508" s="17"/>
    </row>
    <row r="509" spans="1:7" ht="13.8">
      <c r="A509" s="20"/>
      <c r="B509" s="17"/>
      <c r="C509" s="17"/>
      <c r="D509" s="17"/>
      <c r="E509" s="17"/>
      <c r="F509" s="17"/>
      <c r="G509" s="17"/>
    </row>
    <row r="510" spans="1:7" ht="13.8">
      <c r="A510" s="20"/>
      <c r="B510" s="17"/>
      <c r="C510" s="17"/>
      <c r="D510" s="17"/>
      <c r="E510" s="17"/>
      <c r="F510" s="17"/>
      <c r="G510" s="17"/>
    </row>
    <row r="511" spans="1:7" ht="13.8">
      <c r="A511" s="20"/>
      <c r="B511" s="17"/>
      <c r="C511" s="17"/>
      <c r="D511" s="17"/>
      <c r="E511" s="17"/>
      <c r="F511" s="17"/>
      <c r="G511" s="17"/>
    </row>
    <row r="512" spans="1:7" ht="13.8">
      <c r="A512" s="20"/>
      <c r="B512" s="17"/>
      <c r="C512" s="17"/>
      <c r="D512" s="17"/>
      <c r="E512" s="17"/>
      <c r="F512" s="17"/>
      <c r="G512" s="17"/>
    </row>
    <row r="513" spans="1:7" ht="13.8">
      <c r="A513" s="20"/>
      <c r="B513" s="17"/>
      <c r="C513" s="17"/>
      <c r="D513" s="17"/>
      <c r="E513" s="17"/>
      <c r="F513" s="17"/>
      <c r="G513" s="17"/>
    </row>
    <row r="514" spans="1:7" ht="13.8">
      <c r="A514" s="20"/>
      <c r="B514" s="17"/>
      <c r="C514" s="17"/>
      <c r="D514" s="17"/>
      <c r="E514" s="17"/>
      <c r="F514" s="17"/>
      <c r="G514" s="17"/>
    </row>
    <row r="515" spans="1:7" ht="13.8">
      <c r="A515" s="20"/>
      <c r="B515" s="17"/>
      <c r="C515" s="17"/>
      <c r="D515" s="17"/>
      <c r="E515" s="17"/>
      <c r="F515" s="17"/>
      <c r="G515" s="17"/>
    </row>
    <row r="516" spans="1:7" ht="13.8">
      <c r="A516" s="20"/>
      <c r="B516" s="17"/>
      <c r="C516" s="17"/>
      <c r="D516" s="17"/>
      <c r="E516" s="17"/>
      <c r="F516" s="17"/>
      <c r="G516" s="17"/>
    </row>
    <row r="517" spans="1:7" ht="13.8">
      <c r="A517" s="20"/>
      <c r="B517" s="17"/>
      <c r="C517" s="17"/>
      <c r="D517" s="17"/>
      <c r="E517" s="17"/>
      <c r="F517" s="17"/>
      <c r="G517" s="17"/>
    </row>
    <row r="518" spans="1:7" ht="13.8">
      <c r="A518" s="20"/>
      <c r="B518" s="17"/>
      <c r="C518" s="17"/>
      <c r="D518" s="17"/>
      <c r="E518" s="17"/>
      <c r="F518" s="17"/>
      <c r="G518" s="17"/>
    </row>
    <row r="519" spans="1:7" ht="13.8">
      <c r="A519" s="20"/>
      <c r="B519" s="17"/>
      <c r="C519" s="17"/>
      <c r="D519" s="17"/>
      <c r="E519" s="17"/>
      <c r="F519" s="17"/>
      <c r="G519" s="17"/>
    </row>
    <row r="520" spans="1:7" ht="13.8">
      <c r="A520" s="20"/>
      <c r="B520" s="17"/>
      <c r="C520" s="17"/>
      <c r="D520" s="17"/>
      <c r="E520" s="17"/>
      <c r="F520" s="17"/>
      <c r="G520" s="17"/>
    </row>
    <row r="521" spans="1:7" ht="13.8">
      <c r="A521" s="20"/>
      <c r="B521" s="17"/>
      <c r="C521" s="17"/>
      <c r="D521" s="17"/>
      <c r="E521" s="17"/>
      <c r="F521" s="17"/>
      <c r="G521" s="17"/>
    </row>
    <row r="522" spans="1:7" ht="13.8">
      <c r="A522" s="20"/>
      <c r="B522" s="17"/>
      <c r="C522" s="17"/>
      <c r="D522" s="17"/>
      <c r="E522" s="17"/>
      <c r="F522" s="17"/>
      <c r="G522" s="17"/>
    </row>
    <row r="523" spans="1:7" ht="13.8">
      <c r="A523" s="20"/>
      <c r="B523" s="17"/>
      <c r="C523" s="17"/>
      <c r="D523" s="17"/>
      <c r="E523" s="17"/>
      <c r="F523" s="17"/>
      <c r="G523" s="17"/>
    </row>
    <row r="524" spans="1:7" ht="13.8">
      <c r="A524" s="20"/>
      <c r="B524" s="17"/>
      <c r="C524" s="17"/>
      <c r="D524" s="17"/>
      <c r="E524" s="17"/>
      <c r="F524" s="17"/>
      <c r="G524" s="17"/>
    </row>
    <row r="525" spans="1:7" ht="13.8">
      <c r="A525" s="20"/>
      <c r="B525" s="17"/>
      <c r="C525" s="17"/>
      <c r="D525" s="17"/>
      <c r="E525" s="17"/>
      <c r="F525" s="17"/>
      <c r="G525" s="17"/>
    </row>
    <row r="526" spans="1:7" ht="13.8">
      <c r="A526" s="20"/>
      <c r="B526" s="17"/>
      <c r="C526" s="17"/>
      <c r="D526" s="17"/>
      <c r="E526" s="17"/>
      <c r="F526" s="17"/>
      <c r="G526" s="17"/>
    </row>
    <row r="527" spans="1:7" ht="13.8">
      <c r="A527" s="20"/>
      <c r="B527" s="17"/>
      <c r="C527" s="17"/>
      <c r="D527" s="17"/>
      <c r="E527" s="17"/>
      <c r="F527" s="17"/>
      <c r="G527" s="17"/>
    </row>
    <row r="528" spans="1:7" ht="13.8">
      <c r="A528" s="20"/>
      <c r="B528" s="17"/>
      <c r="C528" s="17"/>
      <c r="D528" s="17"/>
      <c r="E528" s="17"/>
      <c r="F528" s="17"/>
      <c r="G528" s="17"/>
    </row>
    <row r="529" spans="1:7" ht="13.8">
      <c r="A529" s="20"/>
      <c r="B529" s="17"/>
      <c r="C529" s="17"/>
      <c r="D529" s="17"/>
      <c r="E529" s="17"/>
      <c r="F529" s="17"/>
      <c r="G529" s="17"/>
    </row>
    <row r="530" spans="1:7" ht="13.8">
      <c r="A530" s="20"/>
      <c r="B530" s="17"/>
      <c r="C530" s="17"/>
      <c r="D530" s="17"/>
      <c r="E530" s="17"/>
      <c r="F530" s="17"/>
      <c r="G530" s="17"/>
    </row>
    <row r="531" spans="1:7" ht="13.8">
      <c r="A531" s="20"/>
      <c r="B531" s="17"/>
      <c r="C531" s="17"/>
      <c r="D531" s="17"/>
      <c r="E531" s="17"/>
      <c r="F531" s="17"/>
      <c r="G531" s="17"/>
    </row>
    <row r="532" spans="1:7" ht="13.8">
      <c r="A532" s="20"/>
      <c r="B532" s="17"/>
      <c r="C532" s="17"/>
      <c r="D532" s="17"/>
      <c r="E532" s="17"/>
      <c r="F532" s="17"/>
      <c r="G532" s="17"/>
    </row>
    <row r="533" spans="1:7" ht="13.8">
      <c r="A533" s="20"/>
      <c r="B533" s="17"/>
      <c r="C533" s="17"/>
      <c r="D533" s="17"/>
      <c r="E533" s="17"/>
      <c r="F533" s="17"/>
      <c r="G533" s="17"/>
    </row>
    <row r="534" spans="1:7" ht="13.8">
      <c r="A534" s="20"/>
      <c r="B534" s="17"/>
      <c r="C534" s="17"/>
      <c r="D534" s="17"/>
      <c r="E534" s="17"/>
      <c r="F534" s="17"/>
      <c r="G534" s="17"/>
    </row>
    <row r="535" spans="1:7" ht="13.8">
      <c r="A535" s="20"/>
      <c r="B535" s="17"/>
      <c r="C535" s="17"/>
      <c r="D535" s="17"/>
      <c r="E535" s="17"/>
      <c r="F535" s="17"/>
      <c r="G535" s="17"/>
    </row>
    <row r="536" spans="1:7" ht="13.8">
      <c r="A536" s="20"/>
      <c r="B536" s="17"/>
      <c r="C536" s="17"/>
      <c r="D536" s="17"/>
      <c r="E536" s="17"/>
      <c r="F536" s="17"/>
      <c r="G536" s="17"/>
    </row>
    <row r="537" spans="1:7" ht="13.8">
      <c r="A537" s="20"/>
      <c r="B537" s="17"/>
      <c r="C537" s="17"/>
      <c r="D537" s="17"/>
      <c r="E537" s="17"/>
      <c r="F537" s="17"/>
      <c r="G537" s="17"/>
    </row>
    <row r="538" spans="1:7" ht="13.8">
      <c r="A538" s="20"/>
      <c r="B538" s="17"/>
      <c r="C538" s="17"/>
      <c r="D538" s="17"/>
      <c r="E538" s="17"/>
      <c r="F538" s="17"/>
      <c r="G538" s="17"/>
    </row>
    <row r="539" spans="1:7" ht="13.8">
      <c r="A539" s="20"/>
      <c r="B539" s="17"/>
      <c r="C539" s="17"/>
      <c r="D539" s="17"/>
      <c r="E539" s="17"/>
      <c r="F539" s="17"/>
      <c r="G539" s="17"/>
    </row>
    <row r="540" spans="1:7" ht="13.8">
      <c r="A540" s="20"/>
      <c r="B540" s="17"/>
      <c r="C540" s="17"/>
      <c r="D540" s="17"/>
      <c r="E540" s="17"/>
      <c r="F540" s="17"/>
      <c r="G540" s="17"/>
    </row>
    <row r="541" spans="1:7" ht="13.8">
      <c r="A541" s="20"/>
      <c r="B541" s="17"/>
      <c r="C541" s="17"/>
      <c r="D541" s="17"/>
      <c r="E541" s="17"/>
      <c r="F541" s="17"/>
      <c r="G541" s="17"/>
    </row>
    <row r="542" spans="1:7" ht="13.8">
      <c r="A542" s="20"/>
      <c r="B542" s="17"/>
      <c r="C542" s="17"/>
      <c r="D542" s="17"/>
      <c r="E542" s="17"/>
      <c r="F542" s="17"/>
      <c r="G542" s="17"/>
    </row>
    <row r="543" spans="1:7" ht="13.8">
      <c r="A543" s="20"/>
      <c r="B543" s="17"/>
      <c r="C543" s="17"/>
      <c r="D543" s="17"/>
      <c r="E543" s="17"/>
      <c r="F543" s="17"/>
      <c r="G543" s="17"/>
    </row>
    <row r="544" spans="1:7" ht="13.8">
      <c r="A544" s="20"/>
      <c r="B544" s="17"/>
      <c r="C544" s="17"/>
      <c r="D544" s="17"/>
      <c r="E544" s="17"/>
      <c r="F544" s="17"/>
      <c r="G544" s="17"/>
    </row>
    <row r="545" spans="1:7" ht="13.8">
      <c r="A545" s="20"/>
      <c r="B545" s="17"/>
      <c r="C545" s="17"/>
      <c r="D545" s="17"/>
      <c r="E545" s="17"/>
      <c r="F545" s="17"/>
      <c r="G545" s="17"/>
    </row>
    <row r="546" spans="1:7" ht="13.8">
      <c r="A546" s="20"/>
      <c r="B546" s="17"/>
      <c r="C546" s="17"/>
      <c r="D546" s="17"/>
      <c r="E546" s="17"/>
      <c r="F546" s="17"/>
      <c r="G546" s="17"/>
    </row>
    <row r="547" spans="1:7" ht="13.8">
      <c r="A547" s="20"/>
      <c r="B547" s="17"/>
      <c r="C547" s="17"/>
      <c r="D547" s="17"/>
      <c r="E547" s="17"/>
      <c r="F547" s="17"/>
      <c r="G547" s="17"/>
    </row>
    <row r="548" spans="1:7" ht="13.8">
      <c r="A548" s="20"/>
      <c r="B548" s="17"/>
      <c r="C548" s="17"/>
      <c r="D548" s="17"/>
      <c r="E548" s="17"/>
      <c r="F548" s="17"/>
      <c r="G548" s="17"/>
    </row>
    <row r="549" spans="1:7" ht="13.8">
      <c r="A549" s="20"/>
      <c r="B549" s="17"/>
      <c r="C549" s="17"/>
      <c r="D549" s="17"/>
      <c r="E549" s="17"/>
      <c r="F549" s="17"/>
      <c r="G549" s="17"/>
    </row>
    <row r="550" spans="1:7" ht="13.8">
      <c r="A550" s="20"/>
      <c r="B550" s="17"/>
      <c r="C550" s="17"/>
      <c r="D550" s="17"/>
      <c r="E550" s="17"/>
      <c r="F550" s="17"/>
      <c r="G550" s="17"/>
    </row>
    <row r="551" spans="1:7" ht="13.8">
      <c r="A551" s="20"/>
      <c r="B551" s="17"/>
      <c r="C551" s="17"/>
      <c r="D551" s="17"/>
      <c r="E551" s="17"/>
      <c r="F551" s="17"/>
      <c r="G551" s="17"/>
    </row>
    <row r="552" spans="1:7" ht="13.8">
      <c r="A552" s="20"/>
      <c r="B552" s="17"/>
      <c r="C552" s="17"/>
      <c r="D552" s="17"/>
      <c r="E552" s="17"/>
      <c r="F552" s="17"/>
      <c r="G552" s="17"/>
    </row>
    <row r="553" spans="1:7" ht="13.8">
      <c r="A553" s="20"/>
      <c r="B553" s="17"/>
      <c r="C553" s="17"/>
      <c r="D553" s="17"/>
      <c r="E553" s="17"/>
      <c r="F553" s="17"/>
      <c r="G553" s="17"/>
    </row>
    <row r="554" spans="1:7" ht="13.8">
      <c r="A554" s="20"/>
      <c r="B554" s="17"/>
      <c r="C554" s="17"/>
      <c r="D554" s="17"/>
      <c r="E554" s="17"/>
      <c r="F554" s="17"/>
      <c r="G554" s="17"/>
    </row>
    <row r="555" spans="1:7" ht="13.8">
      <c r="A555" s="20"/>
      <c r="B555" s="17"/>
      <c r="C555" s="17"/>
      <c r="D555" s="17"/>
      <c r="E555" s="17"/>
      <c r="F555" s="17"/>
      <c r="G555" s="17"/>
    </row>
    <row r="556" spans="1:7" ht="13.8">
      <c r="A556" s="20"/>
      <c r="B556" s="17"/>
      <c r="C556" s="17"/>
      <c r="D556" s="17"/>
      <c r="E556" s="17"/>
      <c r="F556" s="17"/>
      <c r="G556" s="17"/>
    </row>
    <row r="557" spans="1:7" ht="13.8">
      <c r="A557" s="20"/>
      <c r="B557" s="17"/>
      <c r="C557" s="17"/>
      <c r="D557" s="17"/>
      <c r="E557" s="17"/>
      <c r="F557" s="17"/>
      <c r="G557" s="17"/>
    </row>
    <row r="558" spans="1:7" ht="13.8">
      <c r="A558" s="20"/>
      <c r="B558" s="17"/>
      <c r="C558" s="17"/>
      <c r="D558" s="17"/>
      <c r="E558" s="17"/>
      <c r="F558" s="17"/>
      <c r="G558" s="17"/>
    </row>
    <row r="559" spans="1:7" ht="13.8">
      <c r="A559" s="20"/>
      <c r="B559" s="17"/>
      <c r="C559" s="17"/>
      <c r="D559" s="17"/>
      <c r="E559" s="17"/>
      <c r="F559" s="17"/>
      <c r="G559" s="17"/>
    </row>
    <row r="560" spans="1:7" ht="13.8">
      <c r="A560" s="20"/>
      <c r="B560" s="17"/>
      <c r="C560" s="17"/>
      <c r="D560" s="17"/>
      <c r="E560" s="17"/>
      <c r="F560" s="17"/>
      <c r="G560" s="17"/>
    </row>
    <row r="561" spans="1:7" ht="13.8">
      <c r="A561" s="20"/>
      <c r="B561" s="17"/>
      <c r="C561" s="17"/>
      <c r="D561" s="17"/>
      <c r="E561" s="17"/>
      <c r="F561" s="17"/>
      <c r="G561" s="17"/>
    </row>
    <row r="562" spans="1:7" ht="13.8">
      <c r="A562" s="20"/>
      <c r="B562" s="17"/>
      <c r="C562" s="17"/>
      <c r="D562" s="17"/>
      <c r="E562" s="17"/>
      <c r="F562" s="17"/>
      <c r="G562" s="17"/>
    </row>
    <row r="563" spans="1:7" ht="13.8">
      <c r="A563" s="20"/>
      <c r="B563" s="17"/>
      <c r="C563" s="17"/>
      <c r="D563" s="17"/>
      <c r="E563" s="17"/>
      <c r="F563" s="17"/>
      <c r="G563" s="17"/>
    </row>
    <row r="564" spans="1:7" ht="13.8">
      <c r="A564" s="20"/>
      <c r="B564" s="17"/>
      <c r="C564" s="17"/>
      <c r="D564" s="17"/>
      <c r="E564" s="17"/>
      <c r="F564" s="17"/>
      <c r="G564" s="17"/>
    </row>
    <row r="565" spans="1:7" ht="13.8">
      <c r="A565" s="20"/>
      <c r="B565" s="17"/>
      <c r="C565" s="17"/>
      <c r="D565" s="17"/>
      <c r="E565" s="17"/>
      <c r="F565" s="17"/>
      <c r="G565" s="17"/>
    </row>
    <row r="566" spans="1:7" ht="13.8">
      <c r="A566" s="20"/>
      <c r="B566" s="17"/>
      <c r="C566" s="17"/>
      <c r="D566" s="17"/>
      <c r="E566" s="17"/>
      <c r="F566" s="17"/>
      <c r="G566" s="17"/>
    </row>
    <row r="567" spans="1:7" ht="13.8">
      <c r="A567" s="20"/>
      <c r="B567" s="17"/>
      <c r="C567" s="17"/>
      <c r="D567" s="17"/>
      <c r="E567" s="17"/>
      <c r="F567" s="17"/>
      <c r="G567" s="17"/>
    </row>
    <row r="568" spans="1:7" ht="13.8">
      <c r="A568" s="20"/>
      <c r="B568" s="17"/>
      <c r="C568" s="17"/>
      <c r="D568" s="17"/>
      <c r="E568" s="17"/>
      <c r="F568" s="17"/>
      <c r="G568" s="17"/>
    </row>
    <row r="569" spans="1:7" ht="13.8">
      <c r="A569" s="20"/>
      <c r="B569" s="17"/>
      <c r="C569" s="17"/>
      <c r="D569" s="17"/>
      <c r="E569" s="17"/>
      <c r="F569" s="17"/>
      <c r="G569" s="17"/>
    </row>
    <row r="570" spans="1:7" ht="13.8">
      <c r="A570" s="20"/>
      <c r="B570" s="17"/>
      <c r="C570" s="17"/>
      <c r="D570" s="17"/>
      <c r="E570" s="17"/>
      <c r="F570" s="17"/>
      <c r="G570" s="17"/>
    </row>
    <row r="571" spans="1:7" ht="13.8">
      <c r="A571" s="20"/>
      <c r="B571" s="17"/>
      <c r="C571" s="17"/>
      <c r="D571" s="17"/>
      <c r="E571" s="17"/>
      <c r="F571" s="17"/>
      <c r="G571" s="17"/>
    </row>
    <row r="572" spans="1:7" ht="13.8">
      <c r="A572" s="20"/>
      <c r="B572" s="17"/>
      <c r="C572" s="17"/>
      <c r="D572" s="17"/>
      <c r="E572" s="17"/>
      <c r="F572" s="17"/>
      <c r="G572" s="17"/>
    </row>
    <row r="573" spans="1:7" ht="13.8">
      <c r="A573" s="20"/>
      <c r="B573" s="17"/>
      <c r="C573" s="17"/>
      <c r="D573" s="17"/>
      <c r="E573" s="17"/>
      <c r="F573" s="17"/>
      <c r="G573" s="17"/>
    </row>
    <row r="574" spans="1:7" ht="13.8">
      <c r="A574" s="20"/>
      <c r="B574" s="17"/>
      <c r="C574" s="17"/>
      <c r="D574" s="17"/>
      <c r="E574" s="17"/>
      <c r="F574" s="17"/>
      <c r="G574" s="17"/>
    </row>
    <row r="575" spans="1:7" ht="13.8">
      <c r="A575" s="20"/>
      <c r="B575" s="17"/>
      <c r="C575" s="17"/>
      <c r="D575" s="17"/>
      <c r="E575" s="17"/>
      <c r="F575" s="17"/>
      <c r="G575" s="17"/>
    </row>
    <row r="576" spans="1:7" ht="13.8">
      <c r="A576" s="20"/>
      <c r="B576" s="17"/>
      <c r="C576" s="17"/>
      <c r="D576" s="17"/>
      <c r="E576" s="17"/>
      <c r="F576" s="17"/>
      <c r="G576" s="17"/>
    </row>
    <row r="577" spans="1:7" ht="13.8">
      <c r="A577" s="20"/>
      <c r="B577" s="17"/>
      <c r="C577" s="17"/>
      <c r="D577" s="17"/>
      <c r="E577" s="17"/>
      <c r="F577" s="17"/>
      <c r="G577" s="17"/>
    </row>
    <row r="578" spans="1:7" ht="13.8">
      <c r="A578" s="20"/>
      <c r="B578" s="17"/>
      <c r="C578" s="17"/>
      <c r="D578" s="17"/>
      <c r="E578" s="17"/>
      <c r="F578" s="17"/>
      <c r="G578" s="17"/>
    </row>
    <row r="579" spans="1:7" ht="13.8">
      <c r="A579" s="20"/>
      <c r="B579" s="17"/>
      <c r="C579" s="17"/>
      <c r="D579" s="17"/>
      <c r="E579" s="17"/>
      <c r="F579" s="17"/>
      <c r="G579" s="17"/>
    </row>
    <row r="580" spans="1:7" ht="13.8">
      <c r="A580" s="20"/>
      <c r="B580" s="17"/>
      <c r="C580" s="17"/>
      <c r="D580" s="17"/>
      <c r="E580" s="17"/>
      <c r="F580" s="17"/>
      <c r="G580" s="17"/>
    </row>
    <row r="581" spans="1:7" ht="13.8">
      <c r="A581" s="20"/>
      <c r="B581" s="17"/>
      <c r="C581" s="17"/>
      <c r="D581" s="17"/>
      <c r="E581" s="17"/>
      <c r="F581" s="17"/>
      <c r="G581" s="17"/>
    </row>
    <row r="582" spans="1:7" ht="13.8">
      <c r="A582" s="20"/>
      <c r="B582" s="17"/>
      <c r="C582" s="17"/>
      <c r="D582" s="17"/>
      <c r="E582" s="17"/>
      <c r="F582" s="17"/>
      <c r="G582" s="17"/>
    </row>
    <row r="583" spans="1:7" ht="13.8">
      <c r="A583" s="20"/>
      <c r="B583" s="17"/>
      <c r="C583" s="17"/>
      <c r="D583" s="17"/>
      <c r="E583" s="17"/>
      <c r="F583" s="17"/>
      <c r="G583" s="17"/>
    </row>
    <row r="584" spans="1:7" ht="13.8">
      <c r="A584" s="20"/>
      <c r="B584" s="17"/>
      <c r="C584" s="17"/>
      <c r="D584" s="17"/>
      <c r="E584" s="17"/>
      <c r="F584" s="17"/>
      <c r="G584" s="17"/>
    </row>
    <row r="585" spans="1:7" ht="13.8">
      <c r="A585" s="20"/>
      <c r="B585" s="17"/>
      <c r="C585" s="17"/>
      <c r="D585" s="17"/>
      <c r="E585" s="17"/>
      <c r="F585" s="17"/>
      <c r="G585" s="17"/>
    </row>
    <row r="586" spans="1:7" ht="13.8">
      <c r="A586" s="20"/>
      <c r="B586" s="17"/>
      <c r="C586" s="17"/>
      <c r="D586" s="17"/>
      <c r="E586" s="17"/>
      <c r="F586" s="17"/>
      <c r="G586" s="17"/>
    </row>
    <row r="587" spans="1:7" ht="13.8">
      <c r="A587" s="20"/>
      <c r="B587" s="17"/>
      <c r="C587" s="17"/>
      <c r="D587" s="17"/>
      <c r="E587" s="17"/>
      <c r="F587" s="17"/>
      <c r="G587" s="17"/>
    </row>
    <row r="588" spans="1:7" ht="13.8">
      <c r="A588" s="20"/>
      <c r="B588" s="17"/>
      <c r="C588" s="17"/>
      <c r="D588" s="17"/>
      <c r="E588" s="17"/>
      <c r="F588" s="17"/>
      <c r="G588" s="17"/>
    </row>
    <row r="589" spans="1:7" ht="13.8">
      <c r="A589" s="20"/>
      <c r="B589" s="17"/>
      <c r="C589" s="17"/>
      <c r="D589" s="17"/>
      <c r="E589" s="17"/>
      <c r="F589" s="17"/>
      <c r="G589" s="17"/>
    </row>
    <row r="590" spans="1:7" ht="13.8">
      <c r="A590" s="20"/>
      <c r="B590" s="17"/>
      <c r="C590" s="17"/>
      <c r="D590" s="17"/>
      <c r="E590" s="17"/>
      <c r="F590" s="17"/>
      <c r="G590" s="17"/>
    </row>
    <row r="591" spans="1:7" ht="13.8">
      <c r="A591" s="20"/>
      <c r="B591" s="17"/>
      <c r="C591" s="17"/>
      <c r="D591" s="17"/>
      <c r="E591" s="17"/>
      <c r="F591" s="17"/>
      <c r="G591" s="17"/>
    </row>
    <row r="592" spans="1:7" ht="13.8">
      <c r="A592" s="20"/>
      <c r="B592" s="17"/>
      <c r="C592" s="17"/>
      <c r="D592" s="17"/>
      <c r="E592" s="17"/>
      <c r="F592" s="17"/>
      <c r="G592" s="17"/>
    </row>
    <row r="593" spans="1:7" ht="13.8">
      <c r="A593" s="20"/>
      <c r="B593" s="17"/>
      <c r="C593" s="17"/>
      <c r="D593" s="17"/>
      <c r="E593" s="17"/>
      <c r="F593" s="17"/>
      <c r="G593" s="17"/>
    </row>
    <row r="594" spans="1:7" ht="13.8">
      <c r="A594" s="20"/>
      <c r="B594" s="17"/>
      <c r="C594" s="17"/>
      <c r="D594" s="17"/>
      <c r="E594" s="17"/>
      <c r="F594" s="17"/>
      <c r="G594" s="17"/>
    </row>
    <row r="595" spans="1:7" ht="13.8">
      <c r="A595" s="20"/>
      <c r="B595" s="17"/>
      <c r="C595" s="17"/>
      <c r="D595" s="17"/>
      <c r="E595" s="17"/>
      <c r="F595" s="17"/>
      <c r="G595" s="17"/>
    </row>
    <row r="596" spans="1:7" ht="13.8">
      <c r="A596" s="20"/>
      <c r="B596" s="17"/>
      <c r="C596" s="17"/>
      <c r="D596" s="17"/>
      <c r="E596" s="17"/>
      <c r="F596" s="17"/>
      <c r="G596" s="17"/>
    </row>
    <row r="597" spans="1:7" ht="13.8">
      <c r="A597" s="20"/>
      <c r="B597" s="17"/>
      <c r="C597" s="17"/>
      <c r="D597" s="17"/>
      <c r="E597" s="17"/>
      <c r="F597" s="17"/>
      <c r="G597" s="17"/>
    </row>
    <row r="598" spans="1:7" ht="13.8">
      <c r="A598" s="20"/>
      <c r="B598" s="17"/>
      <c r="C598" s="17"/>
      <c r="D598" s="17"/>
      <c r="E598" s="17"/>
      <c r="F598" s="17"/>
      <c r="G598" s="17"/>
    </row>
    <row r="599" spans="1:7" ht="13.8">
      <c r="A599" s="20"/>
      <c r="B599" s="17"/>
      <c r="C599" s="17"/>
      <c r="D599" s="17"/>
      <c r="E599" s="17"/>
      <c r="F599" s="17"/>
      <c r="G599" s="17"/>
    </row>
    <row r="600" spans="1:7" ht="13.8">
      <c r="A600" s="20"/>
      <c r="B600" s="17"/>
      <c r="C600" s="17"/>
      <c r="D600" s="17"/>
      <c r="E600" s="17"/>
      <c r="F600" s="17"/>
      <c r="G600" s="17"/>
    </row>
    <row r="601" spans="1:7" ht="13.8">
      <c r="A601" s="20"/>
      <c r="B601" s="17"/>
      <c r="C601" s="17"/>
      <c r="D601" s="17"/>
      <c r="E601" s="17"/>
      <c r="F601" s="17"/>
      <c r="G601" s="17"/>
    </row>
    <row r="602" spans="1:7" ht="13.8">
      <c r="A602" s="20"/>
      <c r="B602" s="17"/>
      <c r="C602" s="17"/>
      <c r="D602" s="17"/>
      <c r="E602" s="17"/>
      <c r="F602" s="17"/>
      <c r="G602" s="17"/>
    </row>
    <row r="603" spans="1:7" ht="13.8">
      <c r="A603" s="20"/>
      <c r="B603" s="17"/>
      <c r="C603" s="17"/>
      <c r="D603" s="17"/>
      <c r="E603" s="17"/>
      <c r="F603" s="17"/>
      <c r="G603" s="17"/>
    </row>
    <row r="604" spans="1:7" ht="13.8">
      <c r="A604" s="20"/>
      <c r="B604" s="17"/>
      <c r="C604" s="17"/>
      <c r="D604" s="17"/>
      <c r="E604" s="17"/>
      <c r="F604" s="17"/>
      <c r="G604" s="17"/>
    </row>
    <row r="605" spans="1:7" ht="13.8">
      <c r="A605" s="20"/>
      <c r="B605" s="17"/>
      <c r="C605" s="17"/>
      <c r="D605" s="17"/>
      <c r="E605" s="17"/>
      <c r="F605" s="17"/>
      <c r="G605" s="17"/>
    </row>
    <row r="606" spans="1:7" ht="13.8">
      <c r="A606" s="20"/>
      <c r="B606" s="17"/>
      <c r="C606" s="17"/>
      <c r="D606" s="17"/>
      <c r="E606" s="17"/>
      <c r="F606" s="17"/>
      <c r="G606" s="17"/>
    </row>
    <row r="607" spans="1:7" ht="13.8">
      <c r="A607" s="20"/>
      <c r="B607" s="17"/>
      <c r="C607" s="17"/>
      <c r="D607" s="17"/>
      <c r="E607" s="17"/>
      <c r="F607" s="17"/>
      <c r="G607" s="17"/>
    </row>
    <row r="608" spans="1:7" ht="13.8">
      <c r="A608" s="20"/>
      <c r="B608" s="17"/>
      <c r="C608" s="17"/>
      <c r="D608" s="17"/>
      <c r="E608" s="17"/>
      <c r="F608" s="17"/>
      <c r="G608" s="17"/>
    </row>
    <row r="609" spans="1:7" ht="13.8">
      <c r="A609" s="20"/>
      <c r="B609" s="17"/>
      <c r="C609" s="17"/>
      <c r="D609" s="17"/>
      <c r="E609" s="17"/>
      <c r="F609" s="17"/>
      <c r="G609" s="17"/>
    </row>
    <row r="610" spans="1:7" ht="13.8">
      <c r="A610" s="20"/>
      <c r="B610" s="17"/>
      <c r="C610" s="17"/>
      <c r="D610" s="17"/>
      <c r="E610" s="17"/>
      <c r="F610" s="17"/>
      <c r="G610" s="17"/>
    </row>
    <row r="611" spans="1:7" ht="13.8">
      <c r="A611" s="20"/>
      <c r="B611" s="17"/>
      <c r="C611" s="17"/>
      <c r="D611" s="17"/>
      <c r="E611" s="17"/>
      <c r="F611" s="17"/>
      <c r="G611" s="17"/>
    </row>
    <row r="612" spans="1:7" ht="13.8">
      <c r="A612" s="20"/>
      <c r="B612" s="17"/>
      <c r="C612" s="17"/>
      <c r="D612" s="17"/>
      <c r="E612" s="17"/>
      <c r="F612" s="17"/>
      <c r="G612" s="17"/>
    </row>
    <row r="613" spans="1:7" ht="13.8">
      <c r="A613" s="20"/>
      <c r="B613" s="17"/>
      <c r="C613" s="17"/>
      <c r="D613" s="17"/>
      <c r="E613" s="17"/>
      <c r="F613" s="17"/>
      <c r="G613" s="17"/>
    </row>
    <row r="614" spans="1:7" ht="13.8">
      <c r="A614" s="20"/>
      <c r="B614" s="17"/>
      <c r="C614" s="17"/>
      <c r="D614" s="17"/>
      <c r="E614" s="17"/>
      <c r="F614" s="17"/>
      <c r="G614" s="17"/>
    </row>
    <row r="615" spans="1:7" ht="13.8">
      <c r="A615" s="20"/>
      <c r="B615" s="17"/>
      <c r="C615" s="17"/>
      <c r="D615" s="17"/>
      <c r="E615" s="17"/>
      <c r="F615" s="17"/>
      <c r="G615" s="17"/>
    </row>
    <row r="616" spans="1:7" ht="13.8">
      <c r="A616" s="20"/>
      <c r="B616" s="17"/>
      <c r="C616" s="17"/>
      <c r="D616" s="17"/>
      <c r="E616" s="17"/>
      <c r="F616" s="17"/>
      <c r="G616" s="17"/>
    </row>
    <row r="617" spans="1:7" ht="13.8">
      <c r="A617" s="20"/>
      <c r="B617" s="17"/>
      <c r="C617" s="17"/>
      <c r="D617" s="17"/>
      <c r="E617" s="17"/>
      <c r="F617" s="17"/>
      <c r="G617" s="17"/>
    </row>
    <row r="618" spans="1:7" ht="13.8">
      <c r="A618" s="20"/>
      <c r="B618" s="17"/>
      <c r="C618" s="17"/>
      <c r="D618" s="17"/>
      <c r="E618" s="17"/>
      <c r="F618" s="17"/>
      <c r="G618" s="17"/>
    </row>
    <row r="619" spans="1:7" ht="13.8">
      <c r="A619" s="20"/>
      <c r="B619" s="17"/>
      <c r="C619" s="17"/>
      <c r="D619" s="17"/>
      <c r="E619" s="17"/>
      <c r="F619" s="17"/>
      <c r="G619" s="17"/>
    </row>
    <row r="620" spans="1:7" ht="13.8">
      <c r="A620" s="20"/>
      <c r="B620" s="17"/>
      <c r="C620" s="17"/>
      <c r="D620" s="17"/>
      <c r="E620" s="17"/>
      <c r="F620" s="17"/>
      <c r="G620" s="17"/>
    </row>
    <row r="621" spans="1:7" ht="13.8">
      <c r="A621" s="20"/>
      <c r="B621" s="17"/>
      <c r="C621" s="17"/>
      <c r="D621" s="17"/>
      <c r="E621" s="17"/>
      <c r="F621" s="17"/>
      <c r="G621" s="17"/>
    </row>
    <row r="622" spans="1:7" ht="13.8">
      <c r="A622" s="20"/>
      <c r="B622" s="17"/>
      <c r="C622" s="17"/>
      <c r="D622" s="17"/>
      <c r="E622" s="17"/>
      <c r="F622" s="17"/>
      <c r="G622" s="17"/>
    </row>
    <row r="623" spans="1:7" ht="13.8">
      <c r="A623" s="20"/>
      <c r="B623" s="17"/>
      <c r="C623" s="17"/>
      <c r="D623" s="17"/>
      <c r="E623" s="17"/>
      <c r="F623" s="17"/>
      <c r="G623" s="17"/>
    </row>
    <row r="624" spans="1:7" ht="13.8">
      <c r="A624" s="20"/>
      <c r="B624" s="17"/>
      <c r="C624" s="17"/>
      <c r="D624" s="17"/>
      <c r="E624" s="17"/>
      <c r="F624" s="17"/>
      <c r="G624" s="17"/>
    </row>
    <row r="625" spans="1:7" ht="13.8">
      <c r="A625" s="20"/>
      <c r="B625" s="17"/>
      <c r="C625" s="17"/>
      <c r="D625" s="17"/>
      <c r="E625" s="17"/>
      <c r="F625" s="17"/>
      <c r="G625" s="17"/>
    </row>
    <row r="626" spans="1:7" ht="13.8">
      <c r="A626" s="20"/>
      <c r="B626" s="17"/>
      <c r="C626" s="17"/>
      <c r="D626" s="17"/>
      <c r="E626" s="17"/>
      <c r="F626" s="17"/>
      <c r="G626" s="17"/>
    </row>
    <row r="627" spans="1:7" ht="13.8">
      <c r="A627" s="20"/>
      <c r="B627" s="17"/>
      <c r="C627" s="17"/>
      <c r="D627" s="17"/>
      <c r="E627" s="17"/>
      <c r="F627" s="17"/>
      <c r="G627" s="17"/>
    </row>
    <row r="628" spans="1:7" ht="13.8">
      <c r="A628" s="20"/>
      <c r="B628" s="17"/>
      <c r="C628" s="17"/>
      <c r="D628" s="17"/>
      <c r="E628" s="17"/>
      <c r="F628" s="17"/>
      <c r="G628" s="17"/>
    </row>
    <row r="629" spans="1:7" ht="13.8">
      <c r="A629" s="20"/>
      <c r="B629" s="17"/>
      <c r="C629" s="17"/>
      <c r="D629" s="17"/>
      <c r="E629" s="17"/>
      <c r="F629" s="17"/>
      <c r="G629" s="17"/>
    </row>
    <row r="630" spans="1:7" ht="13.8">
      <c r="A630" s="20"/>
      <c r="B630" s="17"/>
      <c r="C630" s="17"/>
      <c r="D630" s="17"/>
      <c r="E630" s="17"/>
      <c r="F630" s="17"/>
      <c r="G630" s="17"/>
    </row>
    <row r="631" spans="1:7" ht="13.8">
      <c r="A631" s="20"/>
      <c r="B631" s="17"/>
      <c r="C631" s="17"/>
      <c r="D631" s="17"/>
      <c r="E631" s="17"/>
      <c r="F631" s="17"/>
      <c r="G631" s="17"/>
    </row>
    <row r="632" spans="1:7" ht="13.8">
      <c r="A632" s="20"/>
      <c r="B632" s="17"/>
      <c r="C632" s="17"/>
      <c r="D632" s="17"/>
      <c r="E632" s="17"/>
      <c r="F632" s="17"/>
      <c r="G632" s="17"/>
    </row>
    <row r="633" spans="1:7" ht="13.8">
      <c r="A633" s="20"/>
      <c r="B633" s="17"/>
      <c r="C633" s="17"/>
      <c r="D633" s="17"/>
      <c r="E633" s="17"/>
      <c r="F633" s="17"/>
      <c r="G633" s="17"/>
    </row>
    <row r="634" spans="1:7" ht="13.8">
      <c r="A634" s="20"/>
      <c r="B634" s="17"/>
      <c r="C634" s="17"/>
      <c r="D634" s="17"/>
      <c r="E634" s="17"/>
      <c r="F634" s="17"/>
      <c r="G634" s="17"/>
    </row>
    <row r="635" spans="1:7" ht="13.8">
      <c r="A635" s="20"/>
      <c r="B635" s="17"/>
      <c r="C635" s="17"/>
      <c r="D635" s="17"/>
      <c r="E635" s="17"/>
      <c r="F635" s="17"/>
      <c r="G635" s="17"/>
    </row>
    <row r="636" spans="1:7" ht="13.8">
      <c r="A636" s="20"/>
      <c r="B636" s="17"/>
      <c r="C636" s="17"/>
      <c r="D636" s="17"/>
      <c r="E636" s="17"/>
      <c r="F636" s="17"/>
      <c r="G636" s="17"/>
    </row>
    <row r="637" spans="1:7" ht="13.8">
      <c r="A637" s="20"/>
      <c r="B637" s="17"/>
      <c r="C637" s="17"/>
      <c r="D637" s="17"/>
      <c r="E637" s="17"/>
      <c r="F637" s="17"/>
      <c r="G637" s="17"/>
    </row>
    <row r="638" spans="1:7" ht="13.8">
      <c r="A638" s="20"/>
      <c r="B638" s="17"/>
      <c r="C638" s="17"/>
      <c r="D638" s="17"/>
      <c r="E638" s="17"/>
      <c r="F638" s="17"/>
      <c r="G638" s="17"/>
    </row>
    <row r="639" spans="1:7" ht="13.8">
      <c r="A639" s="20"/>
      <c r="B639" s="17"/>
      <c r="C639" s="17"/>
      <c r="D639" s="17"/>
      <c r="E639" s="17"/>
      <c r="F639" s="17"/>
      <c r="G639" s="17"/>
    </row>
    <row r="640" spans="1:7" ht="13.8">
      <c r="A640" s="20"/>
      <c r="B640" s="17"/>
      <c r="C640" s="17"/>
      <c r="D640" s="17"/>
      <c r="E640" s="17"/>
      <c r="F640" s="17"/>
      <c r="G640" s="17"/>
    </row>
    <row r="641" spans="1:7" ht="13.8">
      <c r="A641" s="20"/>
      <c r="B641" s="17"/>
      <c r="C641" s="17"/>
      <c r="D641" s="17"/>
      <c r="E641" s="17"/>
      <c r="F641" s="17"/>
      <c r="G641" s="17"/>
    </row>
    <row r="642" spans="1:7" ht="13.8">
      <c r="A642" s="20"/>
      <c r="B642" s="17"/>
      <c r="C642" s="17"/>
      <c r="D642" s="17"/>
      <c r="E642" s="17"/>
      <c r="F642" s="17"/>
      <c r="G642" s="17"/>
    </row>
    <row r="643" spans="1:7" ht="13.8">
      <c r="A643" s="20"/>
      <c r="B643" s="17"/>
      <c r="C643" s="17"/>
      <c r="D643" s="17"/>
      <c r="E643" s="17"/>
      <c r="F643" s="17"/>
      <c r="G643" s="17"/>
    </row>
    <row r="644" spans="1:7" ht="13.8">
      <c r="A644" s="20"/>
      <c r="B644" s="17"/>
      <c r="C644" s="17"/>
      <c r="D644" s="17"/>
      <c r="E644" s="17"/>
      <c r="F644" s="17"/>
      <c r="G644" s="17"/>
    </row>
    <row r="645" spans="1:7" ht="13.8">
      <c r="A645" s="20"/>
      <c r="B645" s="17"/>
      <c r="C645" s="17"/>
      <c r="D645" s="17"/>
      <c r="E645" s="17"/>
      <c r="F645" s="17"/>
      <c r="G645" s="17"/>
    </row>
    <row r="646" spans="1:7" ht="13.8">
      <c r="A646" s="20"/>
      <c r="B646" s="17"/>
      <c r="C646" s="17"/>
      <c r="D646" s="17"/>
      <c r="E646" s="17"/>
      <c r="F646" s="17"/>
      <c r="G646" s="17"/>
    </row>
    <row r="647" spans="1:7" ht="13.8">
      <c r="A647" s="20"/>
      <c r="B647" s="17"/>
      <c r="C647" s="17"/>
      <c r="D647" s="17"/>
      <c r="E647" s="17"/>
      <c r="F647" s="17"/>
      <c r="G647" s="17"/>
    </row>
    <row r="648" spans="1:7" ht="13.8">
      <c r="A648" s="20"/>
      <c r="B648" s="17"/>
      <c r="C648" s="17"/>
      <c r="D648" s="17"/>
      <c r="E648" s="17"/>
      <c r="F648" s="17"/>
      <c r="G648" s="17"/>
    </row>
    <row r="649" spans="1:7" ht="13.8">
      <c r="A649" s="20"/>
      <c r="B649" s="17"/>
      <c r="C649" s="17"/>
      <c r="D649" s="17"/>
      <c r="E649" s="17"/>
      <c r="F649" s="17"/>
      <c r="G649" s="17"/>
    </row>
    <row r="650" spans="1:7" ht="13.8">
      <c r="A650" s="20"/>
      <c r="B650" s="17"/>
      <c r="C650" s="17"/>
      <c r="D650" s="17"/>
      <c r="E650" s="17"/>
      <c r="F650" s="17"/>
      <c r="G650" s="17"/>
    </row>
    <row r="651" spans="1:7" ht="13.8">
      <c r="A651" s="20"/>
      <c r="B651" s="17"/>
      <c r="C651" s="17"/>
      <c r="D651" s="17"/>
      <c r="E651" s="17"/>
      <c r="F651" s="17"/>
      <c r="G651" s="17"/>
    </row>
    <row r="652" spans="1:7" ht="13.8">
      <c r="A652" s="20"/>
      <c r="B652" s="17"/>
      <c r="C652" s="17"/>
      <c r="D652" s="17"/>
      <c r="E652" s="17"/>
      <c r="F652" s="17"/>
      <c r="G652" s="17"/>
    </row>
    <row r="653" spans="1:7" ht="13.8">
      <c r="A653" s="20"/>
      <c r="B653" s="17"/>
      <c r="C653" s="17"/>
      <c r="D653" s="17"/>
      <c r="E653" s="17"/>
      <c r="F653" s="17"/>
      <c r="G653" s="17"/>
    </row>
    <row r="654" spans="1:7" ht="13.8">
      <c r="A654" s="20"/>
      <c r="B654" s="17"/>
      <c r="C654" s="17"/>
      <c r="D654" s="17"/>
      <c r="E654" s="17"/>
      <c r="F654" s="17"/>
      <c r="G654" s="17"/>
    </row>
    <row r="655" spans="1:7" ht="13.8">
      <c r="A655" s="20"/>
      <c r="B655" s="17"/>
      <c r="C655" s="17"/>
      <c r="D655" s="17"/>
      <c r="E655" s="17"/>
      <c r="F655" s="17"/>
      <c r="G655" s="17"/>
    </row>
    <row r="656" spans="1:7" ht="13.8">
      <c r="A656" s="20"/>
      <c r="B656" s="17"/>
      <c r="C656" s="17"/>
      <c r="D656" s="17"/>
      <c r="E656" s="17"/>
      <c r="F656" s="17"/>
      <c r="G656" s="17"/>
    </row>
    <row r="657" spans="1:7" ht="13.8">
      <c r="A657" s="20"/>
      <c r="B657" s="17"/>
      <c r="C657" s="17"/>
      <c r="D657" s="17"/>
      <c r="E657" s="17"/>
      <c r="F657" s="17"/>
      <c r="G657" s="17"/>
    </row>
    <row r="658" spans="1:7" ht="13.8">
      <c r="A658" s="20"/>
      <c r="B658" s="17"/>
      <c r="C658" s="17"/>
      <c r="D658" s="17"/>
      <c r="E658" s="17"/>
      <c r="F658" s="17"/>
      <c r="G658" s="17"/>
    </row>
    <row r="659" spans="1:7" ht="13.8">
      <c r="A659" s="20"/>
      <c r="B659" s="17"/>
      <c r="C659" s="17"/>
      <c r="D659" s="17"/>
      <c r="E659" s="17"/>
      <c r="F659" s="17"/>
      <c r="G659" s="17"/>
    </row>
    <row r="660" spans="1:7" ht="13.8">
      <c r="A660" s="17"/>
      <c r="B660" s="17"/>
      <c r="C660" s="17"/>
      <c r="D660" s="17"/>
      <c r="E660" s="17"/>
      <c r="F660" s="17"/>
      <c r="G660" s="17"/>
    </row>
    <row r="661" spans="1:7" ht="13.8">
      <c r="A661" s="17"/>
      <c r="B661" s="17"/>
      <c r="C661" s="17"/>
      <c r="D661" s="17"/>
      <c r="E661" s="17"/>
      <c r="F661" s="17"/>
      <c r="G661" s="17"/>
    </row>
    <row r="662" spans="1:7" ht="13.8">
      <c r="A662" s="17"/>
      <c r="B662" s="17"/>
      <c r="C662" s="17"/>
      <c r="D662" s="17"/>
      <c r="E662" s="17"/>
      <c r="F662" s="17"/>
      <c r="G662" s="17"/>
    </row>
    <row r="663" spans="1:7" ht="13.8">
      <c r="A663" s="17"/>
      <c r="B663" s="17"/>
      <c r="C663" s="17"/>
      <c r="D663" s="17"/>
      <c r="E663" s="17"/>
      <c r="F663" s="17"/>
      <c r="G663" s="17"/>
    </row>
    <row r="664" spans="1:7" ht="13.8">
      <c r="A664" s="17"/>
      <c r="B664" s="17"/>
      <c r="C664" s="17"/>
      <c r="D664" s="17"/>
      <c r="E664" s="17"/>
      <c r="F664" s="17"/>
      <c r="G664" s="17"/>
    </row>
    <row r="665" spans="1:7" ht="13.8">
      <c r="A665" s="17"/>
      <c r="B665" s="17"/>
      <c r="C665" s="17"/>
      <c r="D665" s="17"/>
      <c r="E665" s="17"/>
      <c r="F665" s="17"/>
      <c r="G665" s="17"/>
    </row>
    <row r="666" spans="1:7" ht="13.8">
      <c r="A666" s="17"/>
      <c r="B666" s="17"/>
      <c r="C666" s="17"/>
      <c r="D666" s="17"/>
      <c r="E666" s="17"/>
      <c r="F666" s="17"/>
      <c r="G666" s="17"/>
    </row>
    <row r="667" spans="1:7" ht="13.8">
      <c r="A667" s="17"/>
      <c r="B667" s="17"/>
      <c r="C667" s="17"/>
      <c r="D667" s="17"/>
      <c r="E667" s="17"/>
      <c r="F667" s="17"/>
      <c r="G667" s="17"/>
    </row>
    <row r="668" spans="1:7" ht="13.8">
      <c r="A668" s="17"/>
      <c r="B668" s="17"/>
      <c r="C668" s="17"/>
      <c r="D668" s="17"/>
      <c r="E668" s="17"/>
      <c r="F668" s="17"/>
      <c r="G668" s="17"/>
    </row>
    <row r="669" spans="1:7" ht="13.8">
      <c r="A669" s="17"/>
      <c r="B669" s="17"/>
      <c r="C669" s="17"/>
      <c r="D669" s="17"/>
      <c r="E669" s="17"/>
      <c r="F669" s="17"/>
      <c r="G669" s="17"/>
    </row>
    <row r="670" spans="1:7" ht="13.8">
      <c r="A670" s="17"/>
      <c r="B670" s="17"/>
      <c r="C670" s="17"/>
      <c r="D670" s="17"/>
      <c r="E670" s="17"/>
      <c r="F670" s="17"/>
      <c r="G670" s="17"/>
    </row>
    <row r="671" spans="1:7" ht="13.8">
      <c r="A671" s="17"/>
      <c r="B671" s="17"/>
      <c r="C671" s="17"/>
      <c r="D671" s="17"/>
      <c r="E671" s="17"/>
      <c r="F671" s="17"/>
      <c r="G671" s="17"/>
    </row>
    <row r="672" spans="1:7" ht="13.8">
      <c r="A672" s="17"/>
      <c r="B672" s="17"/>
      <c r="C672" s="17"/>
      <c r="D672" s="17"/>
      <c r="E672" s="17"/>
      <c r="F672" s="17"/>
      <c r="G672" s="17"/>
    </row>
    <row r="673" spans="1:7" ht="13.8">
      <c r="A673" s="17"/>
      <c r="B673" s="17"/>
      <c r="C673" s="17"/>
      <c r="D673" s="17"/>
      <c r="E673" s="17"/>
      <c r="F673" s="17"/>
      <c r="G673" s="17"/>
    </row>
    <row r="674" spans="1:7" ht="13.8">
      <c r="A674" s="17"/>
      <c r="B674" s="17"/>
      <c r="C674" s="17"/>
      <c r="D674" s="17"/>
      <c r="E674" s="17"/>
      <c r="F674" s="17"/>
      <c r="G674" s="17"/>
    </row>
    <row r="675" spans="1:7" ht="13.8">
      <c r="A675" s="17"/>
      <c r="B675" s="17"/>
      <c r="C675" s="17"/>
      <c r="D675" s="17"/>
      <c r="E675" s="17"/>
      <c r="F675" s="17"/>
      <c r="G675" s="17"/>
    </row>
    <row r="676" spans="1:7" ht="13.8">
      <c r="A676" s="17"/>
      <c r="B676" s="17"/>
      <c r="C676" s="17"/>
      <c r="D676" s="17"/>
      <c r="E676" s="17"/>
      <c r="F676" s="17"/>
      <c r="G676" s="17"/>
    </row>
    <row r="677" spans="1:7" ht="13.8">
      <c r="A677" s="17"/>
      <c r="B677" s="17"/>
      <c r="C677" s="17"/>
      <c r="D677" s="17"/>
      <c r="E677" s="17"/>
      <c r="F677" s="17"/>
      <c r="G677" s="17"/>
    </row>
    <row r="678" spans="1:7" ht="13.8">
      <c r="A678" s="17"/>
      <c r="B678" s="17"/>
      <c r="C678" s="17"/>
      <c r="D678" s="17"/>
      <c r="E678" s="17"/>
      <c r="F678" s="17"/>
      <c r="G678" s="17"/>
    </row>
    <row r="679" spans="1:7" ht="13.8">
      <c r="A679" s="17"/>
      <c r="B679" s="17"/>
      <c r="C679" s="17"/>
      <c r="D679" s="17"/>
      <c r="E679" s="17"/>
      <c r="F679" s="17"/>
      <c r="G679" s="17"/>
    </row>
    <row r="680" spans="1:7" ht="13.8">
      <c r="A680" s="17"/>
      <c r="B680" s="17"/>
      <c r="C680" s="17"/>
      <c r="D680" s="17"/>
      <c r="E680" s="17"/>
      <c r="F680" s="17"/>
      <c r="G680" s="17"/>
    </row>
    <row r="681" spans="1:7" ht="13.8">
      <c r="A681" s="17"/>
      <c r="B681" s="17"/>
      <c r="C681" s="17"/>
      <c r="D681" s="17"/>
      <c r="E681" s="17"/>
      <c r="F681" s="17"/>
      <c r="G681" s="17"/>
    </row>
    <row r="682" spans="1:7" ht="13.8">
      <c r="A682" s="17"/>
      <c r="B682" s="17"/>
      <c r="C682" s="17"/>
      <c r="D682" s="17"/>
      <c r="E682" s="17"/>
      <c r="F682" s="17"/>
      <c r="G682" s="17"/>
    </row>
    <row r="683" spans="1:7" ht="13.8">
      <c r="A683" s="17"/>
      <c r="B683" s="17"/>
      <c r="C683" s="17"/>
      <c r="D683" s="17"/>
      <c r="E683" s="17"/>
      <c r="F683" s="17"/>
      <c r="G683" s="17"/>
    </row>
    <row r="684" spans="1:7" ht="13.8">
      <c r="A684" s="17"/>
      <c r="B684" s="17"/>
      <c r="C684" s="17"/>
      <c r="D684" s="17"/>
      <c r="E684" s="17"/>
      <c r="F684" s="17"/>
      <c r="G684" s="17"/>
    </row>
    <row r="685" spans="1:7" ht="13.8">
      <c r="A685" s="17"/>
      <c r="B685" s="17"/>
      <c r="C685" s="17"/>
      <c r="D685" s="17"/>
      <c r="E685" s="17"/>
      <c r="F685" s="17"/>
      <c r="G685" s="17"/>
    </row>
    <row r="686" spans="1:7" ht="13.8">
      <c r="A686" s="17"/>
      <c r="B686" s="17"/>
      <c r="C686" s="17"/>
      <c r="D686" s="17"/>
      <c r="E686" s="17"/>
      <c r="F686" s="17"/>
      <c r="G686" s="17"/>
    </row>
    <row r="687" spans="1:7" ht="13.8">
      <c r="A687" s="17"/>
      <c r="B687" s="17"/>
      <c r="C687" s="17"/>
      <c r="D687" s="17"/>
      <c r="E687" s="17"/>
      <c r="F687" s="17"/>
      <c r="G687" s="17"/>
    </row>
    <row r="688" spans="1:7" ht="13.8">
      <c r="A688" s="17"/>
      <c r="B688" s="17"/>
      <c r="C688" s="17"/>
      <c r="D688" s="17"/>
      <c r="E688" s="17"/>
      <c r="F688" s="17"/>
      <c r="G688" s="17"/>
    </row>
    <row r="689" spans="1:7" ht="13.8">
      <c r="A689" s="17"/>
      <c r="B689" s="17"/>
      <c r="C689" s="17"/>
      <c r="D689" s="17"/>
      <c r="E689" s="17"/>
      <c r="F689" s="17"/>
      <c r="G689" s="17"/>
    </row>
    <row r="690" spans="1:7" ht="13.8">
      <c r="A690" s="17"/>
      <c r="B690" s="17"/>
      <c r="C690" s="17"/>
      <c r="D690" s="17"/>
      <c r="E690" s="17"/>
      <c r="F690" s="17"/>
      <c r="G690" s="17"/>
    </row>
    <row r="691" spans="1:7" ht="13.8">
      <c r="A691" s="17"/>
      <c r="B691" s="17"/>
      <c r="C691" s="17"/>
      <c r="D691" s="17"/>
      <c r="E691" s="17"/>
      <c r="F691" s="17"/>
      <c r="G691" s="17"/>
    </row>
    <row r="692" spans="1:7" ht="13.8">
      <c r="A692" s="17"/>
      <c r="B692" s="17"/>
      <c r="C692" s="17"/>
      <c r="D692" s="17"/>
      <c r="E692" s="17"/>
      <c r="F692" s="17"/>
      <c r="G692" s="17"/>
    </row>
    <row r="693" spans="1:7" ht="13.8">
      <c r="A693" s="17"/>
      <c r="B693" s="17"/>
      <c r="C693" s="17"/>
      <c r="D693" s="17"/>
      <c r="E693" s="17"/>
      <c r="F693" s="17"/>
      <c r="G693" s="17"/>
    </row>
    <row r="694" spans="1:7" ht="13.8">
      <c r="A694" s="17"/>
      <c r="B694" s="17"/>
      <c r="C694" s="17"/>
      <c r="D694" s="17"/>
      <c r="E694" s="17"/>
      <c r="F694" s="17"/>
      <c r="G694" s="17"/>
    </row>
    <row r="695" spans="1:7" ht="13.8">
      <c r="A695" s="17"/>
      <c r="B695" s="17"/>
      <c r="C695" s="17"/>
      <c r="D695" s="17"/>
      <c r="E695" s="17"/>
      <c r="F695" s="17"/>
      <c r="G695" s="17"/>
    </row>
    <row r="696" spans="1:7" ht="13.8">
      <c r="A696" s="17"/>
      <c r="B696" s="17"/>
      <c r="C696" s="17"/>
      <c r="D696" s="17"/>
      <c r="E696" s="17"/>
      <c r="F696" s="17"/>
      <c r="G696" s="17"/>
    </row>
    <row r="697" spans="1:7" ht="13.8">
      <c r="A697" s="17"/>
      <c r="B697" s="17"/>
      <c r="C697" s="17"/>
      <c r="D697" s="17"/>
      <c r="E697" s="17"/>
      <c r="F697" s="17"/>
      <c r="G697" s="17"/>
    </row>
    <row r="698" spans="1:7" ht="13.8">
      <c r="A698" s="17"/>
      <c r="B698" s="17"/>
      <c r="C698" s="17"/>
      <c r="D698" s="17"/>
      <c r="E698" s="17"/>
      <c r="F698" s="17"/>
      <c r="G698" s="17"/>
    </row>
    <row r="699" spans="1:7" ht="13.8">
      <c r="A699" s="17"/>
      <c r="B699" s="17"/>
      <c r="C699" s="17"/>
      <c r="D699" s="17"/>
      <c r="E699" s="17"/>
      <c r="F699" s="17"/>
      <c r="G699" s="17"/>
    </row>
    <row r="700" spans="1:7" ht="13.8">
      <c r="A700" s="17"/>
      <c r="B700" s="17"/>
      <c r="C700" s="17"/>
      <c r="D700" s="17"/>
      <c r="E700" s="17"/>
      <c r="F700" s="17"/>
      <c r="G700" s="17"/>
    </row>
    <row r="701" spans="1:7" ht="13.8">
      <c r="A701" s="17"/>
      <c r="B701" s="17"/>
      <c r="C701" s="17"/>
      <c r="D701" s="17"/>
      <c r="E701" s="17"/>
      <c r="F701" s="17"/>
      <c r="G701" s="17"/>
    </row>
    <row r="702" spans="1:7" ht="13.8">
      <c r="A702" s="17"/>
      <c r="B702" s="17"/>
      <c r="C702" s="17"/>
      <c r="D702" s="17"/>
      <c r="E702" s="17"/>
      <c r="F702" s="17"/>
      <c r="G702" s="17"/>
    </row>
    <row r="703" spans="1:7" ht="13.8">
      <c r="A703" s="17"/>
      <c r="B703" s="17"/>
      <c r="C703" s="17"/>
      <c r="D703" s="17"/>
      <c r="E703" s="17"/>
      <c r="F703" s="17"/>
      <c r="G703" s="17"/>
    </row>
    <row r="704" spans="1:7" ht="13.8">
      <c r="A704" s="17"/>
      <c r="B704" s="17"/>
      <c r="C704" s="17"/>
      <c r="D704" s="17"/>
      <c r="E704" s="17"/>
      <c r="F704" s="17"/>
      <c r="G704" s="17"/>
    </row>
    <row r="705" spans="1:7" ht="13.8">
      <c r="A705" s="17"/>
      <c r="B705" s="17"/>
      <c r="C705" s="17"/>
      <c r="D705" s="17"/>
      <c r="E705" s="17"/>
      <c r="F705" s="17"/>
      <c r="G705" s="17"/>
    </row>
    <row r="706" spans="1:7" ht="13.8">
      <c r="A706" s="17"/>
      <c r="B706" s="17"/>
      <c r="C706" s="17"/>
      <c r="D706" s="17"/>
      <c r="E706" s="17"/>
      <c r="F706" s="17"/>
      <c r="G706" s="17"/>
    </row>
    <row r="707" spans="1:7" ht="13.8">
      <c r="A707" s="17"/>
      <c r="B707" s="17"/>
      <c r="C707" s="17"/>
      <c r="D707" s="17"/>
      <c r="E707" s="17"/>
      <c r="F707" s="17"/>
      <c r="G707" s="17"/>
    </row>
    <row r="708" spans="1:7" ht="13.8">
      <c r="A708" s="17"/>
      <c r="B708" s="17"/>
      <c r="C708" s="17"/>
      <c r="D708" s="17"/>
      <c r="E708" s="17"/>
      <c r="F708" s="17"/>
      <c r="G708" s="17"/>
    </row>
    <row r="709" spans="1:7" ht="13.8">
      <c r="A709" s="17"/>
      <c r="B709" s="17"/>
      <c r="C709" s="17"/>
      <c r="D709" s="17"/>
      <c r="E709" s="17"/>
      <c r="F709" s="17"/>
      <c r="G709" s="17"/>
    </row>
    <row r="710" spans="1:7" ht="13.8">
      <c r="A710" s="17"/>
      <c r="B710" s="17"/>
      <c r="C710" s="17"/>
      <c r="D710" s="17"/>
      <c r="E710" s="17"/>
      <c r="F710" s="17"/>
      <c r="G710" s="17"/>
    </row>
    <row r="711" spans="1:7" ht="13.8">
      <c r="A711" s="17"/>
      <c r="B711" s="17"/>
      <c r="C711" s="17"/>
      <c r="D711" s="17"/>
      <c r="E711" s="17"/>
      <c r="F711" s="17"/>
      <c r="G711" s="17"/>
    </row>
    <row r="712" spans="1:7" ht="13.8">
      <c r="A712" s="17"/>
      <c r="B712" s="17"/>
      <c r="C712" s="17"/>
      <c r="D712" s="17"/>
      <c r="E712" s="17"/>
      <c r="F712" s="17"/>
      <c r="G712" s="17"/>
    </row>
    <row r="713" spans="1:7" ht="13.8">
      <c r="A713" s="17"/>
      <c r="B713" s="17"/>
      <c r="C713" s="17"/>
      <c r="D713" s="17"/>
      <c r="E713" s="17"/>
      <c r="F713" s="17"/>
      <c r="G713" s="17"/>
    </row>
    <row r="714" spans="1:7" ht="13.8">
      <c r="A714" s="17"/>
      <c r="B714" s="17"/>
      <c r="C714" s="17"/>
      <c r="D714" s="17"/>
      <c r="E714" s="17"/>
      <c r="F714" s="17"/>
      <c r="G714" s="17"/>
    </row>
    <row r="715" spans="1:7" ht="13.8">
      <c r="A715" s="17"/>
      <c r="B715" s="17"/>
      <c r="C715" s="17"/>
      <c r="D715" s="17"/>
      <c r="E715" s="17"/>
      <c r="F715" s="17"/>
      <c r="G715" s="17"/>
    </row>
    <row r="716" spans="1:7" ht="13.8">
      <c r="A716" s="17"/>
      <c r="B716" s="17"/>
      <c r="C716" s="17"/>
      <c r="D716" s="17"/>
      <c r="E716" s="17"/>
      <c r="F716" s="17"/>
      <c r="G716" s="17"/>
    </row>
    <row r="717" spans="1:7" ht="13.8">
      <c r="A717" s="17"/>
      <c r="B717" s="17"/>
      <c r="C717" s="17"/>
      <c r="D717" s="17"/>
      <c r="E717" s="17"/>
      <c r="F717" s="17"/>
      <c r="G717" s="17"/>
    </row>
    <row r="718" spans="1:7" ht="13.8">
      <c r="A718" s="17"/>
      <c r="B718" s="17"/>
      <c r="C718" s="17"/>
      <c r="D718" s="17"/>
      <c r="E718" s="17"/>
      <c r="F718" s="17"/>
      <c r="G718" s="17"/>
    </row>
    <row r="719" spans="1:7" ht="13.8">
      <c r="A719" s="17"/>
      <c r="B719" s="17"/>
      <c r="C719" s="17"/>
      <c r="D719" s="17"/>
      <c r="E719" s="17"/>
      <c r="F719" s="17"/>
      <c r="G719" s="17"/>
    </row>
    <row r="720" spans="1:7" ht="13.8">
      <c r="A720" s="17"/>
      <c r="B720" s="17"/>
      <c r="C720" s="17"/>
      <c r="D720" s="17"/>
      <c r="E720" s="17"/>
      <c r="F720" s="17"/>
      <c r="G720" s="17"/>
    </row>
    <row r="721" spans="1:7" ht="13.8">
      <c r="A721" s="17"/>
      <c r="B721" s="17"/>
      <c r="C721" s="17"/>
      <c r="D721" s="17"/>
      <c r="E721" s="17"/>
      <c r="F721" s="17"/>
      <c r="G721" s="17"/>
    </row>
    <row r="722" spans="1:7" ht="13.8">
      <c r="A722" s="17"/>
      <c r="B722" s="17"/>
      <c r="C722" s="17"/>
      <c r="D722" s="17"/>
      <c r="E722" s="17"/>
      <c r="F722" s="17"/>
      <c r="G722" s="17"/>
    </row>
    <row r="723" spans="1:7" ht="13.8">
      <c r="A723" s="17"/>
      <c r="B723" s="17"/>
      <c r="C723" s="17"/>
      <c r="D723" s="17"/>
      <c r="E723" s="17"/>
      <c r="F723" s="17"/>
      <c r="G723" s="17"/>
    </row>
    <row r="724" spans="1:7" ht="13.8">
      <c r="A724" s="17"/>
      <c r="B724" s="17"/>
      <c r="C724" s="17"/>
      <c r="D724" s="17"/>
      <c r="E724" s="17"/>
      <c r="F724" s="17"/>
      <c r="G724" s="17"/>
    </row>
    <row r="725" spans="1:7" ht="13.8">
      <c r="A725" s="17"/>
      <c r="B725" s="17"/>
      <c r="C725" s="17"/>
      <c r="D725" s="17"/>
      <c r="E725" s="17"/>
      <c r="F725" s="17"/>
      <c r="G725" s="17"/>
    </row>
    <row r="726" spans="1:7" ht="13.8">
      <c r="A726" s="17"/>
      <c r="B726" s="17"/>
      <c r="C726" s="17"/>
      <c r="D726" s="17"/>
      <c r="E726" s="17"/>
      <c r="F726" s="17"/>
      <c r="G726" s="17"/>
    </row>
    <row r="727" spans="1:7" ht="13.8">
      <c r="A727" s="17"/>
      <c r="B727" s="17"/>
      <c r="C727" s="17"/>
      <c r="D727" s="17"/>
      <c r="E727" s="17"/>
      <c r="F727" s="17"/>
      <c r="G727" s="17"/>
    </row>
    <row r="728" spans="1:7" ht="13.8">
      <c r="A728" s="17"/>
      <c r="B728" s="17"/>
      <c r="C728" s="17"/>
      <c r="D728" s="17"/>
      <c r="E728" s="17"/>
      <c r="F728" s="17"/>
      <c r="G728" s="17"/>
    </row>
    <row r="729" spans="1:7" ht="13.8">
      <c r="A729" s="17"/>
      <c r="B729" s="17"/>
      <c r="C729" s="17"/>
      <c r="D729" s="17"/>
      <c r="E729" s="17"/>
      <c r="F729" s="17"/>
      <c r="G729" s="17"/>
    </row>
    <row r="730" spans="1:7" ht="13.8">
      <c r="A730" s="17"/>
      <c r="B730" s="17"/>
      <c r="C730" s="17"/>
      <c r="D730" s="17"/>
      <c r="E730" s="17"/>
      <c r="F730" s="17"/>
      <c r="G730" s="17"/>
    </row>
    <row r="731" spans="1:7" ht="13.8">
      <c r="A731" s="17"/>
      <c r="B731" s="17"/>
      <c r="C731" s="17"/>
      <c r="D731" s="17"/>
      <c r="E731" s="17"/>
      <c r="F731" s="17"/>
      <c r="G731" s="17"/>
    </row>
    <row r="732" spans="1:7" ht="13.8">
      <c r="A732" s="17"/>
      <c r="B732" s="17"/>
      <c r="C732" s="17"/>
      <c r="D732" s="17"/>
      <c r="E732" s="17"/>
      <c r="F732" s="17"/>
      <c r="G732" s="17"/>
    </row>
    <row r="733" spans="1:7" ht="13.8">
      <c r="A733" s="17"/>
      <c r="B733" s="17"/>
      <c r="C733" s="17"/>
      <c r="D733" s="17"/>
      <c r="E733" s="17"/>
      <c r="F733" s="17"/>
      <c r="G733" s="17"/>
    </row>
    <row r="734" spans="1:7" ht="13.8">
      <c r="A734" s="17"/>
      <c r="B734" s="17"/>
      <c r="C734" s="17"/>
      <c r="D734" s="17"/>
      <c r="E734" s="17"/>
      <c r="F734" s="17"/>
      <c r="G734" s="17"/>
    </row>
    <row r="735" spans="1:7" ht="13.8">
      <c r="A735" s="17"/>
      <c r="B735" s="17"/>
      <c r="C735" s="17"/>
      <c r="D735" s="17"/>
      <c r="E735" s="17"/>
      <c r="F735" s="17"/>
      <c r="G735" s="17"/>
    </row>
    <row r="736" spans="1:7" ht="13.8">
      <c r="A736" s="17"/>
      <c r="B736" s="17"/>
      <c r="C736" s="17"/>
      <c r="D736" s="17"/>
      <c r="E736" s="17"/>
      <c r="F736" s="17"/>
      <c r="G736" s="17"/>
    </row>
    <row r="737" spans="1:7" ht="13.8">
      <c r="A737" s="17"/>
      <c r="B737" s="17"/>
      <c r="C737" s="17"/>
      <c r="D737" s="17"/>
      <c r="E737" s="17"/>
      <c r="F737" s="17"/>
      <c r="G737" s="17"/>
    </row>
    <row r="738" spans="1:7" ht="13.8">
      <c r="A738" s="17"/>
      <c r="B738" s="17"/>
      <c r="C738" s="17"/>
      <c r="D738" s="17"/>
      <c r="E738" s="17"/>
      <c r="F738" s="17"/>
      <c r="G738" s="17"/>
    </row>
    <row r="739" spans="1:7" ht="13.8">
      <c r="A739" s="17"/>
      <c r="B739" s="17"/>
      <c r="C739" s="17"/>
      <c r="D739" s="17"/>
      <c r="E739" s="17"/>
      <c r="F739" s="17"/>
      <c r="G739" s="17"/>
    </row>
    <row r="740" spans="1:7" ht="13.8">
      <c r="A740" s="17"/>
      <c r="B740" s="17"/>
      <c r="C740" s="17"/>
      <c r="D740" s="17"/>
      <c r="E740" s="17"/>
      <c r="F740" s="17"/>
      <c r="G740" s="17"/>
    </row>
    <row r="741" spans="1:7" ht="13.8">
      <c r="A741" s="17"/>
      <c r="B741" s="17"/>
      <c r="C741" s="17"/>
      <c r="D741" s="17"/>
      <c r="E741" s="17"/>
      <c r="F741" s="17"/>
      <c r="G741" s="17"/>
    </row>
    <row r="742" spans="1:7" ht="13.8">
      <c r="A742" s="17"/>
      <c r="B742" s="17"/>
      <c r="C742" s="17"/>
      <c r="D742" s="17"/>
      <c r="E742" s="17"/>
      <c r="F742" s="17"/>
      <c r="G742" s="17"/>
    </row>
    <row r="743" spans="1:7" ht="13.8">
      <c r="A743" s="17"/>
      <c r="B743" s="17"/>
      <c r="C743" s="17"/>
      <c r="D743" s="17"/>
      <c r="E743" s="17"/>
      <c r="F743" s="17"/>
      <c r="G743" s="17"/>
    </row>
    <row r="744" spans="1:7" ht="13.8">
      <c r="A744" s="17"/>
      <c r="B744" s="17"/>
      <c r="C744" s="17"/>
      <c r="D744" s="17"/>
      <c r="E744" s="17"/>
      <c r="F744" s="17"/>
      <c r="G744" s="17"/>
    </row>
    <row r="745" spans="1:7" ht="13.8">
      <c r="A745" s="17"/>
      <c r="B745" s="17"/>
      <c r="C745" s="17"/>
      <c r="D745" s="17"/>
      <c r="E745" s="17"/>
      <c r="F745" s="17"/>
      <c r="G745" s="17"/>
    </row>
    <row r="746" spans="1:7" ht="13.8">
      <c r="A746" s="17"/>
      <c r="B746" s="17"/>
      <c r="C746" s="17"/>
      <c r="D746" s="17"/>
      <c r="E746" s="17"/>
      <c r="F746" s="17"/>
      <c r="G746" s="17"/>
    </row>
    <row r="747" spans="1:7" ht="13.8">
      <c r="A747" s="17"/>
      <c r="B747" s="17"/>
      <c r="C747" s="17"/>
      <c r="D747" s="17"/>
      <c r="E747" s="17"/>
      <c r="F747" s="17"/>
      <c r="G747" s="17"/>
    </row>
    <row r="748" spans="1:7" ht="13.8">
      <c r="A748" s="17"/>
      <c r="B748" s="17"/>
      <c r="C748" s="17"/>
      <c r="D748" s="17"/>
      <c r="E748" s="17"/>
      <c r="F748" s="17"/>
      <c r="G748" s="17"/>
    </row>
    <row r="749" spans="1:7" ht="13.8">
      <c r="A749" s="17"/>
      <c r="B749" s="17"/>
      <c r="C749" s="17"/>
      <c r="D749" s="17"/>
      <c r="E749" s="17"/>
      <c r="F749" s="17"/>
      <c r="G749" s="17"/>
    </row>
    <row r="750" spans="1:7" ht="13.8">
      <c r="A750" s="17"/>
      <c r="B750" s="17"/>
      <c r="C750" s="17"/>
      <c r="D750" s="17"/>
      <c r="E750" s="17"/>
      <c r="F750" s="17"/>
      <c r="G750" s="17"/>
    </row>
    <row r="751" spans="1:7" ht="13.8">
      <c r="A751" s="17"/>
      <c r="B751" s="17"/>
      <c r="C751" s="17"/>
      <c r="D751" s="17"/>
      <c r="E751" s="17"/>
      <c r="F751" s="17"/>
      <c r="G751" s="17"/>
    </row>
    <row r="752" spans="1:7" ht="13.8">
      <c r="A752" s="17"/>
      <c r="B752" s="17"/>
      <c r="C752" s="17"/>
      <c r="D752" s="17"/>
      <c r="E752" s="17"/>
      <c r="F752" s="17"/>
      <c r="G752" s="17"/>
    </row>
    <row r="753" spans="1:7" ht="13.8">
      <c r="A753" s="17"/>
      <c r="B753" s="17"/>
      <c r="C753" s="17"/>
      <c r="D753" s="17"/>
      <c r="E753" s="17"/>
      <c r="F753" s="17"/>
      <c r="G753" s="17"/>
    </row>
    <row r="754" spans="1:7" ht="13.8">
      <c r="A754" s="17"/>
      <c r="B754" s="17"/>
      <c r="C754" s="17"/>
      <c r="D754" s="17"/>
      <c r="E754" s="17"/>
      <c r="F754" s="17"/>
      <c r="G754" s="17"/>
    </row>
    <row r="755" spans="1:7" ht="13.8">
      <c r="A755" s="17"/>
      <c r="B755" s="17"/>
      <c r="C755" s="17"/>
      <c r="D755" s="17"/>
      <c r="E755" s="17"/>
      <c r="F755" s="17"/>
      <c r="G755" s="17"/>
    </row>
    <row r="756" spans="1:7" ht="13.8">
      <c r="A756" s="17"/>
      <c r="B756" s="17"/>
      <c r="C756" s="17"/>
      <c r="D756" s="17"/>
      <c r="E756" s="17"/>
      <c r="F756" s="17"/>
      <c r="G756" s="17"/>
    </row>
    <row r="757" spans="1:7" ht="13.8">
      <c r="A757" s="17"/>
      <c r="B757" s="17"/>
      <c r="C757" s="17"/>
      <c r="D757" s="17"/>
      <c r="E757" s="17"/>
      <c r="F757" s="17"/>
      <c r="G757" s="17"/>
    </row>
    <row r="758" spans="1:7" ht="13.8">
      <c r="A758" s="17"/>
      <c r="B758" s="17"/>
      <c r="C758" s="17"/>
      <c r="D758" s="17"/>
      <c r="E758" s="17"/>
      <c r="F758" s="17"/>
      <c r="G758" s="17"/>
    </row>
    <row r="759" spans="1:7" ht="13.8">
      <c r="A759" s="17"/>
      <c r="B759" s="17"/>
      <c r="C759" s="17"/>
      <c r="D759" s="17"/>
      <c r="E759" s="17"/>
      <c r="F759" s="17"/>
      <c r="G759" s="17"/>
    </row>
    <row r="760" spans="1:7" ht="13.8">
      <c r="A760" s="17"/>
      <c r="B760" s="17"/>
      <c r="C760" s="17"/>
      <c r="D760" s="17"/>
      <c r="E760" s="17"/>
      <c r="F760" s="17"/>
      <c r="G760" s="17"/>
    </row>
    <row r="761" spans="1:7" ht="13.8">
      <c r="A761" s="17"/>
      <c r="B761" s="17"/>
      <c r="C761" s="17"/>
      <c r="D761" s="17"/>
      <c r="E761" s="17"/>
      <c r="F761" s="17"/>
      <c r="G761" s="17"/>
    </row>
    <row r="762" spans="1:7" ht="13.8">
      <c r="A762" s="17"/>
      <c r="B762" s="17"/>
      <c r="C762" s="17"/>
      <c r="D762" s="17"/>
      <c r="E762" s="17"/>
      <c r="F762" s="17"/>
      <c r="G762" s="17"/>
    </row>
    <row r="763" spans="1:7" ht="13.8">
      <c r="A763" s="17"/>
      <c r="B763" s="17"/>
      <c r="C763" s="17"/>
      <c r="D763" s="17"/>
      <c r="E763" s="17"/>
      <c r="F763" s="17"/>
      <c r="G763" s="17"/>
    </row>
    <row r="764" spans="1:7" ht="13.8">
      <c r="A764" s="17"/>
      <c r="B764" s="17"/>
      <c r="C764" s="17"/>
      <c r="D764" s="17"/>
      <c r="E764" s="17"/>
      <c r="F764" s="17"/>
      <c r="G764" s="17"/>
    </row>
    <row r="765" spans="1:7" ht="13.8">
      <c r="A765" s="17"/>
      <c r="B765" s="17"/>
      <c r="C765" s="17"/>
      <c r="D765" s="17"/>
      <c r="E765" s="17"/>
      <c r="F765" s="17"/>
      <c r="G765" s="17"/>
    </row>
    <row r="766" spans="1:7" ht="13.8">
      <c r="A766" s="17"/>
      <c r="B766" s="17"/>
      <c r="C766" s="17"/>
      <c r="D766" s="17"/>
      <c r="E766" s="17"/>
      <c r="F766" s="17"/>
      <c r="G766" s="17"/>
    </row>
    <row r="767" spans="1:7" ht="13.8">
      <c r="A767" s="17"/>
      <c r="B767" s="17"/>
      <c r="C767" s="17"/>
      <c r="D767" s="17"/>
      <c r="E767" s="17"/>
      <c r="F767" s="17"/>
      <c r="G767" s="17"/>
    </row>
    <row r="768" spans="1:7" ht="13.8">
      <c r="A768" s="17"/>
      <c r="B768" s="17"/>
      <c r="C768" s="17"/>
      <c r="D768" s="17"/>
      <c r="E768" s="17"/>
      <c r="F768" s="17"/>
      <c r="G768" s="17"/>
    </row>
    <row r="769" spans="1:7" ht="13.8">
      <c r="A769" s="17"/>
      <c r="B769" s="17"/>
      <c r="C769" s="17"/>
      <c r="D769" s="17"/>
      <c r="E769" s="17"/>
      <c r="F769" s="17"/>
      <c r="G769" s="17"/>
    </row>
    <row r="770" spans="1:7" ht="13.8">
      <c r="A770" s="17"/>
      <c r="B770" s="17"/>
      <c r="C770" s="17"/>
      <c r="D770" s="17"/>
      <c r="E770" s="17"/>
      <c r="F770" s="17"/>
      <c r="G770" s="17"/>
    </row>
    <row r="771" spans="1:7" ht="13.8">
      <c r="A771" s="17"/>
      <c r="B771" s="17"/>
      <c r="C771" s="17"/>
      <c r="D771" s="17"/>
      <c r="E771" s="17"/>
      <c r="F771" s="17"/>
      <c r="G771" s="17"/>
    </row>
    <row r="772" spans="1:7" ht="13.8">
      <c r="A772" s="17"/>
      <c r="B772" s="17"/>
      <c r="C772" s="17"/>
      <c r="D772" s="17"/>
      <c r="E772" s="17"/>
      <c r="F772" s="17"/>
      <c r="G772" s="17"/>
    </row>
    <row r="773" spans="1:7" ht="13.8">
      <c r="A773" s="17"/>
      <c r="B773" s="17"/>
      <c r="C773" s="17"/>
      <c r="D773" s="17"/>
      <c r="E773" s="17"/>
      <c r="F773" s="17"/>
      <c r="G773" s="17"/>
    </row>
    <row r="774" spans="1:7" ht="13.8">
      <c r="A774" s="17"/>
      <c r="B774" s="17"/>
      <c r="C774" s="17"/>
      <c r="D774" s="17"/>
      <c r="E774" s="17"/>
      <c r="F774" s="17"/>
      <c r="G774" s="17"/>
    </row>
    <row r="775" spans="1:7" ht="13.8">
      <c r="A775" s="17"/>
      <c r="B775" s="17"/>
      <c r="C775" s="17"/>
      <c r="D775" s="17"/>
      <c r="E775" s="17"/>
      <c r="F775" s="17"/>
      <c r="G775" s="17"/>
    </row>
    <row r="776" spans="1:7" ht="13.8">
      <c r="A776" s="17"/>
      <c r="B776" s="17"/>
      <c r="C776" s="17"/>
      <c r="D776" s="17"/>
      <c r="E776" s="17"/>
      <c r="F776" s="17"/>
      <c r="G776" s="17"/>
    </row>
    <row r="777" spans="1:7" ht="13.8">
      <c r="A777" s="17"/>
      <c r="B777" s="17"/>
      <c r="C777" s="17"/>
      <c r="D777" s="17"/>
      <c r="E777" s="17"/>
      <c r="F777" s="17"/>
      <c r="G777" s="17"/>
    </row>
    <row r="778" spans="1:7" ht="13.8">
      <c r="A778" s="17"/>
      <c r="B778" s="17"/>
      <c r="C778" s="17"/>
      <c r="D778" s="17"/>
      <c r="E778" s="17"/>
      <c r="F778" s="17"/>
      <c r="G778" s="17"/>
    </row>
    <row r="779" spans="1:7" ht="13.8">
      <c r="A779" s="17"/>
      <c r="B779" s="56"/>
      <c r="C779" s="56"/>
      <c r="D779" s="17"/>
      <c r="E779" s="17"/>
      <c r="F779" s="17"/>
      <c r="G779" s="17"/>
    </row>
    <row r="780" spans="1:7" ht="13.8">
      <c r="A780" s="17"/>
      <c r="B780" s="56"/>
      <c r="C780" s="56"/>
      <c r="D780" s="17"/>
      <c r="E780" s="17"/>
      <c r="F780" s="17"/>
      <c r="G780" s="17"/>
    </row>
    <row r="781" spans="1:7" ht="13.8">
      <c r="A781" s="17"/>
      <c r="B781" s="56"/>
      <c r="C781" s="56"/>
      <c r="D781" s="17"/>
      <c r="E781" s="17"/>
      <c r="F781" s="17"/>
      <c r="G781" s="17"/>
    </row>
    <row r="782" spans="1:7" ht="13.8">
      <c r="A782" s="17"/>
      <c r="B782" s="56"/>
      <c r="C782" s="56"/>
      <c r="D782" s="17"/>
      <c r="E782" s="17"/>
      <c r="F782" s="17"/>
      <c r="G782" s="17"/>
    </row>
    <row r="783" spans="1:7" ht="13.8">
      <c r="A783" s="17"/>
      <c r="B783" s="56"/>
      <c r="C783" s="56"/>
      <c r="D783" s="17"/>
      <c r="E783" s="17"/>
      <c r="F783" s="17"/>
      <c r="G783" s="17"/>
    </row>
    <row r="784" spans="1:7" ht="13.8">
      <c r="A784" s="17"/>
      <c r="B784" s="56"/>
      <c r="C784" s="56"/>
      <c r="D784" s="17"/>
      <c r="E784" s="17"/>
      <c r="F784" s="17"/>
      <c r="G784" s="17"/>
    </row>
    <row r="785" spans="1:7" ht="13.8">
      <c r="A785" s="17"/>
      <c r="B785" s="56"/>
      <c r="C785" s="56"/>
      <c r="D785" s="17"/>
      <c r="E785" s="17"/>
      <c r="F785" s="17"/>
      <c r="G785" s="17"/>
    </row>
    <row r="786" spans="1:7" ht="13.8">
      <c r="A786" s="17"/>
      <c r="B786" s="56"/>
      <c r="C786" s="56"/>
      <c r="D786" s="17"/>
      <c r="E786" s="17"/>
      <c r="F786" s="17"/>
      <c r="G786" s="17"/>
    </row>
    <row r="787" spans="1:7" ht="13.8">
      <c r="A787" s="17"/>
      <c r="B787" s="56"/>
      <c r="C787" s="56"/>
      <c r="D787" s="17"/>
      <c r="E787" s="17"/>
      <c r="F787" s="17"/>
      <c r="G787" s="17"/>
    </row>
    <row r="788" spans="1:7" ht="13.8">
      <c r="A788" s="17"/>
      <c r="B788" s="56"/>
      <c r="C788" s="56"/>
      <c r="D788" s="17"/>
      <c r="E788" s="17"/>
      <c r="F788" s="17"/>
      <c r="G788" s="17"/>
    </row>
    <row r="789" spans="1:7" ht="13.8">
      <c r="A789" s="17"/>
      <c r="B789" s="56"/>
      <c r="C789" s="56"/>
      <c r="D789" s="17"/>
      <c r="E789" s="17"/>
      <c r="F789" s="17"/>
      <c r="G789" s="17"/>
    </row>
    <row r="790" spans="1:7" ht="13.8">
      <c r="A790" s="17"/>
      <c r="B790" s="56"/>
      <c r="C790" s="56"/>
      <c r="D790" s="17"/>
      <c r="E790" s="17"/>
      <c r="F790" s="17"/>
      <c r="G790" s="17"/>
    </row>
    <row r="791" spans="1:7" ht="13.8">
      <c r="A791" s="17"/>
      <c r="B791" s="56"/>
      <c r="C791" s="56"/>
      <c r="D791" s="17"/>
      <c r="E791" s="17"/>
      <c r="F791" s="17"/>
      <c r="G791" s="17"/>
    </row>
    <row r="792" spans="1:7" ht="13.8">
      <c r="A792" s="17"/>
      <c r="B792" s="56"/>
      <c r="C792" s="56"/>
      <c r="D792" s="17"/>
      <c r="E792" s="17"/>
      <c r="F792" s="17"/>
      <c r="G792" s="17"/>
    </row>
    <row r="793" spans="1:7" ht="13.8">
      <c r="A793" s="17"/>
      <c r="B793" s="56"/>
      <c r="C793" s="56"/>
      <c r="D793" s="17"/>
      <c r="E793" s="17"/>
      <c r="F793" s="17"/>
      <c r="G793" s="17"/>
    </row>
    <row r="794" spans="1:7" ht="13.8">
      <c r="A794" s="17"/>
      <c r="B794" s="56"/>
      <c r="C794" s="56"/>
      <c r="D794" s="17"/>
      <c r="E794" s="17"/>
      <c r="F794" s="17"/>
      <c r="G794" s="17"/>
    </row>
    <row r="795" spans="1:7" ht="13.8">
      <c r="A795" s="17"/>
      <c r="B795" s="56"/>
      <c r="C795" s="56"/>
      <c r="D795" s="17"/>
      <c r="E795" s="17"/>
      <c r="F795" s="17"/>
      <c r="G795" s="17"/>
    </row>
    <row r="796" spans="1:7" ht="13.8">
      <c r="A796" s="17"/>
      <c r="B796" s="56"/>
      <c r="C796" s="56"/>
      <c r="D796" s="17"/>
      <c r="E796" s="17"/>
      <c r="F796" s="17"/>
      <c r="G796" s="17"/>
    </row>
    <row r="797" spans="1:7" ht="13.8">
      <c r="A797" s="17"/>
      <c r="B797" s="56"/>
      <c r="C797" s="56"/>
      <c r="D797" s="17"/>
      <c r="E797" s="17"/>
      <c r="F797" s="17"/>
      <c r="G797" s="17"/>
    </row>
    <row r="798" spans="1:7" ht="13.8">
      <c r="A798" s="17"/>
      <c r="B798" s="56"/>
      <c r="C798" s="56"/>
      <c r="D798" s="17"/>
      <c r="E798" s="17"/>
      <c r="F798" s="17"/>
      <c r="G798" s="17"/>
    </row>
    <row r="799" spans="1:7" ht="13.8">
      <c r="A799" s="17"/>
      <c r="B799" s="56"/>
      <c r="C799" s="56"/>
      <c r="D799" s="17"/>
      <c r="E799" s="17"/>
      <c r="F799" s="17"/>
      <c r="G799" s="17"/>
    </row>
    <row r="800" spans="1:7" ht="13.8">
      <c r="A800" s="17"/>
      <c r="B800" s="56"/>
      <c r="C800" s="56"/>
      <c r="D800" s="17"/>
      <c r="E800" s="17"/>
      <c r="F800" s="17"/>
      <c r="G800" s="17"/>
    </row>
    <row r="801" spans="1:7" ht="13.8">
      <c r="A801" s="17"/>
      <c r="B801" s="56"/>
      <c r="C801" s="56"/>
      <c r="D801" s="17"/>
      <c r="E801" s="17"/>
      <c r="F801" s="17"/>
      <c r="G801" s="17"/>
    </row>
    <row r="802" spans="1:7" ht="13.8">
      <c r="A802" s="17"/>
      <c r="B802" s="56"/>
      <c r="C802" s="56"/>
      <c r="D802" s="17"/>
      <c r="E802" s="17"/>
      <c r="F802" s="17"/>
      <c r="G802" s="17"/>
    </row>
    <row r="803" spans="1:7" ht="13.8">
      <c r="A803" s="17"/>
      <c r="B803" s="56"/>
      <c r="C803" s="56"/>
      <c r="D803" s="17"/>
      <c r="E803" s="17"/>
      <c r="F803" s="17"/>
      <c r="G803" s="17"/>
    </row>
    <row r="804" spans="1:7" ht="13.8">
      <c r="A804" s="17"/>
      <c r="B804" s="56"/>
      <c r="C804" s="56"/>
      <c r="D804" s="17"/>
      <c r="E804" s="17"/>
      <c r="F804" s="17"/>
      <c r="G804" s="17"/>
    </row>
    <row r="805" spans="1:7" ht="13.8">
      <c r="A805" s="17"/>
      <c r="B805" s="56"/>
      <c r="C805" s="56"/>
      <c r="D805" s="17"/>
      <c r="E805" s="17"/>
      <c r="F805" s="17"/>
      <c r="G805" s="17"/>
    </row>
    <row r="806" spans="1:7" ht="13.8">
      <c r="A806" s="17"/>
      <c r="B806" s="56"/>
      <c r="C806" s="56"/>
      <c r="D806" s="17"/>
      <c r="E806" s="17"/>
      <c r="F806" s="17"/>
      <c r="G806" s="17"/>
    </row>
    <row r="807" spans="1:7" ht="13.8">
      <c r="A807" s="17"/>
      <c r="B807" s="56"/>
      <c r="C807" s="56"/>
      <c r="D807" s="17"/>
      <c r="E807" s="17"/>
      <c r="F807" s="17"/>
      <c r="G807" s="17"/>
    </row>
    <row r="808" spans="1:7" ht="13.8">
      <c r="A808" s="17"/>
      <c r="B808" s="56"/>
      <c r="C808" s="56"/>
      <c r="D808" s="17"/>
      <c r="E808" s="17"/>
      <c r="F808" s="17"/>
      <c r="G808" s="17"/>
    </row>
    <row r="809" spans="1:7" ht="13.8">
      <c r="A809" s="17"/>
      <c r="B809" s="56"/>
      <c r="C809" s="56"/>
      <c r="D809" s="17"/>
      <c r="E809" s="17"/>
      <c r="F809" s="17"/>
      <c r="G809" s="17"/>
    </row>
    <row r="810" spans="1:7" ht="13.8">
      <c r="A810" s="17"/>
      <c r="B810" s="56"/>
      <c r="C810" s="56"/>
      <c r="D810" s="17"/>
      <c r="E810" s="17"/>
      <c r="F810" s="17"/>
      <c r="G810" s="17"/>
    </row>
    <row r="811" spans="1:7" ht="13.8">
      <c r="A811" s="17"/>
      <c r="B811" s="56"/>
      <c r="C811" s="56"/>
      <c r="D811" s="17"/>
      <c r="E811" s="17"/>
      <c r="F811" s="17"/>
      <c r="G811" s="17"/>
    </row>
    <row r="812" spans="1:7" ht="13.8">
      <c r="A812" s="17"/>
      <c r="B812" s="56"/>
      <c r="C812" s="56"/>
      <c r="D812" s="17"/>
      <c r="E812" s="17"/>
      <c r="F812" s="17"/>
      <c r="G812" s="17"/>
    </row>
    <row r="813" spans="1:7" ht="13.8">
      <c r="A813" s="17"/>
      <c r="B813" s="56"/>
      <c r="C813" s="56"/>
      <c r="D813" s="17"/>
      <c r="E813" s="17"/>
      <c r="F813" s="17"/>
      <c r="G813" s="17"/>
    </row>
    <row r="814" spans="1:7" ht="13.8">
      <c r="A814" s="17"/>
      <c r="B814" s="56"/>
      <c r="C814" s="56"/>
      <c r="D814" s="17"/>
      <c r="E814" s="17"/>
      <c r="F814" s="17"/>
      <c r="G814" s="17"/>
    </row>
    <row r="815" spans="1:7" ht="13.8">
      <c r="A815" s="17"/>
      <c r="B815" s="56"/>
      <c r="C815" s="56"/>
      <c r="D815" s="17"/>
      <c r="E815" s="17"/>
      <c r="F815" s="17"/>
      <c r="G815" s="17"/>
    </row>
    <row r="816" spans="1:7" ht="13.8">
      <c r="A816" s="17"/>
      <c r="B816" s="56"/>
      <c r="C816" s="56"/>
      <c r="D816" s="17"/>
      <c r="E816" s="17"/>
      <c r="F816" s="17"/>
      <c r="G816" s="17"/>
    </row>
    <row r="817" spans="1:7" ht="13.8">
      <c r="A817" s="17"/>
      <c r="B817" s="56"/>
      <c r="C817" s="56"/>
      <c r="D817" s="17"/>
      <c r="E817" s="17"/>
      <c r="F817" s="17"/>
      <c r="G817" s="17"/>
    </row>
    <row r="818" spans="1:7" ht="13.8">
      <c r="A818" s="17"/>
      <c r="B818" s="56"/>
      <c r="C818" s="56"/>
      <c r="D818" s="17"/>
      <c r="E818" s="17"/>
      <c r="F818" s="17"/>
      <c r="G818" s="17"/>
    </row>
    <row r="819" spans="1:7" ht="13.8">
      <c r="A819" s="17"/>
      <c r="B819" s="56"/>
      <c r="C819" s="56"/>
      <c r="D819" s="17"/>
      <c r="E819" s="17"/>
      <c r="F819" s="17"/>
      <c r="G819" s="17"/>
    </row>
    <row r="820" spans="1:7" ht="13.8">
      <c r="A820" s="17"/>
      <c r="B820" s="56"/>
      <c r="C820" s="56"/>
      <c r="D820" s="17"/>
      <c r="E820" s="17"/>
      <c r="F820" s="17"/>
      <c r="G820" s="17"/>
    </row>
    <row r="821" spans="1:7" ht="13.8">
      <c r="A821" s="17"/>
      <c r="B821" s="56"/>
      <c r="C821" s="56"/>
      <c r="D821" s="17"/>
      <c r="E821" s="17"/>
      <c r="F821" s="17"/>
      <c r="G821" s="17"/>
    </row>
    <row r="822" spans="1:7" ht="13.8">
      <c r="A822" s="17"/>
      <c r="B822" s="56"/>
      <c r="C822" s="56"/>
      <c r="D822" s="17"/>
      <c r="E822" s="17"/>
      <c r="F822" s="17"/>
      <c r="G822" s="17"/>
    </row>
    <row r="823" spans="1:7" ht="13.8">
      <c r="A823" s="17"/>
      <c r="B823" s="56"/>
      <c r="C823" s="56"/>
      <c r="D823" s="17"/>
      <c r="E823" s="17"/>
      <c r="F823" s="17"/>
      <c r="G823" s="17"/>
    </row>
    <row r="824" spans="1:7" ht="13.8">
      <c r="A824" s="17"/>
      <c r="B824" s="56"/>
      <c r="C824" s="56"/>
      <c r="D824" s="17"/>
      <c r="E824" s="17"/>
      <c r="F824" s="17"/>
      <c r="G824" s="17"/>
    </row>
    <row r="825" spans="1:7" ht="13.8">
      <c r="A825" s="17"/>
      <c r="B825" s="56"/>
      <c r="C825" s="56"/>
      <c r="D825" s="17"/>
      <c r="E825" s="17"/>
      <c r="F825" s="17"/>
      <c r="G825" s="17"/>
    </row>
    <row r="826" spans="1:7" ht="13.8">
      <c r="A826" s="17"/>
      <c r="B826" s="56"/>
      <c r="C826" s="56"/>
      <c r="D826" s="17"/>
      <c r="E826" s="17"/>
      <c r="F826" s="17"/>
      <c r="G826" s="17"/>
    </row>
    <row r="827" spans="1:7" ht="13.8">
      <c r="A827" s="17"/>
      <c r="B827" s="56"/>
      <c r="C827" s="56"/>
      <c r="D827" s="17"/>
      <c r="E827" s="17"/>
      <c r="F827" s="17"/>
      <c r="G827" s="17"/>
    </row>
    <row r="828" spans="1:7" ht="13.8">
      <c r="A828" s="17"/>
      <c r="B828" s="56"/>
      <c r="C828" s="56"/>
      <c r="D828" s="17"/>
      <c r="E828" s="17"/>
      <c r="F828" s="17"/>
      <c r="G828" s="17"/>
    </row>
    <row r="829" spans="1:7" ht="13.8">
      <c r="A829" s="17"/>
      <c r="B829" s="56"/>
      <c r="C829" s="56"/>
      <c r="D829" s="17"/>
      <c r="E829" s="17"/>
      <c r="F829" s="17"/>
      <c r="G829" s="17"/>
    </row>
    <row r="830" spans="1:7" ht="13.8">
      <c r="A830" s="17"/>
      <c r="B830" s="56"/>
      <c r="C830" s="56"/>
      <c r="D830" s="17"/>
      <c r="E830" s="17"/>
      <c r="F830" s="17"/>
      <c r="G830" s="17"/>
    </row>
    <row r="831" spans="1:7" ht="13.8">
      <c r="A831" s="17"/>
      <c r="B831" s="56"/>
      <c r="C831" s="56"/>
      <c r="D831" s="17"/>
      <c r="E831" s="17"/>
      <c r="F831" s="17"/>
      <c r="G831" s="17"/>
    </row>
    <row r="832" spans="1:7" ht="13.8">
      <c r="A832" s="17"/>
      <c r="B832" s="56"/>
      <c r="C832" s="56"/>
      <c r="D832" s="17"/>
      <c r="E832" s="17"/>
      <c r="F832" s="17"/>
      <c r="G832" s="17"/>
    </row>
    <row r="833" spans="1:7" ht="13.8">
      <c r="A833" s="17"/>
      <c r="B833" s="56"/>
      <c r="C833" s="56"/>
      <c r="D833" s="17"/>
      <c r="E833" s="17"/>
      <c r="F833" s="17"/>
      <c r="G833" s="17"/>
    </row>
    <row r="834" spans="1:7" ht="13.8">
      <c r="A834" s="17"/>
      <c r="B834" s="56"/>
      <c r="C834" s="56"/>
      <c r="D834" s="17"/>
      <c r="E834" s="17"/>
      <c r="F834" s="17"/>
      <c r="G834" s="17"/>
    </row>
    <row r="835" spans="1:7" ht="13.8">
      <c r="A835" s="17"/>
      <c r="B835" s="56"/>
      <c r="C835" s="56"/>
      <c r="D835" s="17"/>
      <c r="E835" s="17"/>
      <c r="F835" s="17"/>
      <c r="G835" s="17"/>
    </row>
    <row r="836" spans="1:7" ht="13.8">
      <c r="A836" s="17"/>
      <c r="B836" s="56"/>
      <c r="C836" s="56"/>
      <c r="D836" s="17"/>
      <c r="E836" s="17"/>
      <c r="F836" s="17"/>
      <c r="G836" s="17"/>
    </row>
    <row r="837" spans="1:7" ht="13.8">
      <c r="A837" s="17"/>
      <c r="B837" s="56"/>
      <c r="C837" s="56"/>
      <c r="D837" s="17"/>
      <c r="E837" s="17"/>
      <c r="F837" s="17"/>
      <c r="G837" s="17"/>
    </row>
    <row r="838" spans="1:7" ht="13.8">
      <c r="A838" s="17"/>
      <c r="B838" s="56"/>
      <c r="C838" s="56"/>
      <c r="D838" s="17"/>
      <c r="E838" s="17"/>
      <c r="F838" s="17"/>
      <c r="G838" s="17"/>
    </row>
    <row r="839" spans="1:7" ht="13.8">
      <c r="A839" s="17"/>
      <c r="B839" s="56"/>
      <c r="C839" s="56"/>
      <c r="D839" s="17"/>
      <c r="E839" s="17"/>
      <c r="F839" s="17"/>
      <c r="G839" s="17"/>
    </row>
    <row r="840" spans="1:7" ht="13.8">
      <c r="A840" s="17"/>
      <c r="B840" s="56"/>
      <c r="C840" s="56"/>
      <c r="D840" s="17"/>
      <c r="E840" s="17"/>
      <c r="F840" s="17"/>
      <c r="G840" s="17"/>
    </row>
    <row r="841" spans="1:7" ht="13.8">
      <c r="A841" s="17"/>
      <c r="B841" s="56"/>
      <c r="C841" s="56"/>
      <c r="D841" s="17"/>
      <c r="E841" s="17"/>
      <c r="F841" s="17"/>
      <c r="G841" s="17"/>
    </row>
    <row r="842" spans="1:7" ht="13.8">
      <c r="A842" s="17"/>
      <c r="B842" s="56"/>
      <c r="C842" s="56"/>
      <c r="D842" s="17"/>
      <c r="E842" s="17"/>
      <c r="F842" s="17"/>
      <c r="G842" s="17"/>
    </row>
    <row r="843" spans="1:7" ht="13.8">
      <c r="A843" s="17"/>
      <c r="B843" s="56"/>
      <c r="C843" s="56"/>
      <c r="D843" s="17"/>
      <c r="E843" s="17"/>
      <c r="F843" s="17"/>
      <c r="G843" s="17"/>
    </row>
    <row r="844" spans="1:7" ht="13.8">
      <c r="A844" s="17"/>
      <c r="B844" s="56"/>
      <c r="C844" s="56"/>
      <c r="D844" s="17"/>
      <c r="E844" s="17"/>
      <c r="F844" s="17"/>
      <c r="G844" s="17"/>
    </row>
    <row r="845" spans="1:7" ht="13.8">
      <c r="A845" s="17"/>
      <c r="B845" s="56"/>
      <c r="C845" s="56"/>
      <c r="D845" s="17"/>
      <c r="E845" s="17"/>
      <c r="F845" s="17"/>
      <c r="G845" s="17"/>
    </row>
    <row r="846" spans="1:7" ht="13.8">
      <c r="A846" s="17"/>
      <c r="B846" s="56"/>
      <c r="C846" s="56"/>
      <c r="D846" s="17"/>
      <c r="E846" s="17"/>
      <c r="F846" s="17"/>
      <c r="G846" s="17"/>
    </row>
    <row r="847" spans="1:7" ht="13.8">
      <c r="A847" s="17"/>
      <c r="B847" s="56"/>
      <c r="C847" s="56"/>
      <c r="D847" s="17"/>
      <c r="E847" s="17"/>
      <c r="F847" s="17"/>
      <c r="G847" s="17"/>
    </row>
    <row r="848" spans="1:7" ht="13.8">
      <c r="A848" s="17"/>
      <c r="B848" s="56"/>
      <c r="C848" s="56"/>
      <c r="D848" s="17"/>
      <c r="E848" s="17"/>
      <c r="F848" s="17"/>
      <c r="G848" s="17"/>
    </row>
    <row r="849" spans="1:7" ht="13.8">
      <c r="A849" s="17"/>
      <c r="B849" s="56"/>
      <c r="C849" s="56"/>
      <c r="D849" s="17"/>
      <c r="E849" s="17"/>
      <c r="F849" s="17"/>
      <c r="G849" s="17"/>
    </row>
    <row r="850" spans="1:7" ht="13.8">
      <c r="A850" s="17"/>
      <c r="B850" s="56"/>
      <c r="C850" s="56"/>
      <c r="D850" s="17"/>
      <c r="E850" s="17"/>
      <c r="F850" s="17"/>
      <c r="G850" s="17"/>
    </row>
    <row r="851" spans="1:7" ht="13.8">
      <c r="A851" s="17"/>
      <c r="B851" s="56"/>
      <c r="C851" s="56"/>
      <c r="D851" s="17"/>
      <c r="E851" s="17"/>
      <c r="F851" s="17"/>
      <c r="G851" s="17"/>
    </row>
    <row r="852" spans="1:7" ht="13.8">
      <c r="A852" s="17"/>
      <c r="B852" s="56"/>
      <c r="C852" s="56"/>
      <c r="D852" s="17"/>
      <c r="E852" s="17"/>
      <c r="F852" s="17"/>
      <c r="G852" s="17"/>
    </row>
    <row r="853" spans="1:7" ht="13.8">
      <c r="A853" s="17"/>
      <c r="B853" s="56"/>
      <c r="C853" s="56"/>
      <c r="D853" s="17"/>
      <c r="E853" s="17"/>
      <c r="F853" s="17"/>
      <c r="G853" s="17"/>
    </row>
    <row r="854" spans="1:7" ht="13.8">
      <c r="A854" s="17"/>
      <c r="B854" s="56"/>
      <c r="C854" s="56"/>
      <c r="D854" s="17"/>
      <c r="E854" s="17"/>
      <c r="F854" s="17"/>
      <c r="G854" s="17"/>
    </row>
    <row r="855" spans="1:7" ht="13.8">
      <c r="A855" s="17"/>
      <c r="B855" s="56"/>
      <c r="C855" s="56"/>
      <c r="D855" s="17"/>
      <c r="E855" s="17"/>
      <c r="F855" s="17"/>
      <c r="G855" s="17"/>
    </row>
    <row r="856" spans="1:7" ht="13.8">
      <c r="A856" s="17"/>
      <c r="B856" s="56"/>
      <c r="C856" s="56"/>
      <c r="D856" s="17"/>
      <c r="E856" s="17"/>
      <c r="F856" s="17"/>
      <c r="G856" s="17"/>
    </row>
    <row r="857" spans="1:7" ht="13.8">
      <c r="A857" s="17"/>
      <c r="B857" s="56"/>
      <c r="C857" s="56"/>
      <c r="D857" s="17"/>
      <c r="E857" s="17"/>
      <c r="F857" s="17"/>
      <c r="G857" s="17"/>
    </row>
    <row r="858" spans="1:7" ht="13.8">
      <c r="A858" s="17"/>
      <c r="B858" s="56"/>
      <c r="C858" s="56"/>
      <c r="D858" s="17"/>
      <c r="E858" s="17"/>
      <c r="F858" s="17"/>
      <c r="G858" s="17"/>
    </row>
    <row r="859" spans="1:7" ht="13.8">
      <c r="A859" s="17"/>
      <c r="B859" s="56"/>
      <c r="C859" s="56"/>
      <c r="D859" s="17"/>
      <c r="E859" s="17"/>
      <c r="F859" s="17"/>
      <c r="G859" s="17"/>
    </row>
    <row r="860" spans="1:7" ht="13.8">
      <c r="A860" s="17"/>
      <c r="B860" s="56"/>
      <c r="C860" s="56"/>
      <c r="D860" s="17"/>
      <c r="E860" s="17"/>
      <c r="F860" s="17"/>
      <c r="G860" s="17"/>
    </row>
    <row r="861" spans="1:7" ht="13.8">
      <c r="A861" s="17"/>
      <c r="B861" s="56"/>
      <c r="C861" s="56"/>
      <c r="D861" s="17"/>
      <c r="E861" s="17"/>
      <c r="F861" s="17"/>
      <c r="G861" s="17"/>
    </row>
    <row r="862" spans="1:7" ht="13.8">
      <c r="A862" s="17"/>
      <c r="B862" s="56"/>
      <c r="C862" s="56"/>
      <c r="D862" s="17"/>
      <c r="E862" s="17"/>
      <c r="F862" s="17"/>
      <c r="G862" s="17"/>
    </row>
    <row r="863" spans="1:7" ht="13.8">
      <c r="A863" s="17"/>
      <c r="B863" s="56"/>
      <c r="C863" s="56"/>
      <c r="D863" s="17"/>
      <c r="E863" s="17"/>
      <c r="F863" s="17"/>
      <c r="G863" s="17"/>
    </row>
    <row r="864" spans="1:7" ht="13.8">
      <c r="A864" s="17"/>
      <c r="B864" s="56"/>
      <c r="C864" s="56"/>
      <c r="D864" s="17"/>
      <c r="E864" s="17"/>
      <c r="F864" s="17"/>
      <c r="G864" s="17"/>
    </row>
    <row r="865" spans="1:7" ht="13.8">
      <c r="A865" s="17"/>
      <c r="B865" s="56"/>
      <c r="C865" s="56"/>
      <c r="D865" s="17"/>
      <c r="E865" s="17"/>
      <c r="F865" s="17"/>
      <c r="G865" s="17"/>
    </row>
    <row r="866" spans="1:7" ht="13.8">
      <c r="A866" s="17"/>
      <c r="B866" s="56"/>
      <c r="C866" s="56"/>
      <c r="D866" s="17"/>
      <c r="E866" s="17"/>
      <c r="F866" s="17"/>
      <c r="G866" s="17"/>
    </row>
    <row r="867" spans="1:7" ht="13.8">
      <c r="A867" s="17"/>
      <c r="B867" s="56"/>
      <c r="C867" s="56"/>
      <c r="D867" s="17"/>
      <c r="E867" s="17"/>
      <c r="F867" s="17"/>
      <c r="G867" s="17"/>
    </row>
    <row r="868" spans="1:7" ht="13.8">
      <c r="A868" s="17"/>
      <c r="B868" s="56"/>
      <c r="C868" s="56"/>
      <c r="D868" s="17"/>
      <c r="E868" s="17"/>
      <c r="F868" s="17"/>
      <c r="G868" s="17"/>
    </row>
    <row r="869" spans="1:7" ht="13.8">
      <c r="A869" s="17"/>
      <c r="B869" s="56"/>
      <c r="C869" s="56"/>
      <c r="D869" s="17"/>
      <c r="E869" s="17"/>
      <c r="F869" s="17"/>
      <c r="G869" s="17"/>
    </row>
    <row r="870" spans="1:7" ht="13.8">
      <c r="A870" s="17"/>
      <c r="B870" s="56"/>
      <c r="C870" s="56"/>
      <c r="D870" s="17"/>
      <c r="E870" s="17"/>
      <c r="F870" s="17"/>
      <c r="G870" s="17"/>
    </row>
    <row r="871" spans="1:7" ht="13.8">
      <c r="A871" s="17"/>
      <c r="B871" s="56"/>
      <c r="C871" s="56"/>
      <c r="D871" s="17"/>
      <c r="E871" s="17"/>
      <c r="F871" s="17"/>
      <c r="G871" s="17"/>
    </row>
    <row r="872" spans="1:7" ht="13.8">
      <c r="A872" s="17"/>
      <c r="B872" s="56"/>
      <c r="C872" s="56"/>
      <c r="D872" s="17"/>
      <c r="E872" s="17"/>
      <c r="F872" s="17"/>
      <c r="G872" s="17"/>
    </row>
    <row r="873" spans="1:7" ht="13.8">
      <c r="A873" s="17"/>
      <c r="B873" s="56"/>
      <c r="C873" s="56"/>
      <c r="D873" s="17"/>
      <c r="E873" s="17"/>
      <c r="F873" s="17"/>
      <c r="G873" s="17"/>
    </row>
    <row r="874" spans="1:7" ht="13.8">
      <c r="A874" s="17"/>
      <c r="B874" s="56"/>
      <c r="C874" s="56"/>
      <c r="D874" s="17"/>
      <c r="E874" s="17"/>
      <c r="F874" s="17"/>
      <c r="G874" s="17"/>
    </row>
    <row r="875" spans="1:7" ht="13.8">
      <c r="A875" s="17"/>
      <c r="B875" s="56"/>
      <c r="C875" s="56"/>
      <c r="D875" s="17"/>
      <c r="E875" s="17"/>
      <c r="F875" s="17"/>
      <c r="G875" s="17"/>
    </row>
    <row r="876" spans="1:7" ht="13.8">
      <c r="A876" s="17"/>
      <c r="B876" s="56"/>
      <c r="C876" s="56"/>
      <c r="D876" s="17"/>
      <c r="E876" s="17"/>
      <c r="F876" s="17"/>
      <c r="G876" s="17"/>
    </row>
    <row r="877" spans="1:7" ht="13.8">
      <c r="A877" s="17"/>
      <c r="B877" s="56"/>
      <c r="C877" s="56"/>
      <c r="D877" s="17"/>
      <c r="E877" s="17"/>
      <c r="F877" s="17"/>
      <c r="G877" s="17"/>
    </row>
    <row r="878" spans="1:7" ht="13.8">
      <c r="A878" s="17"/>
      <c r="B878" s="56"/>
      <c r="C878" s="56"/>
      <c r="D878" s="17"/>
      <c r="E878" s="17"/>
      <c r="F878" s="17"/>
      <c r="G878" s="17"/>
    </row>
    <row r="879" spans="1:7" ht="13.8">
      <c r="A879" s="17"/>
      <c r="B879" s="56"/>
      <c r="C879" s="56"/>
      <c r="D879" s="17"/>
      <c r="E879" s="17"/>
      <c r="F879" s="17"/>
      <c r="G879" s="17"/>
    </row>
    <row r="880" spans="1:7" ht="13.8">
      <c r="A880" s="17"/>
      <c r="B880" s="56"/>
      <c r="C880" s="56"/>
      <c r="D880" s="17"/>
      <c r="E880" s="17"/>
      <c r="F880" s="17"/>
      <c r="G880" s="17"/>
    </row>
    <row r="881" spans="1:7" ht="13.8">
      <c r="A881" s="17"/>
      <c r="B881" s="56"/>
      <c r="C881" s="56"/>
      <c r="D881" s="17"/>
      <c r="E881" s="17"/>
      <c r="F881" s="17"/>
      <c r="G881" s="17"/>
    </row>
    <row r="882" spans="1:7" ht="13.8">
      <c r="A882" s="17"/>
      <c r="B882" s="56"/>
      <c r="C882" s="56"/>
      <c r="D882" s="17"/>
      <c r="E882" s="17"/>
      <c r="F882" s="17"/>
      <c r="G882" s="17"/>
    </row>
    <row r="883" spans="1:7" ht="13.8">
      <c r="A883" s="17"/>
      <c r="B883" s="56"/>
      <c r="C883" s="56"/>
      <c r="D883" s="17"/>
      <c r="E883" s="17"/>
      <c r="F883" s="17"/>
      <c r="G883" s="17"/>
    </row>
    <row r="884" spans="1:7" ht="13.8">
      <c r="A884" s="17"/>
      <c r="B884" s="56"/>
      <c r="C884" s="56"/>
      <c r="D884" s="17"/>
      <c r="E884" s="17"/>
      <c r="F884" s="17"/>
      <c r="G884" s="17"/>
    </row>
    <row r="885" spans="1:7" ht="13.8">
      <c r="A885" s="17"/>
      <c r="B885" s="56"/>
      <c r="C885" s="56"/>
      <c r="D885" s="17"/>
      <c r="E885" s="17"/>
      <c r="F885" s="17"/>
      <c r="G885" s="17"/>
    </row>
    <row r="886" spans="1:7" ht="13.8">
      <c r="A886" s="17"/>
      <c r="B886" s="56"/>
      <c r="C886" s="56"/>
      <c r="D886" s="17"/>
      <c r="E886" s="17"/>
      <c r="F886" s="17"/>
      <c r="G886" s="17"/>
    </row>
    <row r="887" spans="1:7" ht="13.8">
      <c r="A887" s="17"/>
      <c r="B887" s="56"/>
      <c r="C887" s="56"/>
      <c r="D887" s="17"/>
      <c r="E887" s="17"/>
      <c r="F887" s="17"/>
      <c r="G887" s="17"/>
    </row>
    <row r="888" spans="1:7" ht="13.8">
      <c r="A888" s="17"/>
      <c r="B888" s="56"/>
      <c r="C888" s="56"/>
      <c r="D888" s="17"/>
      <c r="E888" s="17"/>
      <c r="F888" s="17"/>
      <c r="G888" s="17"/>
    </row>
    <row r="889" spans="1:7" ht="13.8">
      <c r="A889" s="17"/>
      <c r="B889" s="56"/>
      <c r="C889" s="56"/>
      <c r="D889" s="17"/>
      <c r="E889" s="17"/>
      <c r="F889" s="17"/>
      <c r="G889" s="17"/>
    </row>
    <row r="890" spans="1:7" ht="13.8">
      <c r="A890" s="17"/>
      <c r="B890" s="56"/>
      <c r="C890" s="56"/>
      <c r="D890" s="17"/>
      <c r="E890" s="17"/>
      <c r="F890" s="17"/>
      <c r="G890" s="17"/>
    </row>
    <row r="891" spans="1:7" ht="13.8">
      <c r="A891" s="17"/>
      <c r="B891" s="56"/>
      <c r="C891" s="56"/>
      <c r="D891" s="17"/>
      <c r="E891" s="17"/>
      <c r="F891" s="17"/>
      <c r="G891" s="17"/>
    </row>
    <row r="892" spans="1:7" ht="13.8">
      <c r="A892" s="17"/>
      <c r="B892" s="56"/>
      <c r="C892" s="56"/>
      <c r="D892" s="17"/>
      <c r="E892" s="17"/>
      <c r="F892" s="17"/>
      <c r="G892" s="17"/>
    </row>
    <row r="893" spans="1:7" ht="13.8">
      <c r="A893" s="17"/>
      <c r="B893" s="56"/>
      <c r="C893" s="56"/>
      <c r="D893" s="17"/>
      <c r="E893" s="17"/>
      <c r="F893" s="17"/>
      <c r="G893" s="17"/>
    </row>
    <row r="894" spans="1:7" ht="13.8">
      <c r="A894" s="17"/>
      <c r="B894" s="56"/>
      <c r="C894" s="56"/>
      <c r="D894" s="17"/>
      <c r="E894" s="17"/>
      <c r="F894" s="17"/>
      <c r="G894" s="17"/>
    </row>
    <row r="895" spans="1:7" ht="13.8">
      <c r="A895" s="17"/>
      <c r="B895" s="56"/>
      <c r="C895" s="56"/>
      <c r="D895" s="17"/>
      <c r="E895" s="17"/>
      <c r="F895" s="17"/>
      <c r="G895" s="17"/>
    </row>
    <row r="896" spans="1:7" ht="13.8">
      <c r="A896" s="17"/>
      <c r="B896" s="56"/>
      <c r="C896" s="56"/>
      <c r="D896" s="17"/>
      <c r="E896" s="17"/>
      <c r="F896" s="17"/>
      <c r="G896" s="17"/>
    </row>
    <row r="897" spans="1:7" ht="13.8">
      <c r="A897" s="17"/>
      <c r="B897" s="56"/>
      <c r="C897" s="56"/>
      <c r="D897" s="17"/>
      <c r="E897" s="17"/>
      <c r="F897" s="17"/>
      <c r="G897" s="17"/>
    </row>
    <row r="898" spans="1:7" ht="13.8">
      <c r="A898" s="17"/>
      <c r="B898" s="56"/>
      <c r="C898" s="56"/>
      <c r="D898" s="17"/>
      <c r="E898" s="17"/>
      <c r="F898" s="17"/>
      <c r="G898" s="17"/>
    </row>
    <row r="899" spans="1:7" ht="13.8">
      <c r="A899" s="17"/>
      <c r="B899" s="56"/>
      <c r="C899" s="56"/>
      <c r="D899" s="17"/>
      <c r="E899" s="17"/>
      <c r="F899" s="17"/>
      <c r="G899" s="17"/>
    </row>
    <row r="900" spans="1:7" ht="13.8">
      <c r="A900" s="17"/>
      <c r="B900" s="56"/>
      <c r="C900" s="56"/>
      <c r="D900" s="17"/>
      <c r="E900" s="17"/>
      <c r="F900" s="17"/>
      <c r="G900" s="17"/>
    </row>
    <row r="901" spans="1:7" ht="13.8">
      <c r="A901" s="17"/>
      <c r="B901" s="56"/>
      <c r="C901" s="56"/>
      <c r="D901" s="17"/>
      <c r="E901" s="17"/>
      <c r="F901" s="17"/>
      <c r="G901" s="17"/>
    </row>
    <row r="902" spans="1:7" ht="13.8">
      <c r="A902" s="17"/>
      <c r="B902" s="56"/>
      <c r="C902" s="56"/>
      <c r="D902" s="17"/>
      <c r="E902" s="17"/>
      <c r="F902" s="17"/>
      <c r="G902" s="17"/>
    </row>
    <row r="903" spans="1:7" ht="13.8">
      <c r="A903" s="17"/>
      <c r="B903" s="56"/>
      <c r="C903" s="56"/>
      <c r="D903" s="17"/>
      <c r="E903" s="17"/>
      <c r="F903" s="17"/>
      <c r="G903" s="17"/>
    </row>
    <row r="904" spans="1:7" ht="13.8">
      <c r="A904" s="17"/>
      <c r="B904" s="56"/>
      <c r="C904" s="56"/>
      <c r="D904" s="17"/>
      <c r="E904" s="17"/>
      <c r="F904" s="17"/>
      <c r="G904" s="17"/>
    </row>
    <row r="905" spans="1:7" ht="13.8">
      <c r="A905" s="17"/>
      <c r="B905" s="56"/>
      <c r="C905" s="56"/>
      <c r="D905" s="17"/>
      <c r="E905" s="17"/>
      <c r="F905" s="17"/>
      <c r="G905" s="17"/>
    </row>
    <row r="906" spans="1:7" ht="13.8">
      <c r="A906" s="17"/>
      <c r="B906" s="56"/>
      <c r="C906" s="56"/>
      <c r="D906" s="17"/>
      <c r="E906" s="17"/>
      <c r="F906" s="17"/>
      <c r="G906" s="17"/>
    </row>
    <row r="907" spans="1:7" ht="13.8">
      <c r="A907" s="17"/>
      <c r="B907" s="56"/>
      <c r="C907" s="56"/>
      <c r="D907" s="17"/>
      <c r="E907" s="17"/>
      <c r="F907" s="17"/>
      <c r="G907" s="17"/>
    </row>
    <row r="908" spans="1:7" ht="13.8">
      <c r="A908" s="17"/>
      <c r="B908" s="56"/>
      <c r="C908" s="56"/>
      <c r="D908" s="17"/>
      <c r="E908" s="17"/>
      <c r="F908" s="17"/>
      <c r="G908" s="17"/>
    </row>
    <row r="909" spans="1:7" ht="13.8">
      <c r="A909" s="17"/>
      <c r="B909" s="56"/>
      <c r="C909" s="56"/>
      <c r="D909" s="17"/>
      <c r="E909" s="17"/>
      <c r="F909" s="17"/>
      <c r="G909" s="17"/>
    </row>
    <row r="910" spans="1:7" ht="13.8">
      <c r="A910" s="17"/>
      <c r="B910" s="56"/>
      <c r="C910" s="56"/>
      <c r="D910" s="17"/>
      <c r="E910" s="17"/>
      <c r="F910" s="17"/>
      <c r="G910" s="17"/>
    </row>
    <row r="911" spans="1:7" ht="13.8">
      <c r="A911" s="17"/>
      <c r="B911" s="56"/>
      <c r="C911" s="56"/>
      <c r="D911" s="17"/>
      <c r="E911" s="17"/>
      <c r="F911" s="17"/>
      <c r="G911" s="17"/>
    </row>
    <row r="912" spans="1:7" ht="13.8">
      <c r="A912" s="17"/>
      <c r="B912" s="56"/>
      <c r="C912" s="56"/>
      <c r="D912" s="17"/>
      <c r="E912" s="17"/>
      <c r="F912" s="17"/>
      <c r="G912" s="17"/>
    </row>
    <row r="913" spans="1:7" ht="13.8">
      <c r="A913" s="17"/>
      <c r="B913" s="56"/>
      <c r="C913" s="56"/>
      <c r="D913" s="17"/>
      <c r="E913" s="17"/>
      <c r="F913" s="17"/>
      <c r="G913" s="17"/>
    </row>
    <row r="914" spans="1:7" ht="13.8">
      <c r="A914" s="17"/>
      <c r="B914" s="56"/>
      <c r="C914" s="56"/>
      <c r="D914" s="17"/>
      <c r="E914" s="17"/>
      <c r="F914" s="17"/>
      <c r="G914" s="17"/>
    </row>
    <row r="915" spans="1:7" ht="13.8">
      <c r="A915" s="17"/>
      <c r="B915" s="56"/>
      <c r="C915" s="56"/>
      <c r="D915" s="17"/>
      <c r="E915" s="17"/>
      <c r="F915" s="17"/>
      <c r="G915" s="17"/>
    </row>
    <row r="916" spans="1:7" ht="13.8">
      <c r="A916" s="17"/>
      <c r="B916" s="56"/>
      <c r="C916" s="56"/>
      <c r="D916" s="17"/>
      <c r="E916" s="17"/>
      <c r="F916" s="17"/>
      <c r="G916" s="17"/>
    </row>
    <row r="917" spans="1:7" ht="13.8">
      <c r="A917" s="17"/>
      <c r="B917" s="56"/>
      <c r="C917" s="56"/>
      <c r="D917" s="17"/>
      <c r="E917" s="17"/>
      <c r="F917" s="17"/>
      <c r="G917" s="17"/>
    </row>
    <row r="918" spans="1:7" ht="13.8">
      <c r="A918" s="17"/>
      <c r="B918" s="56"/>
      <c r="C918" s="56"/>
      <c r="D918" s="17"/>
      <c r="E918" s="17"/>
      <c r="F918" s="17"/>
      <c r="G918" s="17"/>
    </row>
    <row r="919" spans="1:7" ht="13.8">
      <c r="A919" s="17"/>
      <c r="B919" s="56"/>
      <c r="C919" s="56"/>
      <c r="D919" s="17"/>
      <c r="E919" s="17"/>
      <c r="F919" s="17"/>
      <c r="G919" s="17"/>
    </row>
    <row r="920" spans="1:7" ht="13.8">
      <c r="A920" s="17"/>
      <c r="B920" s="56"/>
      <c r="C920" s="56"/>
      <c r="D920" s="17"/>
      <c r="E920" s="17"/>
      <c r="F920" s="17"/>
      <c r="G920" s="17"/>
    </row>
    <row r="921" spans="1:7" ht="13.8">
      <c r="A921" s="17"/>
      <c r="B921" s="56"/>
      <c r="C921" s="56"/>
      <c r="D921" s="17"/>
      <c r="E921" s="17"/>
      <c r="F921" s="17"/>
      <c r="G921" s="17"/>
    </row>
    <row r="922" spans="1:7" ht="13.8">
      <c r="A922" s="17"/>
      <c r="B922" s="56"/>
      <c r="C922" s="56"/>
      <c r="D922" s="17"/>
      <c r="E922" s="17"/>
      <c r="F922" s="17"/>
      <c r="G922" s="17"/>
    </row>
    <row r="923" spans="1:7" ht="13.8">
      <c r="A923" s="17"/>
      <c r="B923" s="56"/>
      <c r="C923" s="56"/>
      <c r="D923" s="17"/>
      <c r="E923" s="17"/>
      <c r="F923" s="17"/>
      <c r="G923" s="17"/>
    </row>
    <row r="924" spans="1:7" ht="13.8">
      <c r="A924" s="17"/>
      <c r="B924" s="56"/>
      <c r="C924" s="56"/>
      <c r="D924" s="17"/>
      <c r="E924" s="17"/>
      <c r="F924" s="17"/>
      <c r="G924" s="17"/>
    </row>
    <row r="925" spans="1:7" ht="13.8">
      <c r="A925" s="17"/>
      <c r="B925" s="56"/>
      <c r="C925" s="56"/>
      <c r="D925" s="17"/>
      <c r="E925" s="17"/>
      <c r="F925" s="17"/>
      <c r="G925" s="17"/>
    </row>
    <row r="926" spans="1:7" ht="13.8">
      <c r="A926" s="17"/>
      <c r="B926" s="56"/>
      <c r="C926" s="56"/>
      <c r="D926" s="17"/>
      <c r="E926" s="17"/>
      <c r="F926" s="17"/>
      <c r="G926" s="17"/>
    </row>
    <row r="927" spans="1:7" ht="13.8">
      <c r="A927" s="17"/>
      <c r="B927" s="56"/>
      <c r="C927" s="56"/>
      <c r="D927" s="17"/>
      <c r="E927" s="17"/>
      <c r="F927" s="17"/>
      <c r="G927" s="17"/>
    </row>
    <row r="928" spans="1:7" ht="13.8">
      <c r="A928" s="17"/>
      <c r="B928" s="56"/>
      <c r="C928" s="56"/>
      <c r="D928" s="17"/>
      <c r="E928" s="17"/>
      <c r="F928" s="17"/>
      <c r="G928" s="17"/>
    </row>
    <row r="929" spans="1:7" ht="13.8">
      <c r="A929" s="17"/>
      <c r="B929" s="56"/>
      <c r="C929" s="56"/>
      <c r="D929" s="17"/>
      <c r="E929" s="17"/>
      <c r="F929" s="17"/>
      <c r="G929" s="17"/>
    </row>
    <row r="930" spans="1:7" ht="13.8">
      <c r="A930" s="17"/>
      <c r="B930" s="56"/>
      <c r="C930" s="56"/>
      <c r="D930" s="17"/>
      <c r="E930" s="17"/>
      <c r="F930" s="17"/>
      <c r="G930" s="17"/>
    </row>
    <row r="931" spans="1:7" ht="13.8">
      <c r="A931" s="17"/>
      <c r="B931" s="56"/>
      <c r="C931" s="56"/>
      <c r="D931" s="17"/>
      <c r="E931" s="17"/>
      <c r="F931" s="17"/>
      <c r="G931" s="17"/>
    </row>
    <row r="932" spans="1:7" ht="13.8">
      <c r="A932" s="17"/>
      <c r="B932" s="56"/>
      <c r="C932" s="56"/>
      <c r="D932" s="17"/>
      <c r="E932" s="17"/>
      <c r="F932" s="17"/>
      <c r="G932" s="17"/>
    </row>
    <row r="933" spans="1:7" ht="13.8">
      <c r="A933" s="17"/>
      <c r="B933" s="56"/>
      <c r="C933" s="56"/>
      <c r="D933" s="17"/>
      <c r="E933" s="17"/>
      <c r="F933" s="17"/>
      <c r="G933" s="17"/>
    </row>
    <row r="934" spans="1:7" ht="13.8">
      <c r="A934" s="17"/>
      <c r="B934" s="56"/>
      <c r="C934" s="56"/>
      <c r="D934" s="17"/>
      <c r="E934" s="17"/>
      <c r="F934" s="17"/>
      <c r="G934" s="17"/>
    </row>
    <row r="935" spans="1:7" ht="13.8">
      <c r="A935" s="17"/>
      <c r="B935" s="56"/>
      <c r="C935" s="56"/>
      <c r="D935" s="17"/>
      <c r="E935" s="17"/>
      <c r="F935" s="17"/>
      <c r="G935" s="17"/>
    </row>
    <row r="936" spans="1:7" ht="13.8">
      <c r="A936" s="17"/>
      <c r="B936" s="56"/>
      <c r="C936" s="56"/>
      <c r="D936" s="17"/>
      <c r="E936" s="17"/>
      <c r="F936" s="17"/>
      <c r="G936" s="17"/>
    </row>
    <row r="937" spans="1:7" ht="13.8">
      <c r="A937" s="17"/>
      <c r="B937" s="56"/>
      <c r="C937" s="56"/>
      <c r="D937" s="17"/>
      <c r="E937" s="17"/>
      <c r="F937" s="17"/>
      <c r="G937" s="17"/>
    </row>
    <row r="938" spans="1:7" ht="13.8">
      <c r="A938" s="17"/>
      <c r="B938" s="56"/>
      <c r="C938" s="56"/>
      <c r="D938" s="17"/>
      <c r="E938" s="17"/>
      <c r="F938" s="17"/>
      <c r="G938" s="17"/>
    </row>
    <row r="939" spans="1:7" ht="13.8">
      <c r="A939" s="17"/>
      <c r="B939" s="56"/>
      <c r="C939" s="56"/>
      <c r="D939" s="17"/>
      <c r="E939" s="17"/>
      <c r="F939" s="17"/>
      <c r="G939" s="17"/>
    </row>
    <row r="940" spans="1:7" ht="13.8">
      <c r="A940" s="17"/>
      <c r="B940" s="56"/>
      <c r="C940" s="56"/>
      <c r="D940" s="17"/>
      <c r="E940" s="17"/>
      <c r="F940" s="17"/>
      <c r="G940" s="17"/>
    </row>
    <row r="941" spans="1:7" ht="13.8">
      <c r="A941" s="17"/>
      <c r="B941" s="56"/>
      <c r="C941" s="56"/>
      <c r="D941" s="17"/>
      <c r="E941" s="17"/>
      <c r="F941" s="17"/>
      <c r="G941" s="17"/>
    </row>
    <row r="942" spans="1:7" ht="13.8">
      <c r="A942" s="17"/>
      <c r="B942" s="56"/>
      <c r="C942" s="56"/>
      <c r="D942" s="17"/>
      <c r="E942" s="17"/>
      <c r="F942" s="17"/>
      <c r="G942" s="17"/>
    </row>
    <row r="943" spans="1:7" ht="13.8">
      <c r="A943" s="17"/>
      <c r="B943" s="56"/>
      <c r="C943" s="56"/>
      <c r="D943" s="17"/>
      <c r="E943" s="17"/>
      <c r="F943" s="17"/>
      <c r="G943" s="17"/>
    </row>
    <row r="944" spans="1:7" ht="13.8">
      <c r="A944" s="17"/>
      <c r="B944" s="56"/>
      <c r="C944" s="56"/>
      <c r="D944" s="17"/>
      <c r="E944" s="17"/>
      <c r="F944" s="17"/>
      <c r="G944" s="17"/>
    </row>
    <row r="945" spans="1:7" ht="13.8">
      <c r="A945" s="17"/>
      <c r="B945" s="56"/>
      <c r="C945" s="56"/>
      <c r="D945" s="17"/>
      <c r="E945" s="17"/>
      <c r="F945" s="17"/>
      <c r="G945" s="17"/>
    </row>
    <row r="946" spans="1:7" ht="13.8">
      <c r="A946" s="17"/>
      <c r="B946" s="56"/>
      <c r="C946" s="56"/>
      <c r="D946" s="17"/>
      <c r="E946" s="17"/>
      <c r="F946" s="17"/>
      <c r="G946" s="17"/>
    </row>
    <row r="947" spans="1:7" ht="13.8">
      <c r="A947" s="17"/>
      <c r="B947" s="56"/>
      <c r="C947" s="56"/>
      <c r="D947" s="17"/>
      <c r="E947" s="17"/>
      <c r="F947" s="17"/>
      <c r="G947" s="17"/>
    </row>
    <row r="948" spans="1:7" ht="13.8">
      <c r="A948" s="17"/>
      <c r="B948" s="56"/>
      <c r="C948" s="56"/>
      <c r="D948" s="17"/>
      <c r="E948" s="17"/>
      <c r="F948" s="17"/>
      <c r="G948" s="17"/>
    </row>
    <row r="949" spans="1:7" ht="13.8">
      <c r="A949" s="17"/>
      <c r="B949" s="56"/>
      <c r="C949" s="56"/>
      <c r="D949" s="17"/>
      <c r="E949" s="17"/>
      <c r="F949" s="17"/>
      <c r="G949" s="17"/>
    </row>
    <row r="950" spans="1:7" ht="13.8">
      <c r="A950" s="17"/>
      <c r="B950" s="56"/>
      <c r="C950" s="56"/>
      <c r="D950" s="17"/>
      <c r="E950" s="17"/>
      <c r="F950" s="17"/>
      <c r="G950" s="17"/>
    </row>
    <row r="951" spans="1:7" ht="13.8">
      <c r="A951" s="17"/>
      <c r="B951" s="56"/>
      <c r="C951" s="56"/>
      <c r="D951" s="17"/>
      <c r="E951" s="17"/>
      <c r="F951" s="17"/>
      <c r="G951" s="17"/>
    </row>
    <row r="952" spans="1:7" ht="13.8">
      <c r="A952" s="17"/>
      <c r="B952" s="56"/>
      <c r="C952" s="56"/>
      <c r="D952" s="17"/>
      <c r="E952" s="17"/>
      <c r="F952" s="17"/>
      <c r="G952" s="17"/>
    </row>
    <row r="953" spans="1:7" ht="13.8">
      <c r="A953" s="17"/>
      <c r="B953" s="56"/>
      <c r="C953" s="56"/>
      <c r="D953" s="17"/>
      <c r="E953" s="17"/>
      <c r="F953" s="17"/>
      <c r="G953" s="17"/>
    </row>
    <row r="954" spans="1:7" ht="13.8">
      <c r="A954" s="17"/>
      <c r="B954" s="56"/>
      <c r="C954" s="56"/>
      <c r="D954" s="17"/>
      <c r="E954" s="17"/>
      <c r="F954" s="17"/>
      <c r="G954" s="17"/>
    </row>
    <row r="955" spans="1:7" ht="13.8">
      <c r="A955" s="17"/>
      <c r="B955" s="56"/>
      <c r="C955" s="56"/>
      <c r="D955" s="17"/>
      <c r="E955" s="17"/>
      <c r="F955" s="17"/>
      <c r="G955" s="17"/>
    </row>
    <row r="956" spans="1:7" ht="13.8">
      <c r="A956" s="17"/>
      <c r="B956" s="56"/>
      <c r="C956" s="56"/>
      <c r="D956" s="17"/>
      <c r="E956" s="17"/>
      <c r="F956" s="17"/>
      <c r="G956" s="17"/>
    </row>
    <row r="957" spans="1:7" ht="13.8">
      <c r="A957" s="17"/>
      <c r="B957" s="56"/>
      <c r="C957" s="56"/>
      <c r="D957" s="17"/>
      <c r="E957" s="17"/>
      <c r="F957" s="17"/>
      <c r="G957" s="17"/>
    </row>
    <row r="958" spans="1:7" ht="13.8">
      <c r="A958" s="17"/>
      <c r="B958" s="56"/>
      <c r="C958" s="56"/>
      <c r="D958" s="17"/>
      <c r="E958" s="17"/>
      <c r="F958" s="17"/>
      <c r="G958" s="17"/>
    </row>
    <row r="959" spans="1:7" ht="13.8">
      <c r="A959" s="17"/>
      <c r="B959" s="56"/>
      <c r="C959" s="56"/>
      <c r="D959" s="17"/>
      <c r="E959" s="17"/>
      <c r="F959" s="17"/>
      <c r="G959" s="17"/>
    </row>
    <row r="960" spans="1:7" ht="13.8">
      <c r="A960" s="17"/>
      <c r="B960" s="56"/>
      <c r="C960" s="56"/>
      <c r="D960" s="17"/>
      <c r="E960" s="17"/>
      <c r="F960" s="17"/>
      <c r="G960" s="17"/>
    </row>
    <row r="961" spans="1:7" ht="13.8">
      <c r="A961" s="17"/>
      <c r="B961" s="56"/>
      <c r="C961" s="56"/>
      <c r="D961" s="17"/>
      <c r="E961" s="17"/>
      <c r="F961" s="17"/>
      <c r="G961" s="17"/>
    </row>
    <row r="962" spans="1:7" ht="13.8">
      <c r="A962" s="17"/>
      <c r="B962" s="56"/>
      <c r="C962" s="56"/>
      <c r="D962" s="17"/>
      <c r="E962" s="17"/>
      <c r="F962" s="17"/>
      <c r="G962" s="17"/>
    </row>
    <row r="963" spans="1:7" ht="13.8">
      <c r="A963" s="17"/>
      <c r="B963" s="56"/>
      <c r="C963" s="56"/>
      <c r="D963" s="17"/>
      <c r="E963" s="17"/>
      <c r="F963" s="17"/>
      <c r="G963" s="17"/>
    </row>
    <row r="964" spans="1:7" ht="13.8">
      <c r="A964" s="17"/>
      <c r="B964" s="56"/>
      <c r="C964" s="56"/>
      <c r="D964" s="17"/>
      <c r="E964" s="17"/>
      <c r="F964" s="17"/>
      <c r="G964" s="17"/>
    </row>
    <row r="965" spans="1:7" ht="13.8">
      <c r="A965" s="17"/>
      <c r="B965" s="56"/>
      <c r="C965" s="56"/>
      <c r="D965" s="17"/>
      <c r="E965" s="17"/>
      <c r="F965" s="17"/>
      <c r="G965" s="17"/>
    </row>
    <row r="966" spans="1:7" ht="13.8">
      <c r="A966" s="17"/>
      <c r="B966" s="56"/>
      <c r="C966" s="56"/>
      <c r="D966" s="17"/>
      <c r="E966" s="17"/>
      <c r="F966" s="17"/>
      <c r="G966" s="17"/>
    </row>
    <row r="967" spans="1:7" ht="13.8">
      <c r="A967" s="17"/>
      <c r="B967" s="56"/>
      <c r="C967" s="56"/>
      <c r="D967" s="17"/>
      <c r="E967" s="17"/>
      <c r="F967" s="17"/>
      <c r="G967" s="17"/>
    </row>
    <row r="968" spans="1:7" ht="13.8">
      <c r="A968" s="17"/>
      <c r="B968" s="56"/>
      <c r="C968" s="56"/>
      <c r="D968" s="17"/>
      <c r="E968" s="17"/>
      <c r="F968" s="17"/>
      <c r="G968" s="17"/>
    </row>
    <row r="969" spans="1:7" ht="13.8">
      <c r="A969" s="17"/>
      <c r="B969" s="56"/>
      <c r="C969" s="56"/>
      <c r="D969" s="17"/>
      <c r="E969" s="17"/>
      <c r="F969" s="17"/>
      <c r="G969" s="17"/>
    </row>
    <row r="970" spans="1:7" ht="13.8">
      <c r="A970" s="17"/>
      <c r="B970" s="56"/>
      <c r="C970" s="56"/>
      <c r="D970" s="17"/>
      <c r="E970" s="17"/>
      <c r="F970" s="17"/>
      <c r="G970" s="17"/>
    </row>
    <row r="971" spans="1:7" ht="13.8">
      <c r="A971" s="17"/>
      <c r="B971" s="56"/>
      <c r="C971" s="56"/>
      <c r="D971" s="17"/>
      <c r="E971" s="17"/>
      <c r="F971" s="17"/>
      <c r="G971" s="17"/>
    </row>
    <row r="972" spans="1:7" ht="13.8">
      <c r="A972" s="17"/>
      <c r="B972" s="56"/>
      <c r="C972" s="56"/>
      <c r="D972" s="17"/>
      <c r="E972" s="17"/>
      <c r="F972" s="17"/>
      <c r="G972" s="17"/>
    </row>
    <row r="973" spans="1:7" ht="13.8">
      <c r="A973" s="17"/>
      <c r="B973" s="56"/>
      <c r="C973" s="56"/>
      <c r="D973" s="17"/>
      <c r="E973" s="17"/>
      <c r="F973" s="17"/>
      <c r="G973" s="17"/>
    </row>
    <row r="974" spans="1:7" ht="13.8">
      <c r="A974" s="17"/>
      <c r="B974" s="56"/>
      <c r="C974" s="56"/>
      <c r="D974" s="17"/>
      <c r="E974" s="17"/>
      <c r="F974" s="17"/>
      <c r="G974" s="17"/>
    </row>
    <row r="975" spans="1:7" ht="13.8">
      <c r="A975" s="17"/>
      <c r="B975" s="56"/>
      <c r="C975" s="56"/>
      <c r="D975" s="17"/>
      <c r="E975" s="17"/>
      <c r="F975" s="17"/>
      <c r="G975" s="17"/>
    </row>
    <row r="976" spans="1:7" ht="13.8">
      <c r="A976" s="17"/>
      <c r="B976" s="56"/>
      <c r="C976" s="56"/>
      <c r="D976" s="17"/>
      <c r="E976" s="17"/>
      <c r="F976" s="17"/>
      <c r="G976" s="17"/>
    </row>
    <row r="977" spans="1:7" ht="13.8">
      <c r="A977" s="17"/>
      <c r="B977" s="56"/>
      <c r="C977" s="56"/>
      <c r="D977" s="17"/>
      <c r="E977" s="17"/>
      <c r="F977" s="17"/>
      <c r="G977" s="17"/>
    </row>
    <row r="978" spans="1:7" ht="13.8">
      <c r="A978" s="17"/>
      <c r="B978" s="56"/>
      <c r="C978" s="56"/>
      <c r="D978" s="17"/>
      <c r="E978" s="17"/>
      <c r="F978" s="17"/>
      <c r="G978" s="17"/>
    </row>
    <row r="979" spans="1:7" ht="13.8">
      <c r="A979" s="17"/>
      <c r="B979" s="56"/>
      <c r="C979" s="56"/>
      <c r="D979" s="17"/>
      <c r="E979" s="17"/>
      <c r="F979" s="17"/>
      <c r="G979" s="17"/>
    </row>
    <row r="980" spans="1:7" ht="13.8">
      <c r="A980" s="17"/>
      <c r="B980" s="56"/>
      <c r="C980" s="56"/>
      <c r="D980" s="17"/>
      <c r="E980" s="17"/>
      <c r="F980" s="17"/>
      <c r="G980" s="17"/>
    </row>
    <row r="981" spans="1:7" ht="13.8">
      <c r="A981" s="17"/>
      <c r="B981" s="56"/>
      <c r="C981" s="56"/>
      <c r="D981" s="17"/>
      <c r="E981" s="17"/>
      <c r="F981" s="17"/>
      <c r="G981" s="17"/>
    </row>
    <row r="982" spans="1:7" ht="13.8">
      <c r="A982" s="17"/>
      <c r="B982" s="56"/>
      <c r="C982" s="56"/>
      <c r="D982" s="17"/>
      <c r="E982" s="17"/>
      <c r="F982" s="17"/>
      <c r="G982" s="17"/>
    </row>
    <row r="983" spans="1:7" ht="13.8">
      <c r="A983" s="17"/>
      <c r="B983" s="56"/>
      <c r="C983" s="56"/>
      <c r="D983" s="17"/>
      <c r="E983" s="17"/>
      <c r="F983" s="17"/>
      <c r="G983" s="17"/>
    </row>
    <row r="984" spans="1:7" ht="13.8">
      <c r="A984" s="17"/>
      <c r="B984" s="56"/>
      <c r="C984" s="56"/>
      <c r="D984" s="17"/>
      <c r="E984" s="17"/>
      <c r="F984" s="17"/>
      <c r="G984" s="17"/>
    </row>
    <row r="985" spans="1:7" ht="13.8">
      <c r="A985" s="17"/>
      <c r="B985" s="56"/>
      <c r="C985" s="56"/>
      <c r="D985" s="17"/>
      <c r="E985" s="17"/>
      <c r="F985" s="17"/>
      <c r="G985" s="17"/>
    </row>
    <row r="986" spans="1:7" ht="13.8">
      <c r="A986" s="17"/>
      <c r="B986" s="56"/>
      <c r="C986" s="56"/>
      <c r="D986" s="17"/>
      <c r="E986" s="17"/>
      <c r="F986" s="17"/>
      <c r="G986" s="17"/>
    </row>
    <row r="987" spans="1:7" ht="13.8">
      <c r="A987" s="17"/>
      <c r="B987" s="56"/>
      <c r="C987" s="56"/>
      <c r="D987" s="17"/>
      <c r="E987" s="17"/>
      <c r="F987" s="17"/>
      <c r="G987" s="17"/>
    </row>
    <row r="988" spans="1:7" ht="13.8">
      <c r="A988" s="17"/>
      <c r="B988" s="56"/>
      <c r="C988" s="56"/>
      <c r="D988" s="17"/>
      <c r="E988" s="17"/>
      <c r="F988" s="17"/>
      <c r="G988" s="17"/>
    </row>
    <row r="989" spans="1:7" ht="13.8">
      <c r="A989" s="17"/>
      <c r="B989" s="56"/>
      <c r="C989" s="56"/>
      <c r="D989" s="17"/>
      <c r="E989" s="17"/>
      <c r="F989" s="17"/>
      <c r="G989" s="17"/>
    </row>
    <row r="990" spans="1:7" ht="13.8">
      <c r="A990" s="17"/>
      <c r="B990" s="56"/>
      <c r="C990" s="56"/>
      <c r="D990" s="17"/>
      <c r="E990" s="17"/>
      <c r="F990" s="17"/>
      <c r="G990" s="17"/>
    </row>
    <row r="991" spans="1:7" ht="13.8">
      <c r="A991" s="17"/>
      <c r="B991" s="56"/>
      <c r="C991" s="56"/>
      <c r="D991" s="17"/>
      <c r="E991" s="17"/>
      <c r="F991" s="17"/>
      <c r="G991" s="17"/>
    </row>
    <row r="992" spans="1:7" ht="13.8">
      <c r="A992" s="17"/>
      <c r="B992" s="56"/>
      <c r="C992" s="56"/>
      <c r="D992" s="17"/>
      <c r="E992" s="17"/>
      <c r="F992" s="17"/>
      <c r="G992" s="17"/>
    </row>
    <row r="993" spans="1:7" ht="13.8">
      <c r="A993" s="17"/>
      <c r="B993" s="56"/>
      <c r="C993" s="56"/>
      <c r="D993" s="17"/>
      <c r="E993" s="17"/>
      <c r="F993" s="17"/>
      <c r="G993" s="17"/>
    </row>
    <row r="994" spans="1:7" ht="13.8">
      <c r="A994" s="17"/>
      <c r="B994" s="56"/>
      <c r="C994" s="56"/>
      <c r="D994" s="17"/>
      <c r="E994" s="17"/>
      <c r="F994" s="17"/>
      <c r="G994" s="17"/>
    </row>
    <row r="995" spans="1:7" ht="13.8">
      <c r="A995" s="17"/>
      <c r="B995" s="56"/>
      <c r="C995" s="56"/>
      <c r="D995" s="17"/>
      <c r="E995" s="17"/>
      <c r="F995" s="17"/>
      <c r="G995" s="17"/>
    </row>
    <row r="996" spans="1:7" ht="13.8">
      <c r="A996" s="17"/>
      <c r="B996" s="56"/>
      <c r="C996" s="56"/>
      <c r="D996" s="17"/>
      <c r="E996" s="17"/>
      <c r="F996" s="17"/>
      <c r="G996" s="17"/>
    </row>
    <row r="997" spans="1:7" ht="13.8">
      <c r="A997" s="17"/>
      <c r="B997" s="56"/>
      <c r="C997" s="56"/>
      <c r="D997" s="17"/>
      <c r="E997" s="17"/>
      <c r="F997" s="17"/>
      <c r="G997" s="17"/>
    </row>
    <row r="998" spans="1:7" ht="13.8">
      <c r="A998" s="17"/>
      <c r="B998" s="56"/>
      <c r="C998" s="56"/>
      <c r="D998" s="17"/>
      <c r="E998" s="17"/>
      <c r="F998" s="17"/>
      <c r="G998" s="17"/>
    </row>
    <row r="999" spans="1:7" ht="13.8">
      <c r="A999" s="17"/>
      <c r="B999" s="56"/>
      <c r="C999" s="56"/>
      <c r="D999" s="17"/>
      <c r="E999" s="17"/>
      <c r="F999" s="17"/>
      <c r="G999" s="17"/>
    </row>
    <row r="1000" spans="1:7" ht="13.8">
      <c r="A1000" s="17"/>
      <c r="B1000" s="56"/>
      <c r="C1000" s="56"/>
      <c r="D1000" s="17"/>
      <c r="E1000" s="17"/>
      <c r="F1000" s="17"/>
      <c r="G1000" s="17"/>
    </row>
  </sheetData>
  <hyperlinks>
    <hyperlink ref="B1" r:id="rId1" xr:uid="{00000000-0004-0000-0800-000000000000}"/>
    <hyperlink ref="C1" r:id="rId2" xr:uid="{00000000-0004-0000-0800-000001000000}"/>
    <hyperlink ref="F5" r:id="rId3" xr:uid="{00000000-0004-0000-0800-000002000000}"/>
    <hyperlink ref="G5" r:id="rId4" xr:uid="{00000000-0004-0000-0800-000003000000}"/>
    <hyperlink ref="B390" r:id="rId5" xr:uid="{00000000-0004-0000-0800-000004000000}"/>
    <hyperlink ref="C390" r:id="rId6" xr:uid="{00000000-0004-0000-0800-000005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4"/>
  <sheetViews>
    <sheetView workbookViewId="0"/>
  </sheetViews>
  <sheetFormatPr defaultColWidth="12.6640625" defaultRowHeight="15.75" customHeight="1"/>
  <sheetData>
    <row r="1" spans="1:11" ht="15.75" customHeight="1">
      <c r="A1" s="17"/>
      <c r="B1" s="22" t="s">
        <v>63</v>
      </c>
      <c r="C1" s="22" t="s">
        <v>64</v>
      </c>
      <c r="D1" s="17"/>
      <c r="E1" s="17"/>
      <c r="F1" s="17"/>
      <c r="G1" s="17"/>
      <c r="H1" s="17"/>
      <c r="I1" s="17"/>
      <c r="J1" s="17"/>
      <c r="K1" s="17"/>
    </row>
    <row r="2" spans="1:11" ht="15.75" customHeight="1">
      <c r="A2" s="56" t="s">
        <v>73</v>
      </c>
      <c r="B2" s="84">
        <v>2.0711436474008055E-2</v>
      </c>
      <c r="C2" s="84">
        <v>1.5253606787782974E-2</v>
      </c>
      <c r="D2" s="17"/>
      <c r="E2" s="17"/>
      <c r="F2" s="17"/>
      <c r="G2" s="17"/>
      <c r="H2" s="17"/>
      <c r="I2" s="17"/>
      <c r="J2" s="17"/>
      <c r="K2" s="17"/>
    </row>
    <row r="3" spans="1:11" ht="15.75" customHeight="1">
      <c r="A3" s="56" t="s">
        <v>74</v>
      </c>
      <c r="B3" s="84">
        <v>6.3348635535762296E-2</v>
      </c>
      <c r="C3" s="84">
        <v>6.2976155299960396E-2</v>
      </c>
      <c r="D3" s="17"/>
      <c r="E3" s="17"/>
      <c r="F3" s="17"/>
      <c r="G3" s="17"/>
      <c r="H3" s="17"/>
      <c r="I3" s="17"/>
      <c r="J3" s="17"/>
      <c r="K3" s="17"/>
    </row>
    <row r="4" spans="1:11" ht="15.75" customHeight="1">
      <c r="A4" s="56" t="s">
        <v>75</v>
      </c>
      <c r="B4" s="84">
        <v>7.3574943357378802E-3</v>
      </c>
      <c r="C4" s="84">
        <v>7.2214563393478946E-3</v>
      </c>
      <c r="D4" s="17"/>
      <c r="E4" s="17"/>
      <c r="F4" s="17"/>
      <c r="G4" s="17"/>
      <c r="H4" s="17"/>
      <c r="I4" s="17"/>
      <c r="J4" s="17"/>
      <c r="K4" s="17"/>
    </row>
    <row r="5" spans="1:11" ht="15.75" customHeight="1">
      <c r="A5" s="56" t="s">
        <v>76</v>
      </c>
      <c r="B5" s="84">
        <v>8.5775837715162423E-2</v>
      </c>
      <c r="C5" s="84">
        <v>8.4979152380733322E-2</v>
      </c>
      <c r="D5" s="17"/>
      <c r="E5" s="17"/>
      <c r="F5" s="17"/>
      <c r="G5" s="17"/>
      <c r="H5" s="17"/>
      <c r="I5" s="17"/>
      <c r="J5" s="17"/>
      <c r="K5" s="17"/>
    </row>
    <row r="6" spans="1:11" ht="15.75" customHeight="1">
      <c r="A6" s="54" t="s">
        <v>79</v>
      </c>
      <c r="B6" s="85">
        <v>4.1414721679400337</v>
      </c>
      <c r="C6" s="85">
        <v>5.5710858135398782</v>
      </c>
      <c r="D6" s="17"/>
      <c r="E6" s="17"/>
      <c r="F6" s="17"/>
      <c r="G6" s="17"/>
      <c r="H6" s="17"/>
      <c r="I6" s="17"/>
      <c r="J6" s="17"/>
      <c r="K6" s="17"/>
    </row>
    <row r="7" spans="1:11" ht="15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ht="15.75" customHeight="1">
      <c r="A8" s="86" t="s">
        <v>114</v>
      </c>
      <c r="B8" s="87">
        <v>-0.64636395465989904</v>
      </c>
      <c r="C8" s="87">
        <v>-0.71664917406107986</v>
      </c>
      <c r="D8" s="17"/>
      <c r="E8" s="17"/>
      <c r="F8" s="17"/>
      <c r="G8" s="17"/>
      <c r="H8" s="17"/>
      <c r="I8" s="17"/>
      <c r="J8" s="17"/>
      <c r="K8" s="17"/>
    </row>
    <row r="9" spans="1:11" ht="15.7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5.75" customHeight="1">
      <c r="A10" s="50" t="s">
        <v>116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11" ht="15.75" customHeight="1">
      <c r="A11" s="88" t="s">
        <v>117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15.75" customHeight="1">
      <c r="A13" s="88" t="s">
        <v>118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 ht="15.75" customHeight="1">
      <c r="A15" s="88" t="s">
        <v>119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 ht="15.75" customHeight="1">
      <c r="A17" s="88" t="s">
        <v>120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5.75" customHeight="1">
      <c r="A18" s="88" t="s">
        <v>121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ht="15.75" customHeight="1">
      <c r="A20" s="88" t="s">
        <v>122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 ht="15.75" customHeight="1">
      <c r="A21" s="88" t="s">
        <v>123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5.75" customHeight="1">
      <c r="A23" s="88" t="s">
        <v>124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ht="15.75" customHeight="1">
      <c r="A24" s="88" t="s">
        <v>125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</sheetData>
  <hyperlinks>
    <hyperlink ref="B1" r:id="rId1" xr:uid="{00000000-0004-0000-0900-000000000000}"/>
    <hyperlink ref="C1" r:id="rId2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6" ht="37.5" customHeight="1">
      <c r="D1" s="89" t="s">
        <v>126</v>
      </c>
      <c r="E1" s="90"/>
      <c r="F1" s="8"/>
    </row>
    <row r="2" spans="1:6" ht="13.2">
      <c r="D2" s="91" t="s">
        <v>127</v>
      </c>
      <c r="E2" s="89">
        <f>_xlfn.CHISQ.INV(0.975, 5)</f>
        <v>12.832501994030022</v>
      </c>
      <c r="F2" s="8">
        <f>1-0.025</f>
        <v>0.97499999999999998</v>
      </c>
    </row>
    <row r="3" spans="1:6" ht="13.2">
      <c r="D3" s="91" t="s">
        <v>128</v>
      </c>
      <c r="E3" s="91">
        <f>_xlfn.CHISQ.INV(0.025, 8)</f>
        <v>2.1797307472526501</v>
      </c>
    </row>
    <row r="4" spans="1:6" ht="13.2">
      <c r="E4" s="90"/>
    </row>
    <row r="5" spans="1:6" ht="13.2">
      <c r="E5" s="90"/>
    </row>
    <row r="6" spans="1:6" ht="13.2">
      <c r="E6" s="90"/>
    </row>
    <row r="7" spans="1:6" ht="13.2">
      <c r="E7" s="90"/>
    </row>
    <row r="8" spans="1:6" ht="13.2">
      <c r="E8" s="90"/>
    </row>
    <row r="9" spans="1:6" ht="13.2">
      <c r="E9" s="90"/>
    </row>
    <row r="10" spans="1:6" ht="13.2">
      <c r="E10" s="90"/>
    </row>
    <row r="11" spans="1:6" ht="13.2">
      <c r="E11" s="90"/>
    </row>
    <row r="12" spans="1:6" ht="13.2">
      <c r="A12" s="8"/>
      <c r="E12" s="90"/>
    </row>
    <row r="13" spans="1:6" ht="13.2">
      <c r="A13" s="8"/>
      <c r="E13" s="90"/>
    </row>
    <row r="14" spans="1:6" ht="13.2">
      <c r="A14" s="8"/>
      <c r="E14" s="90"/>
    </row>
    <row r="15" spans="1:6" ht="13.2">
      <c r="A15" s="8"/>
      <c r="E15" s="90"/>
    </row>
    <row r="16" spans="1:6" ht="13.2">
      <c r="A16" s="8"/>
      <c r="E16" s="90"/>
    </row>
    <row r="17" spans="1:5" ht="13.2">
      <c r="A17" s="8"/>
      <c r="E17" s="90"/>
    </row>
    <row r="18" spans="1:5" ht="13.2">
      <c r="A18" s="8"/>
      <c r="E18" s="90"/>
    </row>
    <row r="19" spans="1:5" ht="13.2">
      <c r="A19" s="8"/>
      <c r="E19" s="90"/>
    </row>
    <row r="20" spans="1:5" ht="13.2">
      <c r="A20" s="8"/>
      <c r="E20" s="90"/>
    </row>
    <row r="21" spans="1:5" ht="13.2">
      <c r="A21" s="8"/>
      <c r="E21" s="90"/>
    </row>
    <row r="22" spans="1:5" ht="13.2">
      <c r="A22" s="8"/>
      <c r="E22" s="90"/>
    </row>
    <row r="23" spans="1:5" ht="13.2">
      <c r="A23" s="8"/>
      <c r="E23" s="90"/>
    </row>
    <row r="24" spans="1:5" ht="13.2">
      <c r="A24" s="8"/>
      <c r="E24" s="90"/>
    </row>
    <row r="25" spans="1:5" ht="13.2">
      <c r="A25" s="8"/>
      <c r="E25" s="90"/>
    </row>
    <row r="26" spans="1:5" ht="13.2">
      <c r="A26" s="8"/>
      <c r="E26" s="90"/>
    </row>
    <row r="27" spans="1:5" ht="13.2">
      <c r="A27" s="8"/>
      <c r="E27" s="90"/>
    </row>
    <row r="28" spans="1:5" ht="13.2">
      <c r="E28" s="90"/>
    </row>
    <row r="29" spans="1:5" ht="13.2">
      <c r="E29" s="90"/>
    </row>
    <row r="30" spans="1:5" ht="13.2">
      <c r="E30" s="90"/>
    </row>
    <row r="31" spans="1:5" ht="13.2">
      <c r="E31" s="90"/>
    </row>
    <row r="32" spans="1:5" ht="13.2">
      <c r="E32" s="90"/>
    </row>
    <row r="33" spans="5:5" ht="13.2">
      <c r="E33" s="90"/>
    </row>
    <row r="34" spans="5:5" ht="13.2">
      <c r="E34" s="90"/>
    </row>
    <row r="35" spans="5:5" ht="13.2">
      <c r="E35" s="90"/>
    </row>
    <row r="36" spans="5:5" ht="13.2">
      <c r="E36" s="90"/>
    </row>
    <row r="37" spans="5:5" ht="13.2">
      <c r="E37" s="90"/>
    </row>
    <row r="38" spans="5:5" ht="13.2">
      <c r="E38" s="90"/>
    </row>
    <row r="39" spans="5:5" ht="13.2">
      <c r="E39" s="90"/>
    </row>
    <row r="40" spans="5:5" ht="13.2">
      <c r="E40" s="90"/>
    </row>
    <row r="41" spans="5:5" ht="13.2">
      <c r="E41" s="90"/>
    </row>
    <row r="42" spans="5:5" ht="13.2">
      <c r="E42" s="90"/>
    </row>
    <row r="43" spans="5:5" ht="13.2">
      <c r="E43" s="90"/>
    </row>
    <row r="44" spans="5:5" ht="13.2">
      <c r="E44" s="90"/>
    </row>
    <row r="45" spans="5:5" ht="13.2">
      <c r="E45" s="90"/>
    </row>
    <row r="46" spans="5:5" ht="13.2">
      <c r="E46" s="90"/>
    </row>
    <row r="47" spans="5:5" ht="13.2">
      <c r="E47" s="90"/>
    </row>
    <row r="48" spans="5:5" ht="13.2">
      <c r="E48" s="90"/>
    </row>
    <row r="49" spans="5:5" ht="13.2">
      <c r="E49" s="90"/>
    </row>
    <row r="50" spans="5:5" ht="13.2">
      <c r="E50" s="90"/>
    </row>
    <row r="51" spans="5:5" ht="13.2">
      <c r="E51" s="90"/>
    </row>
    <row r="52" spans="5:5" ht="13.2">
      <c r="E52" s="90"/>
    </row>
    <row r="53" spans="5:5" ht="13.2">
      <c r="E53" s="90"/>
    </row>
    <row r="54" spans="5:5" ht="13.2">
      <c r="E54" s="90"/>
    </row>
    <row r="55" spans="5:5" ht="13.2">
      <c r="E55" s="90"/>
    </row>
    <row r="56" spans="5:5" ht="13.2">
      <c r="E56" s="90"/>
    </row>
    <row r="57" spans="5:5" ht="13.2">
      <c r="E57" s="90"/>
    </row>
    <row r="58" spans="5:5" ht="13.2">
      <c r="E58" s="90"/>
    </row>
    <row r="59" spans="5:5" ht="13.2">
      <c r="E59" s="90"/>
    </row>
    <row r="60" spans="5:5" ht="13.2">
      <c r="E60" s="90"/>
    </row>
    <row r="61" spans="5:5" ht="13.2">
      <c r="E61" s="90"/>
    </row>
    <row r="62" spans="5:5" ht="13.2">
      <c r="E62" s="90"/>
    </row>
    <row r="63" spans="5:5" ht="13.2">
      <c r="E63" s="90"/>
    </row>
    <row r="64" spans="5:5" ht="13.2">
      <c r="E64" s="90"/>
    </row>
    <row r="65" spans="5:5" ht="13.2">
      <c r="E65" s="90"/>
    </row>
    <row r="66" spans="5:5" ht="13.2">
      <c r="E66" s="90"/>
    </row>
    <row r="67" spans="5:5" ht="13.2">
      <c r="E67" s="90"/>
    </row>
    <row r="68" spans="5:5" ht="13.2">
      <c r="E68" s="90"/>
    </row>
    <row r="69" spans="5:5" ht="13.2">
      <c r="E69" s="90"/>
    </row>
    <row r="70" spans="5:5" ht="13.2">
      <c r="E70" s="90"/>
    </row>
    <row r="71" spans="5:5" ht="13.2">
      <c r="E71" s="90"/>
    </row>
    <row r="72" spans="5:5" ht="13.2">
      <c r="E72" s="90"/>
    </row>
    <row r="73" spans="5:5" ht="13.2">
      <c r="E73" s="90"/>
    </row>
    <row r="74" spans="5:5" ht="13.2">
      <c r="E74" s="90"/>
    </row>
    <row r="75" spans="5:5" ht="13.2">
      <c r="E75" s="90"/>
    </row>
    <row r="76" spans="5:5" ht="13.2">
      <c r="E76" s="90"/>
    </row>
    <row r="77" spans="5:5" ht="13.2">
      <c r="E77" s="90"/>
    </row>
    <row r="78" spans="5:5" ht="13.2">
      <c r="E78" s="90"/>
    </row>
    <row r="79" spans="5:5" ht="13.2">
      <c r="E79" s="90"/>
    </row>
    <row r="80" spans="5:5" ht="13.2">
      <c r="E80" s="90"/>
    </row>
    <row r="81" spans="5:5" ht="13.2">
      <c r="E81" s="90"/>
    </row>
    <row r="82" spans="5:5" ht="13.2">
      <c r="E82" s="90"/>
    </row>
    <row r="83" spans="5:5" ht="13.2">
      <c r="E83" s="90"/>
    </row>
    <row r="84" spans="5:5" ht="13.2">
      <c r="E84" s="90"/>
    </row>
    <row r="85" spans="5:5" ht="13.2">
      <c r="E85" s="90"/>
    </row>
    <row r="86" spans="5:5" ht="13.2">
      <c r="E86" s="90"/>
    </row>
    <row r="87" spans="5:5" ht="13.2">
      <c r="E87" s="90"/>
    </row>
    <row r="88" spans="5:5" ht="13.2">
      <c r="E88" s="90"/>
    </row>
    <row r="89" spans="5:5" ht="13.2">
      <c r="E89" s="90"/>
    </row>
    <row r="90" spans="5:5" ht="13.2">
      <c r="E90" s="90"/>
    </row>
    <row r="91" spans="5:5" ht="13.2">
      <c r="E91" s="90"/>
    </row>
    <row r="92" spans="5:5" ht="13.2">
      <c r="E92" s="90"/>
    </row>
    <row r="93" spans="5:5" ht="13.2">
      <c r="E93" s="90"/>
    </row>
    <row r="94" spans="5:5" ht="13.2">
      <c r="E94" s="90"/>
    </row>
    <row r="95" spans="5:5" ht="13.2">
      <c r="E95" s="90"/>
    </row>
    <row r="96" spans="5:5" ht="13.2">
      <c r="E96" s="90"/>
    </row>
    <row r="97" spans="5:5" ht="13.2">
      <c r="E97" s="90"/>
    </row>
    <row r="98" spans="5:5" ht="13.2">
      <c r="E98" s="90"/>
    </row>
    <row r="99" spans="5:5" ht="13.2">
      <c r="E99" s="90"/>
    </row>
    <row r="100" spans="5:5" ht="13.2">
      <c r="E100" s="90"/>
    </row>
    <row r="101" spans="5:5" ht="13.2">
      <c r="E101" s="90"/>
    </row>
    <row r="102" spans="5:5" ht="13.2">
      <c r="E102" s="90"/>
    </row>
    <row r="103" spans="5:5" ht="13.2">
      <c r="E103" s="90"/>
    </row>
    <row r="104" spans="5:5" ht="13.2">
      <c r="E104" s="90"/>
    </row>
    <row r="105" spans="5:5" ht="13.2">
      <c r="E105" s="90"/>
    </row>
    <row r="106" spans="5:5" ht="13.2">
      <c r="E106" s="90"/>
    </row>
    <row r="107" spans="5:5" ht="13.2">
      <c r="E107" s="90"/>
    </row>
    <row r="108" spans="5:5" ht="13.2">
      <c r="E108" s="90"/>
    </row>
    <row r="109" spans="5:5" ht="13.2">
      <c r="E109" s="90"/>
    </row>
    <row r="110" spans="5:5" ht="13.2">
      <c r="E110" s="90"/>
    </row>
    <row r="111" spans="5:5" ht="13.2">
      <c r="E111" s="90"/>
    </row>
    <row r="112" spans="5:5" ht="13.2">
      <c r="E112" s="90"/>
    </row>
    <row r="113" spans="5:5" ht="13.2">
      <c r="E113" s="90"/>
    </row>
    <row r="114" spans="5:5" ht="13.2">
      <c r="E114" s="90"/>
    </row>
    <row r="115" spans="5:5" ht="13.2">
      <c r="E115" s="90"/>
    </row>
    <row r="116" spans="5:5" ht="13.2">
      <c r="E116" s="90"/>
    </row>
    <row r="117" spans="5:5" ht="13.2">
      <c r="E117" s="90"/>
    </row>
    <row r="118" spans="5:5" ht="13.2">
      <c r="E118" s="90"/>
    </row>
    <row r="119" spans="5:5" ht="13.2">
      <c r="E119" s="90"/>
    </row>
    <row r="120" spans="5:5" ht="13.2">
      <c r="E120" s="90"/>
    </row>
    <row r="121" spans="5:5" ht="13.2">
      <c r="E121" s="90"/>
    </row>
    <row r="122" spans="5:5" ht="13.2">
      <c r="E122" s="90"/>
    </row>
    <row r="123" spans="5:5" ht="13.2">
      <c r="E123" s="90"/>
    </row>
    <row r="124" spans="5:5" ht="13.2">
      <c r="E124" s="90"/>
    </row>
    <row r="125" spans="5:5" ht="13.2">
      <c r="E125" s="90"/>
    </row>
    <row r="126" spans="5:5" ht="13.2">
      <c r="E126" s="90"/>
    </row>
    <row r="127" spans="5:5" ht="13.2">
      <c r="E127" s="90"/>
    </row>
    <row r="128" spans="5:5" ht="13.2">
      <c r="E128" s="90"/>
    </row>
    <row r="129" spans="5:5" ht="13.2">
      <c r="E129" s="90"/>
    </row>
    <row r="130" spans="5:5" ht="13.2">
      <c r="E130" s="90"/>
    </row>
    <row r="131" spans="5:5" ht="13.2">
      <c r="E131" s="90"/>
    </row>
    <row r="132" spans="5:5" ht="13.2">
      <c r="E132" s="90"/>
    </row>
    <row r="133" spans="5:5" ht="13.2">
      <c r="E133" s="90"/>
    </row>
    <row r="134" spans="5:5" ht="13.2">
      <c r="E134" s="90"/>
    </row>
    <row r="135" spans="5:5" ht="13.2">
      <c r="E135" s="90"/>
    </row>
    <row r="136" spans="5:5" ht="13.2">
      <c r="E136" s="90"/>
    </row>
    <row r="137" spans="5:5" ht="13.2">
      <c r="E137" s="90"/>
    </row>
    <row r="138" spans="5:5" ht="13.2">
      <c r="E138" s="90"/>
    </row>
    <row r="139" spans="5:5" ht="13.2">
      <c r="E139" s="90"/>
    </row>
    <row r="140" spans="5:5" ht="13.2">
      <c r="E140" s="90"/>
    </row>
    <row r="141" spans="5:5" ht="13.2">
      <c r="E141" s="90"/>
    </row>
    <row r="142" spans="5:5" ht="13.2">
      <c r="E142" s="90"/>
    </row>
    <row r="143" spans="5:5" ht="13.2">
      <c r="E143" s="90"/>
    </row>
    <row r="144" spans="5:5" ht="13.2">
      <c r="E144" s="90"/>
    </row>
    <row r="145" spans="5:5" ht="13.2">
      <c r="E145" s="90"/>
    </row>
    <row r="146" spans="5:5" ht="13.2">
      <c r="E146" s="90"/>
    </row>
    <row r="147" spans="5:5" ht="13.2">
      <c r="E147" s="90"/>
    </row>
    <row r="148" spans="5:5" ht="13.2">
      <c r="E148" s="90"/>
    </row>
    <row r="149" spans="5:5" ht="13.2">
      <c r="E149" s="90"/>
    </row>
    <row r="150" spans="5:5" ht="13.2">
      <c r="E150" s="90"/>
    </row>
    <row r="151" spans="5:5" ht="13.2">
      <c r="E151" s="90"/>
    </row>
    <row r="152" spans="5:5" ht="13.2">
      <c r="E152" s="90"/>
    </row>
    <row r="153" spans="5:5" ht="13.2">
      <c r="E153" s="90"/>
    </row>
    <row r="154" spans="5:5" ht="13.2">
      <c r="E154" s="90"/>
    </row>
    <row r="155" spans="5:5" ht="13.2">
      <c r="E155" s="90"/>
    </row>
    <row r="156" spans="5:5" ht="13.2">
      <c r="E156" s="90"/>
    </row>
    <row r="157" spans="5:5" ht="13.2">
      <c r="E157" s="90"/>
    </row>
    <row r="158" spans="5:5" ht="13.2">
      <c r="E158" s="90"/>
    </row>
    <row r="159" spans="5:5" ht="13.2">
      <c r="E159" s="90"/>
    </row>
    <row r="160" spans="5:5" ht="13.2">
      <c r="E160" s="90"/>
    </row>
    <row r="161" spans="5:5" ht="13.2">
      <c r="E161" s="90"/>
    </row>
    <row r="162" spans="5:5" ht="13.2">
      <c r="E162" s="90"/>
    </row>
    <row r="163" spans="5:5" ht="13.2">
      <c r="E163" s="90"/>
    </row>
    <row r="164" spans="5:5" ht="13.2">
      <c r="E164" s="90"/>
    </row>
    <row r="165" spans="5:5" ht="13.2">
      <c r="E165" s="90"/>
    </row>
    <row r="166" spans="5:5" ht="13.2">
      <c r="E166" s="90"/>
    </row>
    <row r="167" spans="5:5" ht="13.2">
      <c r="E167" s="90"/>
    </row>
    <row r="168" spans="5:5" ht="13.2">
      <c r="E168" s="90"/>
    </row>
    <row r="169" spans="5:5" ht="13.2">
      <c r="E169" s="90"/>
    </row>
    <row r="170" spans="5:5" ht="13.2">
      <c r="E170" s="90"/>
    </row>
    <row r="171" spans="5:5" ht="13.2">
      <c r="E171" s="90"/>
    </row>
    <row r="172" spans="5:5" ht="13.2">
      <c r="E172" s="90"/>
    </row>
    <row r="173" spans="5:5" ht="13.2">
      <c r="E173" s="90"/>
    </row>
    <row r="174" spans="5:5" ht="13.2">
      <c r="E174" s="90"/>
    </row>
    <row r="175" spans="5:5" ht="13.2">
      <c r="E175" s="90"/>
    </row>
    <row r="176" spans="5:5" ht="13.2">
      <c r="E176" s="90"/>
    </row>
    <row r="177" spans="5:5" ht="13.2">
      <c r="E177" s="90"/>
    </row>
    <row r="178" spans="5:5" ht="13.2">
      <c r="E178" s="90"/>
    </row>
    <row r="179" spans="5:5" ht="13.2">
      <c r="E179" s="90"/>
    </row>
    <row r="180" spans="5:5" ht="13.2">
      <c r="E180" s="90"/>
    </row>
    <row r="181" spans="5:5" ht="13.2">
      <c r="E181" s="90"/>
    </row>
    <row r="182" spans="5:5" ht="13.2">
      <c r="E182" s="90"/>
    </row>
    <row r="183" spans="5:5" ht="13.2">
      <c r="E183" s="90"/>
    </row>
    <row r="184" spans="5:5" ht="13.2">
      <c r="E184" s="90"/>
    </row>
    <row r="185" spans="5:5" ht="13.2">
      <c r="E185" s="90"/>
    </row>
    <row r="186" spans="5:5" ht="13.2">
      <c r="E186" s="90"/>
    </row>
    <row r="187" spans="5:5" ht="13.2">
      <c r="E187" s="90"/>
    </row>
    <row r="188" spans="5:5" ht="13.2">
      <c r="E188" s="90"/>
    </row>
    <row r="189" spans="5:5" ht="13.2">
      <c r="E189" s="90"/>
    </row>
    <row r="190" spans="5:5" ht="13.2">
      <c r="E190" s="90"/>
    </row>
    <row r="191" spans="5:5" ht="13.2">
      <c r="E191" s="90"/>
    </row>
    <row r="192" spans="5:5" ht="13.2">
      <c r="E192" s="90"/>
    </row>
    <row r="193" spans="5:5" ht="13.2">
      <c r="E193" s="90"/>
    </row>
    <row r="194" spans="5:5" ht="13.2">
      <c r="E194" s="90"/>
    </row>
    <row r="195" spans="5:5" ht="13.2">
      <c r="E195" s="90"/>
    </row>
    <row r="196" spans="5:5" ht="13.2">
      <c r="E196" s="90"/>
    </row>
    <row r="197" spans="5:5" ht="13.2">
      <c r="E197" s="90"/>
    </row>
    <row r="198" spans="5:5" ht="13.2">
      <c r="E198" s="90"/>
    </row>
    <row r="199" spans="5:5" ht="13.2">
      <c r="E199" s="90"/>
    </row>
    <row r="200" spans="5:5" ht="13.2">
      <c r="E200" s="90"/>
    </row>
    <row r="201" spans="5:5" ht="13.2">
      <c r="E201" s="90"/>
    </row>
    <row r="202" spans="5:5" ht="13.2">
      <c r="E202" s="90"/>
    </row>
    <row r="203" spans="5:5" ht="13.2">
      <c r="E203" s="90"/>
    </row>
    <row r="204" spans="5:5" ht="13.2">
      <c r="E204" s="90"/>
    </row>
    <row r="205" spans="5:5" ht="13.2">
      <c r="E205" s="90"/>
    </row>
    <row r="206" spans="5:5" ht="13.2">
      <c r="E206" s="90"/>
    </row>
    <row r="207" spans="5:5" ht="13.2">
      <c r="E207" s="90"/>
    </row>
    <row r="208" spans="5:5" ht="13.2">
      <c r="E208" s="90"/>
    </row>
    <row r="209" spans="5:5" ht="13.2">
      <c r="E209" s="90"/>
    </row>
    <row r="210" spans="5:5" ht="13.2">
      <c r="E210" s="90"/>
    </row>
    <row r="211" spans="5:5" ht="13.2">
      <c r="E211" s="90"/>
    </row>
    <row r="212" spans="5:5" ht="13.2">
      <c r="E212" s="90"/>
    </row>
    <row r="213" spans="5:5" ht="13.2">
      <c r="E213" s="90"/>
    </row>
    <row r="214" spans="5:5" ht="13.2">
      <c r="E214" s="90"/>
    </row>
    <row r="215" spans="5:5" ht="13.2">
      <c r="E215" s="90"/>
    </row>
    <row r="216" spans="5:5" ht="13.2">
      <c r="E216" s="90"/>
    </row>
    <row r="217" spans="5:5" ht="13.2">
      <c r="E217" s="90"/>
    </row>
    <row r="218" spans="5:5" ht="13.2">
      <c r="E218" s="90"/>
    </row>
    <row r="219" spans="5:5" ht="13.2">
      <c r="E219" s="90"/>
    </row>
    <row r="220" spans="5:5" ht="13.2">
      <c r="E220" s="90"/>
    </row>
    <row r="221" spans="5:5" ht="13.2">
      <c r="E221" s="90"/>
    </row>
    <row r="222" spans="5:5" ht="13.2">
      <c r="E222" s="90"/>
    </row>
    <row r="223" spans="5:5" ht="13.2">
      <c r="E223" s="90"/>
    </row>
    <row r="224" spans="5:5" ht="13.2">
      <c r="E224" s="90"/>
    </row>
    <row r="225" spans="5:5" ht="13.2">
      <c r="E225" s="90"/>
    </row>
    <row r="226" spans="5:5" ht="13.2">
      <c r="E226" s="90"/>
    </row>
    <row r="227" spans="5:5" ht="13.2">
      <c r="E227" s="90"/>
    </row>
    <row r="228" spans="5:5" ht="13.2">
      <c r="E228" s="90"/>
    </row>
    <row r="229" spans="5:5" ht="13.2">
      <c r="E229" s="90"/>
    </row>
    <row r="230" spans="5:5" ht="13.2">
      <c r="E230" s="90"/>
    </row>
    <row r="231" spans="5:5" ht="13.2">
      <c r="E231" s="90"/>
    </row>
    <row r="232" spans="5:5" ht="13.2">
      <c r="E232" s="90"/>
    </row>
    <row r="233" spans="5:5" ht="13.2">
      <c r="E233" s="90"/>
    </row>
    <row r="234" spans="5:5" ht="13.2">
      <c r="E234" s="90"/>
    </row>
    <row r="235" spans="5:5" ht="13.2">
      <c r="E235" s="90"/>
    </row>
    <row r="236" spans="5:5" ht="13.2">
      <c r="E236" s="90"/>
    </row>
    <row r="237" spans="5:5" ht="13.2">
      <c r="E237" s="90"/>
    </row>
    <row r="238" spans="5:5" ht="13.2">
      <c r="E238" s="90"/>
    </row>
    <row r="239" spans="5:5" ht="13.2">
      <c r="E239" s="90"/>
    </row>
    <row r="240" spans="5:5" ht="13.2">
      <c r="E240" s="90"/>
    </row>
    <row r="241" spans="5:5" ht="13.2">
      <c r="E241" s="90"/>
    </row>
    <row r="242" spans="5:5" ht="13.2">
      <c r="E242" s="90"/>
    </row>
    <row r="243" spans="5:5" ht="13.2">
      <c r="E243" s="90"/>
    </row>
    <row r="244" spans="5:5" ht="13.2">
      <c r="E244" s="90"/>
    </row>
    <row r="245" spans="5:5" ht="13.2">
      <c r="E245" s="90"/>
    </row>
    <row r="246" spans="5:5" ht="13.2">
      <c r="E246" s="90"/>
    </row>
    <row r="247" spans="5:5" ht="13.2">
      <c r="E247" s="90"/>
    </row>
    <row r="248" spans="5:5" ht="13.2">
      <c r="E248" s="90"/>
    </row>
    <row r="249" spans="5:5" ht="13.2">
      <c r="E249" s="90"/>
    </row>
    <row r="250" spans="5:5" ht="13.2">
      <c r="E250" s="90"/>
    </row>
    <row r="251" spans="5:5" ht="13.2">
      <c r="E251" s="90"/>
    </row>
    <row r="252" spans="5:5" ht="13.2">
      <c r="E252" s="90"/>
    </row>
    <row r="253" spans="5:5" ht="13.2">
      <c r="E253" s="90"/>
    </row>
    <row r="254" spans="5:5" ht="13.2">
      <c r="E254" s="90"/>
    </row>
    <row r="255" spans="5:5" ht="13.2">
      <c r="E255" s="90"/>
    </row>
    <row r="256" spans="5:5" ht="13.2">
      <c r="E256" s="90"/>
    </row>
    <row r="257" spans="5:5" ht="13.2">
      <c r="E257" s="90"/>
    </row>
    <row r="258" spans="5:5" ht="13.2">
      <c r="E258" s="90"/>
    </row>
    <row r="259" spans="5:5" ht="13.2">
      <c r="E259" s="90"/>
    </row>
    <row r="260" spans="5:5" ht="13.2">
      <c r="E260" s="90"/>
    </row>
    <row r="261" spans="5:5" ht="13.2">
      <c r="E261" s="90"/>
    </row>
    <row r="262" spans="5:5" ht="13.2">
      <c r="E262" s="90"/>
    </row>
    <row r="263" spans="5:5" ht="13.2">
      <c r="E263" s="90"/>
    </row>
    <row r="264" spans="5:5" ht="13.2">
      <c r="E264" s="90"/>
    </row>
    <row r="265" spans="5:5" ht="13.2">
      <c r="E265" s="90"/>
    </row>
    <row r="266" spans="5:5" ht="13.2">
      <c r="E266" s="90"/>
    </row>
    <row r="267" spans="5:5" ht="13.2">
      <c r="E267" s="90"/>
    </row>
    <row r="268" spans="5:5" ht="13.2">
      <c r="E268" s="90"/>
    </row>
    <row r="269" spans="5:5" ht="13.2">
      <c r="E269" s="90"/>
    </row>
    <row r="270" spans="5:5" ht="13.2">
      <c r="E270" s="90"/>
    </row>
    <row r="271" spans="5:5" ht="13.2">
      <c r="E271" s="90"/>
    </row>
    <row r="272" spans="5:5" ht="13.2">
      <c r="E272" s="90"/>
    </row>
    <row r="273" spans="5:5" ht="13.2">
      <c r="E273" s="90"/>
    </row>
    <row r="274" spans="5:5" ht="13.2">
      <c r="E274" s="90"/>
    </row>
    <row r="275" spans="5:5" ht="13.2">
      <c r="E275" s="90"/>
    </row>
    <row r="276" spans="5:5" ht="13.2">
      <c r="E276" s="90"/>
    </row>
    <row r="277" spans="5:5" ht="13.2">
      <c r="E277" s="90"/>
    </row>
    <row r="278" spans="5:5" ht="13.2">
      <c r="E278" s="90"/>
    </row>
    <row r="279" spans="5:5" ht="13.2">
      <c r="E279" s="90"/>
    </row>
    <row r="280" spans="5:5" ht="13.2">
      <c r="E280" s="90"/>
    </row>
    <row r="281" spans="5:5" ht="13.2">
      <c r="E281" s="90"/>
    </row>
    <row r="282" spans="5:5" ht="13.2">
      <c r="E282" s="90"/>
    </row>
    <row r="283" spans="5:5" ht="13.2">
      <c r="E283" s="90"/>
    </row>
    <row r="284" spans="5:5" ht="13.2">
      <c r="E284" s="90"/>
    </row>
    <row r="285" spans="5:5" ht="13.2">
      <c r="E285" s="90"/>
    </row>
    <row r="286" spans="5:5" ht="13.2">
      <c r="E286" s="90"/>
    </row>
    <row r="287" spans="5:5" ht="13.2">
      <c r="E287" s="90"/>
    </row>
    <row r="288" spans="5:5" ht="13.2">
      <c r="E288" s="90"/>
    </row>
    <row r="289" spans="5:5" ht="13.2">
      <c r="E289" s="90"/>
    </row>
    <row r="290" spans="5:5" ht="13.2">
      <c r="E290" s="90"/>
    </row>
    <row r="291" spans="5:5" ht="13.2">
      <c r="E291" s="90"/>
    </row>
    <row r="292" spans="5:5" ht="13.2">
      <c r="E292" s="90"/>
    </row>
    <row r="293" spans="5:5" ht="13.2">
      <c r="E293" s="90"/>
    </row>
    <row r="294" spans="5:5" ht="13.2">
      <c r="E294" s="90"/>
    </row>
    <row r="295" spans="5:5" ht="13.2">
      <c r="E295" s="90"/>
    </row>
    <row r="296" spans="5:5" ht="13.2">
      <c r="E296" s="90"/>
    </row>
    <row r="297" spans="5:5" ht="13.2">
      <c r="E297" s="90"/>
    </row>
    <row r="298" spans="5:5" ht="13.2">
      <c r="E298" s="90"/>
    </row>
    <row r="299" spans="5:5" ht="13.2">
      <c r="E299" s="90"/>
    </row>
    <row r="300" spans="5:5" ht="13.2">
      <c r="E300" s="90"/>
    </row>
    <row r="301" spans="5:5" ht="13.2">
      <c r="E301" s="90"/>
    </row>
    <row r="302" spans="5:5" ht="13.2">
      <c r="E302" s="90"/>
    </row>
    <row r="303" spans="5:5" ht="13.2">
      <c r="E303" s="90"/>
    </row>
    <row r="304" spans="5:5" ht="13.2">
      <c r="E304" s="90"/>
    </row>
    <row r="305" spans="5:5" ht="13.2">
      <c r="E305" s="90"/>
    </row>
    <row r="306" spans="5:5" ht="13.2">
      <c r="E306" s="90"/>
    </row>
    <row r="307" spans="5:5" ht="13.2">
      <c r="E307" s="90"/>
    </row>
    <row r="308" spans="5:5" ht="13.2">
      <c r="E308" s="90"/>
    </row>
    <row r="309" spans="5:5" ht="13.2">
      <c r="E309" s="90"/>
    </row>
    <row r="310" spans="5:5" ht="13.2">
      <c r="E310" s="90"/>
    </row>
    <row r="311" spans="5:5" ht="13.2">
      <c r="E311" s="90"/>
    </row>
    <row r="312" spans="5:5" ht="13.2">
      <c r="E312" s="90"/>
    </row>
    <row r="313" spans="5:5" ht="13.2">
      <c r="E313" s="90"/>
    </row>
    <row r="314" spans="5:5" ht="13.2">
      <c r="E314" s="90"/>
    </row>
    <row r="315" spans="5:5" ht="13.2">
      <c r="E315" s="90"/>
    </row>
    <row r="316" spans="5:5" ht="13.2">
      <c r="E316" s="90"/>
    </row>
    <row r="317" spans="5:5" ht="13.2">
      <c r="E317" s="90"/>
    </row>
    <row r="318" spans="5:5" ht="13.2">
      <c r="E318" s="90"/>
    </row>
    <row r="319" spans="5:5" ht="13.2">
      <c r="E319" s="90"/>
    </row>
    <row r="320" spans="5:5" ht="13.2">
      <c r="E320" s="90"/>
    </row>
    <row r="321" spans="5:5" ht="13.2">
      <c r="E321" s="90"/>
    </row>
    <row r="322" spans="5:5" ht="13.2">
      <c r="E322" s="90"/>
    </row>
    <row r="323" spans="5:5" ht="13.2">
      <c r="E323" s="90"/>
    </row>
    <row r="324" spans="5:5" ht="13.2">
      <c r="E324" s="90"/>
    </row>
    <row r="325" spans="5:5" ht="13.2">
      <c r="E325" s="90"/>
    </row>
    <row r="326" spans="5:5" ht="13.2">
      <c r="E326" s="90"/>
    </row>
    <row r="327" spans="5:5" ht="13.2">
      <c r="E327" s="90"/>
    </row>
    <row r="328" spans="5:5" ht="13.2">
      <c r="E328" s="90"/>
    </row>
    <row r="329" spans="5:5" ht="13.2">
      <c r="E329" s="90"/>
    </row>
    <row r="330" spans="5:5" ht="13.2">
      <c r="E330" s="90"/>
    </row>
    <row r="331" spans="5:5" ht="13.2">
      <c r="E331" s="90"/>
    </row>
    <row r="332" spans="5:5" ht="13.2">
      <c r="E332" s="90"/>
    </row>
    <row r="333" spans="5:5" ht="13.2">
      <c r="E333" s="90"/>
    </row>
    <row r="334" spans="5:5" ht="13.2">
      <c r="E334" s="90"/>
    </row>
    <row r="335" spans="5:5" ht="13.2">
      <c r="E335" s="90"/>
    </row>
    <row r="336" spans="5:5" ht="13.2">
      <c r="E336" s="90"/>
    </row>
    <row r="337" spans="5:5" ht="13.2">
      <c r="E337" s="90"/>
    </row>
    <row r="338" spans="5:5" ht="13.2">
      <c r="E338" s="90"/>
    </row>
    <row r="339" spans="5:5" ht="13.2">
      <c r="E339" s="90"/>
    </row>
    <row r="340" spans="5:5" ht="13.2">
      <c r="E340" s="90"/>
    </row>
    <row r="341" spans="5:5" ht="13.2">
      <c r="E341" s="90"/>
    </row>
    <row r="342" spans="5:5" ht="13.2">
      <c r="E342" s="90"/>
    </row>
    <row r="343" spans="5:5" ht="13.2">
      <c r="E343" s="90"/>
    </row>
    <row r="344" spans="5:5" ht="13.2">
      <c r="E344" s="90"/>
    </row>
    <row r="345" spans="5:5" ht="13.2">
      <c r="E345" s="90"/>
    </row>
    <row r="346" spans="5:5" ht="13.2">
      <c r="E346" s="90"/>
    </row>
    <row r="347" spans="5:5" ht="13.2">
      <c r="E347" s="90"/>
    </row>
    <row r="348" spans="5:5" ht="13.2">
      <c r="E348" s="90"/>
    </row>
    <row r="349" spans="5:5" ht="13.2">
      <c r="E349" s="90"/>
    </row>
    <row r="350" spans="5:5" ht="13.2">
      <c r="E350" s="90"/>
    </row>
    <row r="351" spans="5:5" ht="13.2">
      <c r="E351" s="90"/>
    </row>
    <row r="352" spans="5:5" ht="13.2">
      <c r="E352" s="90"/>
    </row>
    <row r="353" spans="5:5" ht="13.2">
      <c r="E353" s="90"/>
    </row>
    <row r="354" spans="5:5" ht="13.2">
      <c r="E354" s="90"/>
    </row>
    <row r="355" spans="5:5" ht="13.2">
      <c r="E355" s="90"/>
    </row>
    <row r="356" spans="5:5" ht="13.2">
      <c r="E356" s="90"/>
    </row>
    <row r="357" spans="5:5" ht="13.2">
      <c r="E357" s="90"/>
    </row>
    <row r="358" spans="5:5" ht="13.2">
      <c r="E358" s="90"/>
    </row>
    <row r="359" spans="5:5" ht="13.2">
      <c r="E359" s="90"/>
    </row>
    <row r="360" spans="5:5" ht="13.2">
      <c r="E360" s="90"/>
    </row>
    <row r="361" spans="5:5" ht="13.2">
      <c r="E361" s="90"/>
    </row>
    <row r="362" spans="5:5" ht="13.2">
      <c r="E362" s="90"/>
    </row>
    <row r="363" spans="5:5" ht="13.2">
      <c r="E363" s="90"/>
    </row>
    <row r="364" spans="5:5" ht="13.2">
      <c r="E364" s="90"/>
    </row>
    <row r="365" spans="5:5" ht="13.2">
      <c r="E365" s="90"/>
    </row>
    <row r="366" spans="5:5" ht="13.2">
      <c r="E366" s="90"/>
    </row>
    <row r="367" spans="5:5" ht="13.2">
      <c r="E367" s="90"/>
    </row>
    <row r="368" spans="5:5" ht="13.2">
      <c r="E368" s="90"/>
    </row>
    <row r="369" spans="5:5" ht="13.2">
      <c r="E369" s="90"/>
    </row>
    <row r="370" spans="5:5" ht="13.2">
      <c r="E370" s="90"/>
    </row>
    <row r="371" spans="5:5" ht="13.2">
      <c r="E371" s="90"/>
    </row>
    <row r="372" spans="5:5" ht="13.2">
      <c r="E372" s="90"/>
    </row>
    <row r="373" spans="5:5" ht="13.2">
      <c r="E373" s="90"/>
    </row>
    <row r="374" spans="5:5" ht="13.2">
      <c r="E374" s="90"/>
    </row>
    <row r="375" spans="5:5" ht="13.2">
      <c r="E375" s="90"/>
    </row>
    <row r="376" spans="5:5" ht="13.2">
      <c r="E376" s="90"/>
    </row>
    <row r="377" spans="5:5" ht="13.2">
      <c r="E377" s="90"/>
    </row>
    <row r="378" spans="5:5" ht="13.2">
      <c r="E378" s="90"/>
    </row>
    <row r="379" spans="5:5" ht="13.2">
      <c r="E379" s="90"/>
    </row>
    <row r="380" spans="5:5" ht="13.2">
      <c r="E380" s="90"/>
    </row>
    <row r="381" spans="5:5" ht="13.2">
      <c r="E381" s="90"/>
    </row>
    <row r="382" spans="5:5" ht="13.2">
      <c r="E382" s="90"/>
    </row>
    <row r="383" spans="5:5" ht="13.2">
      <c r="E383" s="90"/>
    </row>
    <row r="384" spans="5:5" ht="13.2">
      <c r="E384" s="90"/>
    </row>
    <row r="385" spans="5:5" ht="13.2">
      <c r="E385" s="90"/>
    </row>
    <row r="386" spans="5:5" ht="13.2">
      <c r="E386" s="90"/>
    </row>
    <row r="387" spans="5:5" ht="13.2">
      <c r="E387" s="90"/>
    </row>
    <row r="388" spans="5:5" ht="13.2">
      <c r="E388" s="90"/>
    </row>
    <row r="389" spans="5:5" ht="13.2">
      <c r="E389" s="90"/>
    </row>
    <row r="390" spans="5:5" ht="13.2">
      <c r="E390" s="90"/>
    </row>
    <row r="391" spans="5:5" ht="13.2">
      <c r="E391" s="90"/>
    </row>
    <row r="392" spans="5:5" ht="13.2">
      <c r="E392" s="90"/>
    </row>
    <row r="393" spans="5:5" ht="13.2">
      <c r="E393" s="90"/>
    </row>
    <row r="394" spans="5:5" ht="13.2">
      <c r="E394" s="90"/>
    </row>
    <row r="395" spans="5:5" ht="13.2">
      <c r="E395" s="90"/>
    </row>
    <row r="396" spans="5:5" ht="13.2">
      <c r="E396" s="90"/>
    </row>
    <row r="397" spans="5:5" ht="13.2">
      <c r="E397" s="90"/>
    </row>
    <row r="398" spans="5:5" ht="13.2">
      <c r="E398" s="90"/>
    </row>
    <row r="399" spans="5:5" ht="13.2">
      <c r="E399" s="90"/>
    </row>
    <row r="400" spans="5:5" ht="13.2">
      <c r="E400" s="90"/>
    </row>
    <row r="401" spans="5:5" ht="13.2">
      <c r="E401" s="90"/>
    </row>
    <row r="402" spans="5:5" ht="13.2">
      <c r="E402" s="90"/>
    </row>
    <row r="403" spans="5:5" ht="13.2">
      <c r="E403" s="90"/>
    </row>
    <row r="404" spans="5:5" ht="13.2">
      <c r="E404" s="90"/>
    </row>
    <row r="405" spans="5:5" ht="13.2">
      <c r="E405" s="90"/>
    </row>
    <row r="406" spans="5:5" ht="13.2">
      <c r="E406" s="90"/>
    </row>
    <row r="407" spans="5:5" ht="13.2">
      <c r="E407" s="90"/>
    </row>
    <row r="408" spans="5:5" ht="13.2">
      <c r="E408" s="90"/>
    </row>
    <row r="409" spans="5:5" ht="13.2">
      <c r="E409" s="90"/>
    </row>
    <row r="410" spans="5:5" ht="13.2">
      <c r="E410" s="90"/>
    </row>
    <row r="411" spans="5:5" ht="13.2">
      <c r="E411" s="90"/>
    </row>
    <row r="412" spans="5:5" ht="13.2">
      <c r="E412" s="90"/>
    </row>
    <row r="413" spans="5:5" ht="13.2">
      <c r="E413" s="90"/>
    </row>
    <row r="414" spans="5:5" ht="13.2">
      <c r="E414" s="90"/>
    </row>
    <row r="415" spans="5:5" ht="13.2">
      <c r="E415" s="90"/>
    </row>
    <row r="416" spans="5:5" ht="13.2">
      <c r="E416" s="90"/>
    </row>
    <row r="417" spans="5:5" ht="13.2">
      <c r="E417" s="90"/>
    </row>
    <row r="418" spans="5:5" ht="13.2">
      <c r="E418" s="90"/>
    </row>
    <row r="419" spans="5:5" ht="13.2">
      <c r="E419" s="90"/>
    </row>
    <row r="420" spans="5:5" ht="13.2">
      <c r="E420" s="90"/>
    </row>
    <row r="421" spans="5:5" ht="13.2">
      <c r="E421" s="90"/>
    </row>
    <row r="422" spans="5:5" ht="13.2">
      <c r="E422" s="90"/>
    </row>
    <row r="423" spans="5:5" ht="13.2">
      <c r="E423" s="90"/>
    </row>
    <row r="424" spans="5:5" ht="13.2">
      <c r="E424" s="90"/>
    </row>
    <row r="425" spans="5:5" ht="13.2">
      <c r="E425" s="90"/>
    </row>
    <row r="426" spans="5:5" ht="13.2">
      <c r="E426" s="90"/>
    </row>
    <row r="427" spans="5:5" ht="13.2">
      <c r="E427" s="90"/>
    </row>
    <row r="428" spans="5:5" ht="13.2">
      <c r="E428" s="90"/>
    </row>
    <row r="429" spans="5:5" ht="13.2">
      <c r="E429" s="90"/>
    </row>
    <row r="430" spans="5:5" ht="13.2">
      <c r="E430" s="90"/>
    </row>
    <row r="431" spans="5:5" ht="13.2">
      <c r="E431" s="90"/>
    </row>
    <row r="432" spans="5:5" ht="13.2">
      <c r="E432" s="90"/>
    </row>
    <row r="433" spans="5:5" ht="13.2">
      <c r="E433" s="90"/>
    </row>
    <row r="434" spans="5:5" ht="13.2">
      <c r="E434" s="90"/>
    </row>
    <row r="435" spans="5:5" ht="13.2">
      <c r="E435" s="90"/>
    </row>
    <row r="436" spans="5:5" ht="13.2">
      <c r="E436" s="90"/>
    </row>
    <row r="437" spans="5:5" ht="13.2">
      <c r="E437" s="90"/>
    </row>
    <row r="438" spans="5:5" ht="13.2">
      <c r="E438" s="90"/>
    </row>
    <row r="439" spans="5:5" ht="13.2">
      <c r="E439" s="90"/>
    </row>
    <row r="440" spans="5:5" ht="13.2">
      <c r="E440" s="90"/>
    </row>
    <row r="441" spans="5:5" ht="13.2">
      <c r="E441" s="90"/>
    </row>
    <row r="442" spans="5:5" ht="13.2">
      <c r="E442" s="90"/>
    </row>
    <row r="443" spans="5:5" ht="13.2">
      <c r="E443" s="90"/>
    </row>
    <row r="444" spans="5:5" ht="13.2">
      <c r="E444" s="90"/>
    </row>
    <row r="445" spans="5:5" ht="13.2">
      <c r="E445" s="90"/>
    </row>
    <row r="446" spans="5:5" ht="13.2">
      <c r="E446" s="90"/>
    </row>
    <row r="447" spans="5:5" ht="13.2">
      <c r="E447" s="90"/>
    </row>
    <row r="448" spans="5:5" ht="13.2">
      <c r="E448" s="90"/>
    </row>
    <row r="449" spans="5:5" ht="13.2">
      <c r="E449" s="90"/>
    </row>
    <row r="450" spans="5:5" ht="13.2">
      <c r="E450" s="90"/>
    </row>
    <row r="451" spans="5:5" ht="13.2">
      <c r="E451" s="90"/>
    </row>
    <row r="452" spans="5:5" ht="13.2">
      <c r="E452" s="90"/>
    </row>
    <row r="453" spans="5:5" ht="13.2">
      <c r="E453" s="90"/>
    </row>
    <row r="454" spans="5:5" ht="13.2">
      <c r="E454" s="90"/>
    </row>
    <row r="455" spans="5:5" ht="13.2">
      <c r="E455" s="90"/>
    </row>
    <row r="456" spans="5:5" ht="13.2">
      <c r="E456" s="90"/>
    </row>
    <row r="457" spans="5:5" ht="13.2">
      <c r="E457" s="90"/>
    </row>
    <row r="458" spans="5:5" ht="13.2">
      <c r="E458" s="90"/>
    </row>
    <row r="459" spans="5:5" ht="13.2">
      <c r="E459" s="90"/>
    </row>
    <row r="460" spans="5:5" ht="13.2">
      <c r="E460" s="90"/>
    </row>
    <row r="461" spans="5:5" ht="13.2">
      <c r="E461" s="90"/>
    </row>
    <row r="462" spans="5:5" ht="13.2">
      <c r="E462" s="90"/>
    </row>
    <row r="463" spans="5:5" ht="13.2">
      <c r="E463" s="90"/>
    </row>
    <row r="464" spans="5:5" ht="13.2">
      <c r="E464" s="90"/>
    </row>
    <row r="465" spans="5:5" ht="13.2">
      <c r="E465" s="90"/>
    </row>
    <row r="466" spans="5:5" ht="13.2">
      <c r="E466" s="90"/>
    </row>
    <row r="467" spans="5:5" ht="13.2">
      <c r="E467" s="90"/>
    </row>
    <row r="468" spans="5:5" ht="13.2">
      <c r="E468" s="90"/>
    </row>
    <row r="469" spans="5:5" ht="13.2">
      <c r="E469" s="90"/>
    </row>
    <row r="470" spans="5:5" ht="13.2">
      <c r="E470" s="90"/>
    </row>
    <row r="471" spans="5:5" ht="13.2">
      <c r="E471" s="90"/>
    </row>
    <row r="472" spans="5:5" ht="13.2">
      <c r="E472" s="90"/>
    </row>
    <row r="473" spans="5:5" ht="13.2">
      <c r="E473" s="90"/>
    </row>
    <row r="474" spans="5:5" ht="13.2">
      <c r="E474" s="90"/>
    </row>
    <row r="475" spans="5:5" ht="13.2">
      <c r="E475" s="90"/>
    </row>
    <row r="476" spans="5:5" ht="13.2">
      <c r="E476" s="90"/>
    </row>
    <row r="477" spans="5:5" ht="13.2">
      <c r="E477" s="90"/>
    </row>
    <row r="478" spans="5:5" ht="13.2">
      <c r="E478" s="90"/>
    </row>
    <row r="479" spans="5:5" ht="13.2">
      <c r="E479" s="90"/>
    </row>
    <row r="480" spans="5:5" ht="13.2">
      <c r="E480" s="90"/>
    </row>
    <row r="481" spans="5:5" ht="13.2">
      <c r="E481" s="90"/>
    </row>
    <row r="482" spans="5:5" ht="13.2">
      <c r="E482" s="90"/>
    </row>
    <row r="483" spans="5:5" ht="13.2">
      <c r="E483" s="90"/>
    </row>
    <row r="484" spans="5:5" ht="13.2">
      <c r="E484" s="90"/>
    </row>
    <row r="485" spans="5:5" ht="13.2">
      <c r="E485" s="90"/>
    </row>
    <row r="486" spans="5:5" ht="13.2">
      <c r="E486" s="90"/>
    </row>
    <row r="487" spans="5:5" ht="13.2">
      <c r="E487" s="90"/>
    </row>
    <row r="488" spans="5:5" ht="13.2">
      <c r="E488" s="90"/>
    </row>
    <row r="489" spans="5:5" ht="13.2">
      <c r="E489" s="90"/>
    </row>
    <row r="490" spans="5:5" ht="13.2">
      <c r="E490" s="90"/>
    </row>
    <row r="491" spans="5:5" ht="13.2">
      <c r="E491" s="90"/>
    </row>
    <row r="492" spans="5:5" ht="13.2">
      <c r="E492" s="90"/>
    </row>
    <row r="493" spans="5:5" ht="13.2">
      <c r="E493" s="90"/>
    </row>
    <row r="494" spans="5:5" ht="13.2">
      <c r="E494" s="90"/>
    </row>
    <row r="495" spans="5:5" ht="13.2">
      <c r="E495" s="90"/>
    </row>
    <row r="496" spans="5:5" ht="13.2">
      <c r="E496" s="90"/>
    </row>
    <row r="497" spans="5:5" ht="13.2">
      <c r="E497" s="90"/>
    </row>
    <row r="498" spans="5:5" ht="13.2">
      <c r="E498" s="90"/>
    </row>
    <row r="499" spans="5:5" ht="13.2">
      <c r="E499" s="90"/>
    </row>
    <row r="500" spans="5:5" ht="13.2">
      <c r="E500" s="90"/>
    </row>
    <row r="501" spans="5:5" ht="13.2">
      <c r="E501" s="90"/>
    </row>
    <row r="502" spans="5:5" ht="13.2">
      <c r="E502" s="90"/>
    </row>
    <row r="503" spans="5:5" ht="13.2">
      <c r="E503" s="90"/>
    </row>
    <row r="504" spans="5:5" ht="13.2">
      <c r="E504" s="90"/>
    </row>
    <row r="505" spans="5:5" ht="13.2">
      <c r="E505" s="90"/>
    </row>
    <row r="506" spans="5:5" ht="13.2">
      <c r="E506" s="90"/>
    </row>
    <row r="507" spans="5:5" ht="13.2">
      <c r="E507" s="90"/>
    </row>
    <row r="508" spans="5:5" ht="13.2">
      <c r="E508" s="90"/>
    </row>
    <row r="509" spans="5:5" ht="13.2">
      <c r="E509" s="90"/>
    </row>
    <row r="510" spans="5:5" ht="13.2">
      <c r="E510" s="90"/>
    </row>
    <row r="511" spans="5:5" ht="13.2">
      <c r="E511" s="90"/>
    </row>
    <row r="512" spans="5:5" ht="13.2">
      <c r="E512" s="90"/>
    </row>
    <row r="513" spans="5:5" ht="13.2">
      <c r="E513" s="90"/>
    </row>
    <row r="514" spans="5:5" ht="13.2">
      <c r="E514" s="90"/>
    </row>
    <row r="515" spans="5:5" ht="13.2">
      <c r="E515" s="90"/>
    </row>
    <row r="516" spans="5:5" ht="13.2">
      <c r="E516" s="90"/>
    </row>
    <row r="517" spans="5:5" ht="13.2">
      <c r="E517" s="90"/>
    </row>
    <row r="518" spans="5:5" ht="13.2">
      <c r="E518" s="90"/>
    </row>
    <row r="519" spans="5:5" ht="13.2">
      <c r="E519" s="90"/>
    </row>
    <row r="520" spans="5:5" ht="13.2">
      <c r="E520" s="90"/>
    </row>
    <row r="521" spans="5:5" ht="13.2">
      <c r="E521" s="90"/>
    </row>
    <row r="522" spans="5:5" ht="13.2">
      <c r="E522" s="90"/>
    </row>
    <row r="523" spans="5:5" ht="13.2">
      <c r="E523" s="90"/>
    </row>
    <row r="524" spans="5:5" ht="13.2">
      <c r="E524" s="90"/>
    </row>
    <row r="525" spans="5:5" ht="13.2">
      <c r="E525" s="90"/>
    </row>
    <row r="526" spans="5:5" ht="13.2">
      <c r="E526" s="90"/>
    </row>
    <row r="527" spans="5:5" ht="13.2">
      <c r="E527" s="90"/>
    </row>
    <row r="528" spans="5:5" ht="13.2">
      <c r="E528" s="90"/>
    </row>
    <row r="529" spans="5:5" ht="13.2">
      <c r="E529" s="90"/>
    </row>
    <row r="530" spans="5:5" ht="13.2">
      <c r="E530" s="90"/>
    </row>
    <row r="531" spans="5:5" ht="13.2">
      <c r="E531" s="90"/>
    </row>
    <row r="532" spans="5:5" ht="13.2">
      <c r="E532" s="90"/>
    </row>
    <row r="533" spans="5:5" ht="13.2">
      <c r="E533" s="90"/>
    </row>
    <row r="534" spans="5:5" ht="13.2">
      <c r="E534" s="90"/>
    </row>
    <row r="535" spans="5:5" ht="13.2">
      <c r="E535" s="90"/>
    </row>
    <row r="536" spans="5:5" ht="13.2">
      <c r="E536" s="90"/>
    </row>
    <row r="537" spans="5:5" ht="13.2">
      <c r="E537" s="90"/>
    </row>
    <row r="538" spans="5:5" ht="13.2">
      <c r="E538" s="90"/>
    </row>
    <row r="539" spans="5:5" ht="13.2">
      <c r="E539" s="90"/>
    </row>
    <row r="540" spans="5:5" ht="13.2">
      <c r="E540" s="90"/>
    </row>
    <row r="541" spans="5:5" ht="13.2">
      <c r="E541" s="90"/>
    </row>
    <row r="542" spans="5:5" ht="13.2">
      <c r="E542" s="90"/>
    </row>
    <row r="543" spans="5:5" ht="13.2">
      <c r="E543" s="90"/>
    </row>
    <row r="544" spans="5:5" ht="13.2">
      <c r="E544" s="90"/>
    </row>
    <row r="545" spans="5:5" ht="13.2">
      <c r="E545" s="90"/>
    </row>
    <row r="546" spans="5:5" ht="13.2">
      <c r="E546" s="90"/>
    </row>
    <row r="547" spans="5:5" ht="13.2">
      <c r="E547" s="90"/>
    </row>
    <row r="548" spans="5:5" ht="13.2">
      <c r="E548" s="90"/>
    </row>
    <row r="549" spans="5:5" ht="13.2">
      <c r="E549" s="90"/>
    </row>
    <row r="550" spans="5:5" ht="13.2">
      <c r="E550" s="90"/>
    </row>
    <row r="551" spans="5:5" ht="13.2">
      <c r="E551" s="90"/>
    </row>
    <row r="552" spans="5:5" ht="13.2">
      <c r="E552" s="90"/>
    </row>
    <row r="553" spans="5:5" ht="13.2">
      <c r="E553" s="90"/>
    </row>
    <row r="554" spans="5:5" ht="13.2">
      <c r="E554" s="90"/>
    </row>
    <row r="555" spans="5:5" ht="13.2">
      <c r="E555" s="90"/>
    </row>
    <row r="556" spans="5:5" ht="13.2">
      <c r="E556" s="90"/>
    </row>
    <row r="557" spans="5:5" ht="13.2">
      <c r="E557" s="90"/>
    </row>
    <row r="558" spans="5:5" ht="13.2">
      <c r="E558" s="90"/>
    </row>
    <row r="559" spans="5:5" ht="13.2">
      <c r="E559" s="90"/>
    </row>
    <row r="560" spans="5:5" ht="13.2">
      <c r="E560" s="90"/>
    </row>
    <row r="561" spans="5:5" ht="13.2">
      <c r="E561" s="90"/>
    </row>
    <row r="562" spans="5:5" ht="13.2">
      <c r="E562" s="90"/>
    </row>
    <row r="563" spans="5:5" ht="13.2">
      <c r="E563" s="90"/>
    </row>
    <row r="564" spans="5:5" ht="13.2">
      <c r="E564" s="90"/>
    </row>
    <row r="565" spans="5:5" ht="13.2">
      <c r="E565" s="90"/>
    </row>
    <row r="566" spans="5:5" ht="13.2">
      <c r="E566" s="90"/>
    </row>
    <row r="567" spans="5:5" ht="13.2">
      <c r="E567" s="90"/>
    </row>
    <row r="568" spans="5:5" ht="13.2">
      <c r="E568" s="90"/>
    </row>
    <row r="569" spans="5:5" ht="13.2">
      <c r="E569" s="90"/>
    </row>
    <row r="570" spans="5:5" ht="13.2">
      <c r="E570" s="90"/>
    </row>
    <row r="571" spans="5:5" ht="13.2">
      <c r="E571" s="90"/>
    </row>
    <row r="572" spans="5:5" ht="13.2">
      <c r="E572" s="90"/>
    </row>
    <row r="573" spans="5:5" ht="13.2">
      <c r="E573" s="90"/>
    </row>
    <row r="574" spans="5:5" ht="13.2">
      <c r="E574" s="90"/>
    </row>
    <row r="575" spans="5:5" ht="13.2">
      <c r="E575" s="90"/>
    </row>
    <row r="576" spans="5:5" ht="13.2">
      <c r="E576" s="90"/>
    </row>
    <row r="577" spans="5:5" ht="13.2">
      <c r="E577" s="90"/>
    </row>
    <row r="578" spans="5:5" ht="13.2">
      <c r="E578" s="90"/>
    </row>
    <row r="579" spans="5:5" ht="13.2">
      <c r="E579" s="90"/>
    </row>
    <row r="580" spans="5:5" ht="13.2">
      <c r="E580" s="90"/>
    </row>
    <row r="581" spans="5:5" ht="13.2">
      <c r="E581" s="90"/>
    </row>
    <row r="582" spans="5:5" ht="13.2">
      <c r="E582" s="90"/>
    </row>
    <row r="583" spans="5:5" ht="13.2">
      <c r="E583" s="90"/>
    </row>
    <row r="584" spans="5:5" ht="13.2">
      <c r="E584" s="90"/>
    </row>
    <row r="585" spans="5:5" ht="13.2">
      <c r="E585" s="90"/>
    </row>
    <row r="586" spans="5:5" ht="13.2">
      <c r="E586" s="90"/>
    </row>
    <row r="587" spans="5:5" ht="13.2">
      <c r="E587" s="90"/>
    </row>
    <row r="588" spans="5:5" ht="13.2">
      <c r="E588" s="90"/>
    </row>
    <row r="589" spans="5:5" ht="13.2">
      <c r="E589" s="90"/>
    </row>
    <row r="590" spans="5:5" ht="13.2">
      <c r="E590" s="90"/>
    </row>
    <row r="591" spans="5:5" ht="13.2">
      <c r="E591" s="90"/>
    </row>
    <row r="592" spans="5:5" ht="13.2">
      <c r="E592" s="90"/>
    </row>
    <row r="593" spans="5:5" ht="13.2">
      <c r="E593" s="90"/>
    </row>
    <row r="594" spans="5:5" ht="13.2">
      <c r="E594" s="90"/>
    </row>
    <row r="595" spans="5:5" ht="13.2">
      <c r="E595" s="90"/>
    </row>
    <row r="596" spans="5:5" ht="13.2">
      <c r="E596" s="90"/>
    </row>
    <row r="597" spans="5:5" ht="13.2">
      <c r="E597" s="90"/>
    </row>
    <row r="598" spans="5:5" ht="13.2">
      <c r="E598" s="90"/>
    </row>
    <row r="599" spans="5:5" ht="13.2">
      <c r="E599" s="90"/>
    </row>
    <row r="600" spans="5:5" ht="13.2">
      <c r="E600" s="90"/>
    </row>
    <row r="601" spans="5:5" ht="13.2">
      <c r="E601" s="90"/>
    </row>
    <row r="602" spans="5:5" ht="13.2">
      <c r="E602" s="90"/>
    </row>
    <row r="603" spans="5:5" ht="13.2">
      <c r="E603" s="90"/>
    </row>
    <row r="604" spans="5:5" ht="13.2">
      <c r="E604" s="90"/>
    </row>
    <row r="605" spans="5:5" ht="13.2">
      <c r="E605" s="90"/>
    </row>
    <row r="606" spans="5:5" ht="13.2">
      <c r="E606" s="90"/>
    </row>
    <row r="607" spans="5:5" ht="13.2">
      <c r="E607" s="90"/>
    </row>
    <row r="608" spans="5:5" ht="13.2">
      <c r="E608" s="90"/>
    </row>
    <row r="609" spans="5:5" ht="13.2">
      <c r="E609" s="90"/>
    </row>
    <row r="610" spans="5:5" ht="13.2">
      <c r="E610" s="90"/>
    </row>
    <row r="611" spans="5:5" ht="13.2">
      <c r="E611" s="90"/>
    </row>
    <row r="612" spans="5:5" ht="13.2">
      <c r="E612" s="90"/>
    </row>
    <row r="613" spans="5:5" ht="13.2">
      <c r="E613" s="90"/>
    </row>
    <row r="614" spans="5:5" ht="13.2">
      <c r="E614" s="90"/>
    </row>
    <row r="615" spans="5:5" ht="13.2">
      <c r="E615" s="90"/>
    </row>
    <row r="616" spans="5:5" ht="13.2">
      <c r="E616" s="90"/>
    </row>
    <row r="617" spans="5:5" ht="13.2">
      <c r="E617" s="90"/>
    </row>
    <row r="618" spans="5:5" ht="13.2">
      <c r="E618" s="90"/>
    </row>
    <row r="619" spans="5:5" ht="13.2">
      <c r="E619" s="90"/>
    </row>
    <row r="620" spans="5:5" ht="13.2">
      <c r="E620" s="90"/>
    </row>
    <row r="621" spans="5:5" ht="13.2">
      <c r="E621" s="90"/>
    </row>
    <row r="622" spans="5:5" ht="13.2">
      <c r="E622" s="90"/>
    </row>
    <row r="623" spans="5:5" ht="13.2">
      <c r="E623" s="90"/>
    </row>
    <row r="624" spans="5:5" ht="13.2">
      <c r="E624" s="90"/>
    </row>
    <row r="625" spans="5:5" ht="13.2">
      <c r="E625" s="90"/>
    </row>
    <row r="626" spans="5:5" ht="13.2">
      <c r="E626" s="90"/>
    </row>
    <row r="627" spans="5:5" ht="13.2">
      <c r="E627" s="90"/>
    </row>
    <row r="628" spans="5:5" ht="13.2">
      <c r="E628" s="90"/>
    </row>
    <row r="629" spans="5:5" ht="13.2">
      <c r="E629" s="90"/>
    </row>
    <row r="630" spans="5:5" ht="13.2">
      <c r="E630" s="90"/>
    </row>
    <row r="631" spans="5:5" ht="13.2">
      <c r="E631" s="90"/>
    </row>
    <row r="632" spans="5:5" ht="13.2">
      <c r="E632" s="90"/>
    </row>
    <row r="633" spans="5:5" ht="13.2">
      <c r="E633" s="90"/>
    </row>
    <row r="634" spans="5:5" ht="13.2">
      <c r="E634" s="90"/>
    </row>
    <row r="635" spans="5:5" ht="13.2">
      <c r="E635" s="90"/>
    </row>
    <row r="636" spans="5:5" ht="13.2">
      <c r="E636" s="90"/>
    </row>
    <row r="637" spans="5:5" ht="13.2">
      <c r="E637" s="90"/>
    </row>
    <row r="638" spans="5:5" ht="13.2">
      <c r="E638" s="90"/>
    </row>
    <row r="639" spans="5:5" ht="13.2">
      <c r="E639" s="90"/>
    </row>
    <row r="640" spans="5:5" ht="13.2">
      <c r="E640" s="90"/>
    </row>
    <row r="641" spans="5:5" ht="13.2">
      <c r="E641" s="90"/>
    </row>
    <row r="642" spans="5:5" ht="13.2">
      <c r="E642" s="90"/>
    </row>
    <row r="643" spans="5:5" ht="13.2">
      <c r="E643" s="90"/>
    </row>
    <row r="644" spans="5:5" ht="13.2">
      <c r="E644" s="90"/>
    </row>
    <row r="645" spans="5:5" ht="13.2">
      <c r="E645" s="90"/>
    </row>
    <row r="646" spans="5:5" ht="13.2">
      <c r="E646" s="90"/>
    </row>
    <row r="647" spans="5:5" ht="13.2">
      <c r="E647" s="90"/>
    </row>
    <row r="648" spans="5:5" ht="13.2">
      <c r="E648" s="90"/>
    </row>
    <row r="649" spans="5:5" ht="13.2">
      <c r="E649" s="90"/>
    </row>
    <row r="650" spans="5:5" ht="13.2">
      <c r="E650" s="90"/>
    </row>
    <row r="651" spans="5:5" ht="13.2">
      <c r="E651" s="90"/>
    </row>
    <row r="652" spans="5:5" ht="13.2">
      <c r="E652" s="90"/>
    </row>
    <row r="653" spans="5:5" ht="13.2">
      <c r="E653" s="90"/>
    </row>
    <row r="654" spans="5:5" ht="13.2">
      <c r="E654" s="90"/>
    </row>
    <row r="655" spans="5:5" ht="13.2">
      <c r="E655" s="90"/>
    </row>
    <row r="656" spans="5:5" ht="13.2">
      <c r="E656" s="90"/>
    </row>
    <row r="657" spans="5:5" ht="13.2">
      <c r="E657" s="90"/>
    </row>
    <row r="658" spans="5:5" ht="13.2">
      <c r="E658" s="90"/>
    </row>
    <row r="659" spans="5:5" ht="13.2">
      <c r="E659" s="90"/>
    </row>
    <row r="660" spans="5:5" ht="13.2">
      <c r="E660" s="90"/>
    </row>
    <row r="661" spans="5:5" ht="13.2">
      <c r="E661" s="90"/>
    </row>
    <row r="662" spans="5:5" ht="13.2">
      <c r="E662" s="90"/>
    </row>
    <row r="663" spans="5:5" ht="13.2">
      <c r="E663" s="90"/>
    </row>
    <row r="664" spans="5:5" ht="13.2">
      <c r="E664" s="90"/>
    </row>
    <row r="665" spans="5:5" ht="13.2">
      <c r="E665" s="90"/>
    </row>
    <row r="666" spans="5:5" ht="13.2">
      <c r="E666" s="90"/>
    </row>
    <row r="667" spans="5:5" ht="13.2">
      <c r="E667" s="90"/>
    </row>
    <row r="668" spans="5:5" ht="13.2">
      <c r="E668" s="90"/>
    </row>
    <row r="669" spans="5:5" ht="13.2">
      <c r="E669" s="90"/>
    </row>
    <row r="670" spans="5:5" ht="13.2">
      <c r="E670" s="90"/>
    </row>
    <row r="671" spans="5:5" ht="13.2">
      <c r="E671" s="90"/>
    </row>
    <row r="672" spans="5:5" ht="13.2">
      <c r="E672" s="90"/>
    </row>
    <row r="673" spans="5:5" ht="13.2">
      <c r="E673" s="90"/>
    </row>
    <row r="674" spans="5:5" ht="13.2">
      <c r="E674" s="90"/>
    </row>
    <row r="675" spans="5:5" ht="13.2">
      <c r="E675" s="90"/>
    </row>
    <row r="676" spans="5:5" ht="13.2">
      <c r="E676" s="90"/>
    </row>
    <row r="677" spans="5:5" ht="13.2">
      <c r="E677" s="90"/>
    </row>
    <row r="678" spans="5:5" ht="13.2">
      <c r="E678" s="90"/>
    </row>
    <row r="679" spans="5:5" ht="13.2">
      <c r="E679" s="90"/>
    </row>
    <row r="680" spans="5:5" ht="13.2">
      <c r="E680" s="90"/>
    </row>
    <row r="681" spans="5:5" ht="13.2">
      <c r="E681" s="90"/>
    </row>
    <row r="682" spans="5:5" ht="13.2">
      <c r="E682" s="90"/>
    </row>
    <row r="683" spans="5:5" ht="13.2">
      <c r="E683" s="90"/>
    </row>
    <row r="684" spans="5:5" ht="13.2">
      <c r="E684" s="90"/>
    </row>
    <row r="685" spans="5:5" ht="13.2">
      <c r="E685" s="90"/>
    </row>
    <row r="686" spans="5:5" ht="13.2">
      <c r="E686" s="90"/>
    </row>
    <row r="687" spans="5:5" ht="13.2">
      <c r="E687" s="90"/>
    </row>
    <row r="688" spans="5:5" ht="13.2">
      <c r="E688" s="90"/>
    </row>
    <row r="689" spans="5:5" ht="13.2">
      <c r="E689" s="90"/>
    </row>
    <row r="690" spans="5:5" ht="13.2">
      <c r="E690" s="90"/>
    </row>
    <row r="691" spans="5:5" ht="13.2">
      <c r="E691" s="90"/>
    </row>
    <row r="692" spans="5:5" ht="13.2">
      <c r="E692" s="90"/>
    </row>
    <row r="693" spans="5:5" ht="13.2">
      <c r="E693" s="90"/>
    </row>
    <row r="694" spans="5:5" ht="13.2">
      <c r="E694" s="90"/>
    </row>
    <row r="695" spans="5:5" ht="13.2">
      <c r="E695" s="90"/>
    </row>
    <row r="696" spans="5:5" ht="13.2">
      <c r="E696" s="90"/>
    </row>
    <row r="697" spans="5:5" ht="13.2">
      <c r="E697" s="90"/>
    </row>
    <row r="698" spans="5:5" ht="13.2">
      <c r="E698" s="90"/>
    </row>
    <row r="699" spans="5:5" ht="13.2">
      <c r="E699" s="90"/>
    </row>
    <row r="700" spans="5:5" ht="13.2">
      <c r="E700" s="90"/>
    </row>
    <row r="701" spans="5:5" ht="13.2">
      <c r="E701" s="90"/>
    </row>
    <row r="702" spans="5:5" ht="13.2">
      <c r="E702" s="90"/>
    </row>
    <row r="703" spans="5:5" ht="13.2">
      <c r="E703" s="90"/>
    </row>
    <row r="704" spans="5:5" ht="13.2">
      <c r="E704" s="90"/>
    </row>
    <row r="705" spans="5:5" ht="13.2">
      <c r="E705" s="90"/>
    </row>
    <row r="706" spans="5:5" ht="13.2">
      <c r="E706" s="90"/>
    </row>
    <row r="707" spans="5:5" ht="13.2">
      <c r="E707" s="90"/>
    </row>
    <row r="708" spans="5:5" ht="13.2">
      <c r="E708" s="90"/>
    </row>
    <row r="709" spans="5:5" ht="13.2">
      <c r="E709" s="90"/>
    </row>
    <row r="710" spans="5:5" ht="13.2">
      <c r="E710" s="90"/>
    </row>
    <row r="711" spans="5:5" ht="13.2">
      <c r="E711" s="90"/>
    </row>
    <row r="712" spans="5:5" ht="13.2">
      <c r="E712" s="90"/>
    </row>
    <row r="713" spans="5:5" ht="13.2">
      <c r="E713" s="90"/>
    </row>
    <row r="714" spans="5:5" ht="13.2">
      <c r="E714" s="90"/>
    </row>
    <row r="715" spans="5:5" ht="13.2">
      <c r="E715" s="90"/>
    </row>
    <row r="716" spans="5:5" ht="13.2">
      <c r="E716" s="90"/>
    </row>
    <row r="717" spans="5:5" ht="13.2">
      <c r="E717" s="90"/>
    </row>
    <row r="718" spans="5:5" ht="13.2">
      <c r="E718" s="90"/>
    </row>
    <row r="719" spans="5:5" ht="13.2">
      <c r="E719" s="90"/>
    </row>
    <row r="720" spans="5:5" ht="13.2">
      <c r="E720" s="90"/>
    </row>
    <row r="721" spans="5:5" ht="13.2">
      <c r="E721" s="90"/>
    </row>
    <row r="722" spans="5:5" ht="13.2">
      <c r="E722" s="90"/>
    </row>
    <row r="723" spans="5:5" ht="13.2">
      <c r="E723" s="90"/>
    </row>
    <row r="724" spans="5:5" ht="13.2">
      <c r="E724" s="90"/>
    </row>
    <row r="725" spans="5:5" ht="13.2">
      <c r="E725" s="90"/>
    </row>
    <row r="726" spans="5:5" ht="13.2">
      <c r="E726" s="90"/>
    </row>
    <row r="727" spans="5:5" ht="13.2">
      <c r="E727" s="90"/>
    </row>
    <row r="728" spans="5:5" ht="13.2">
      <c r="E728" s="90"/>
    </row>
    <row r="729" spans="5:5" ht="13.2">
      <c r="E729" s="90"/>
    </row>
    <row r="730" spans="5:5" ht="13.2">
      <c r="E730" s="90"/>
    </row>
    <row r="731" spans="5:5" ht="13.2">
      <c r="E731" s="90"/>
    </row>
    <row r="732" spans="5:5" ht="13.2">
      <c r="E732" s="90"/>
    </row>
    <row r="733" spans="5:5" ht="13.2">
      <c r="E733" s="90"/>
    </row>
    <row r="734" spans="5:5" ht="13.2">
      <c r="E734" s="90"/>
    </row>
    <row r="735" spans="5:5" ht="13.2">
      <c r="E735" s="90"/>
    </row>
    <row r="736" spans="5:5" ht="13.2">
      <c r="E736" s="90"/>
    </row>
    <row r="737" spans="5:5" ht="13.2">
      <c r="E737" s="90"/>
    </row>
    <row r="738" spans="5:5" ht="13.2">
      <c r="E738" s="90"/>
    </row>
    <row r="739" spans="5:5" ht="13.2">
      <c r="E739" s="90"/>
    </row>
    <row r="740" spans="5:5" ht="13.2">
      <c r="E740" s="90"/>
    </row>
    <row r="741" spans="5:5" ht="13.2">
      <c r="E741" s="90"/>
    </row>
    <row r="742" spans="5:5" ht="13.2">
      <c r="E742" s="90"/>
    </row>
    <row r="743" spans="5:5" ht="13.2">
      <c r="E743" s="90"/>
    </row>
    <row r="744" spans="5:5" ht="13.2">
      <c r="E744" s="90"/>
    </row>
    <row r="745" spans="5:5" ht="13.2">
      <c r="E745" s="90"/>
    </row>
    <row r="746" spans="5:5" ht="13.2">
      <c r="E746" s="90"/>
    </row>
    <row r="747" spans="5:5" ht="13.2">
      <c r="E747" s="90"/>
    </row>
    <row r="748" spans="5:5" ht="13.2">
      <c r="E748" s="90"/>
    </row>
    <row r="749" spans="5:5" ht="13.2">
      <c r="E749" s="90"/>
    </row>
    <row r="750" spans="5:5" ht="13.2">
      <c r="E750" s="90"/>
    </row>
    <row r="751" spans="5:5" ht="13.2">
      <c r="E751" s="90"/>
    </row>
    <row r="752" spans="5:5" ht="13.2">
      <c r="E752" s="90"/>
    </row>
    <row r="753" spans="5:5" ht="13.2">
      <c r="E753" s="90"/>
    </row>
    <row r="754" spans="5:5" ht="13.2">
      <c r="E754" s="90"/>
    </row>
    <row r="755" spans="5:5" ht="13.2">
      <c r="E755" s="90"/>
    </row>
    <row r="756" spans="5:5" ht="13.2">
      <c r="E756" s="90"/>
    </row>
    <row r="757" spans="5:5" ht="13.2">
      <c r="E757" s="90"/>
    </row>
    <row r="758" spans="5:5" ht="13.2">
      <c r="E758" s="90"/>
    </row>
    <row r="759" spans="5:5" ht="13.2">
      <c r="E759" s="90"/>
    </row>
    <row r="760" spans="5:5" ht="13.2">
      <c r="E760" s="90"/>
    </row>
    <row r="761" spans="5:5" ht="13.2">
      <c r="E761" s="90"/>
    </row>
    <row r="762" spans="5:5" ht="13.2">
      <c r="E762" s="90"/>
    </row>
    <row r="763" spans="5:5" ht="13.2">
      <c r="E763" s="90"/>
    </row>
    <row r="764" spans="5:5" ht="13.2">
      <c r="E764" s="90"/>
    </row>
    <row r="765" spans="5:5" ht="13.2">
      <c r="E765" s="90"/>
    </row>
    <row r="766" spans="5:5" ht="13.2">
      <c r="E766" s="90"/>
    </row>
    <row r="767" spans="5:5" ht="13.2">
      <c r="E767" s="90"/>
    </row>
    <row r="768" spans="5:5" ht="13.2">
      <c r="E768" s="90"/>
    </row>
    <row r="769" spans="5:5" ht="13.2">
      <c r="E769" s="90"/>
    </row>
    <row r="770" spans="5:5" ht="13.2">
      <c r="E770" s="90"/>
    </row>
    <row r="771" spans="5:5" ht="13.2">
      <c r="E771" s="90"/>
    </row>
    <row r="772" spans="5:5" ht="13.2">
      <c r="E772" s="90"/>
    </row>
    <row r="773" spans="5:5" ht="13.2">
      <c r="E773" s="90"/>
    </row>
    <row r="774" spans="5:5" ht="13.2">
      <c r="E774" s="90"/>
    </row>
    <row r="775" spans="5:5" ht="13.2">
      <c r="E775" s="90"/>
    </row>
    <row r="776" spans="5:5" ht="13.2">
      <c r="E776" s="90"/>
    </row>
    <row r="777" spans="5:5" ht="13.2">
      <c r="E777" s="90"/>
    </row>
    <row r="778" spans="5:5" ht="13.2">
      <c r="E778" s="90"/>
    </row>
    <row r="779" spans="5:5" ht="13.2">
      <c r="E779" s="90"/>
    </row>
    <row r="780" spans="5:5" ht="13.2">
      <c r="E780" s="90"/>
    </row>
    <row r="781" spans="5:5" ht="13.2">
      <c r="E781" s="90"/>
    </row>
    <row r="782" spans="5:5" ht="13.2">
      <c r="E782" s="90"/>
    </row>
    <row r="783" spans="5:5" ht="13.2">
      <c r="E783" s="90"/>
    </row>
    <row r="784" spans="5:5" ht="13.2">
      <c r="E784" s="90"/>
    </row>
    <row r="785" spans="5:5" ht="13.2">
      <c r="E785" s="90"/>
    </row>
    <row r="786" spans="5:5" ht="13.2">
      <c r="E786" s="90"/>
    </row>
    <row r="787" spans="5:5" ht="13.2">
      <c r="E787" s="90"/>
    </row>
    <row r="788" spans="5:5" ht="13.2">
      <c r="E788" s="90"/>
    </row>
    <row r="789" spans="5:5" ht="13.2">
      <c r="E789" s="90"/>
    </row>
    <row r="790" spans="5:5" ht="13.2">
      <c r="E790" s="90"/>
    </row>
    <row r="791" spans="5:5" ht="13.2">
      <c r="E791" s="90"/>
    </row>
    <row r="792" spans="5:5" ht="13.2">
      <c r="E792" s="90"/>
    </row>
    <row r="793" spans="5:5" ht="13.2">
      <c r="E793" s="90"/>
    </row>
    <row r="794" spans="5:5" ht="13.2">
      <c r="E794" s="90"/>
    </row>
    <row r="795" spans="5:5" ht="13.2">
      <c r="E795" s="90"/>
    </row>
    <row r="796" spans="5:5" ht="13.2">
      <c r="E796" s="90"/>
    </row>
    <row r="797" spans="5:5" ht="13.2">
      <c r="E797" s="90"/>
    </row>
    <row r="798" spans="5:5" ht="13.2">
      <c r="E798" s="90"/>
    </row>
    <row r="799" spans="5:5" ht="13.2">
      <c r="E799" s="90"/>
    </row>
    <row r="800" spans="5:5" ht="13.2">
      <c r="E800" s="90"/>
    </row>
    <row r="801" spans="5:5" ht="13.2">
      <c r="E801" s="90"/>
    </row>
    <row r="802" spans="5:5" ht="13.2">
      <c r="E802" s="90"/>
    </row>
    <row r="803" spans="5:5" ht="13.2">
      <c r="E803" s="90"/>
    </row>
    <row r="804" spans="5:5" ht="13.2">
      <c r="E804" s="90"/>
    </row>
    <row r="805" spans="5:5" ht="13.2">
      <c r="E805" s="90"/>
    </row>
    <row r="806" spans="5:5" ht="13.2">
      <c r="E806" s="90"/>
    </row>
    <row r="807" spans="5:5" ht="13.2">
      <c r="E807" s="90"/>
    </row>
    <row r="808" spans="5:5" ht="13.2">
      <c r="E808" s="90"/>
    </row>
    <row r="809" spans="5:5" ht="13.2">
      <c r="E809" s="90"/>
    </row>
    <row r="810" spans="5:5" ht="13.2">
      <c r="E810" s="90"/>
    </row>
    <row r="811" spans="5:5" ht="13.2">
      <c r="E811" s="90"/>
    </row>
    <row r="812" spans="5:5" ht="13.2">
      <c r="E812" s="90"/>
    </row>
    <row r="813" spans="5:5" ht="13.2">
      <c r="E813" s="90"/>
    </row>
    <row r="814" spans="5:5" ht="13.2">
      <c r="E814" s="90"/>
    </row>
    <row r="815" spans="5:5" ht="13.2">
      <c r="E815" s="90"/>
    </row>
    <row r="816" spans="5:5" ht="13.2">
      <c r="E816" s="90"/>
    </row>
    <row r="817" spans="5:5" ht="13.2">
      <c r="E817" s="90"/>
    </row>
    <row r="818" spans="5:5" ht="13.2">
      <c r="E818" s="90"/>
    </row>
    <row r="819" spans="5:5" ht="13.2">
      <c r="E819" s="90"/>
    </row>
    <row r="820" spans="5:5" ht="13.2">
      <c r="E820" s="90"/>
    </row>
    <row r="821" spans="5:5" ht="13.2">
      <c r="E821" s="90"/>
    </row>
    <row r="822" spans="5:5" ht="13.2">
      <c r="E822" s="90"/>
    </row>
    <row r="823" spans="5:5" ht="13.2">
      <c r="E823" s="90"/>
    </row>
    <row r="824" spans="5:5" ht="13.2">
      <c r="E824" s="90"/>
    </row>
    <row r="825" spans="5:5" ht="13.2">
      <c r="E825" s="90"/>
    </row>
    <row r="826" spans="5:5" ht="13.2">
      <c r="E826" s="90"/>
    </row>
    <row r="827" spans="5:5" ht="13.2">
      <c r="E827" s="90"/>
    </row>
    <row r="828" spans="5:5" ht="13.2">
      <c r="E828" s="90"/>
    </row>
    <row r="829" spans="5:5" ht="13.2">
      <c r="E829" s="90"/>
    </row>
    <row r="830" spans="5:5" ht="13.2">
      <c r="E830" s="90"/>
    </row>
    <row r="831" spans="5:5" ht="13.2">
      <c r="E831" s="90"/>
    </row>
    <row r="832" spans="5:5" ht="13.2">
      <c r="E832" s="90"/>
    </row>
    <row r="833" spans="5:5" ht="13.2">
      <c r="E833" s="90"/>
    </row>
    <row r="834" spans="5:5" ht="13.2">
      <c r="E834" s="90"/>
    </row>
    <row r="835" spans="5:5" ht="13.2">
      <c r="E835" s="90"/>
    </row>
    <row r="836" spans="5:5" ht="13.2">
      <c r="E836" s="90"/>
    </row>
    <row r="837" spans="5:5" ht="13.2">
      <c r="E837" s="90"/>
    </row>
    <row r="838" spans="5:5" ht="13.2">
      <c r="E838" s="90"/>
    </row>
    <row r="839" spans="5:5" ht="13.2">
      <c r="E839" s="90"/>
    </row>
    <row r="840" spans="5:5" ht="13.2">
      <c r="E840" s="90"/>
    </row>
    <row r="841" spans="5:5" ht="13.2">
      <c r="E841" s="90"/>
    </row>
    <row r="842" spans="5:5" ht="13.2">
      <c r="E842" s="90"/>
    </row>
    <row r="843" spans="5:5" ht="13.2">
      <c r="E843" s="90"/>
    </row>
    <row r="844" spans="5:5" ht="13.2">
      <c r="E844" s="90"/>
    </row>
    <row r="845" spans="5:5" ht="13.2">
      <c r="E845" s="90"/>
    </row>
    <row r="846" spans="5:5" ht="13.2">
      <c r="E846" s="90"/>
    </row>
    <row r="847" spans="5:5" ht="13.2">
      <c r="E847" s="90"/>
    </row>
    <row r="848" spans="5:5" ht="13.2">
      <c r="E848" s="90"/>
    </row>
    <row r="849" spans="5:5" ht="13.2">
      <c r="E849" s="90"/>
    </row>
    <row r="850" spans="5:5" ht="13.2">
      <c r="E850" s="90"/>
    </row>
    <row r="851" spans="5:5" ht="13.2">
      <c r="E851" s="90"/>
    </row>
    <row r="852" spans="5:5" ht="13.2">
      <c r="E852" s="90"/>
    </row>
    <row r="853" spans="5:5" ht="13.2">
      <c r="E853" s="90"/>
    </row>
    <row r="854" spans="5:5" ht="13.2">
      <c r="E854" s="90"/>
    </row>
    <row r="855" spans="5:5" ht="13.2">
      <c r="E855" s="90"/>
    </row>
    <row r="856" spans="5:5" ht="13.2">
      <c r="E856" s="90"/>
    </row>
    <row r="857" spans="5:5" ht="13.2">
      <c r="E857" s="90"/>
    </row>
    <row r="858" spans="5:5" ht="13.2">
      <c r="E858" s="90"/>
    </row>
    <row r="859" spans="5:5" ht="13.2">
      <c r="E859" s="90"/>
    </row>
    <row r="860" spans="5:5" ht="13.2">
      <c r="E860" s="90"/>
    </row>
    <row r="861" spans="5:5" ht="13.2">
      <c r="E861" s="90"/>
    </row>
    <row r="862" spans="5:5" ht="13.2">
      <c r="E862" s="90"/>
    </row>
    <row r="863" spans="5:5" ht="13.2">
      <c r="E863" s="90"/>
    </row>
    <row r="864" spans="5:5" ht="13.2">
      <c r="E864" s="90"/>
    </row>
    <row r="865" spans="5:5" ht="13.2">
      <c r="E865" s="90"/>
    </row>
    <row r="866" spans="5:5" ht="13.2">
      <c r="E866" s="90"/>
    </row>
    <row r="867" spans="5:5" ht="13.2">
      <c r="E867" s="90"/>
    </row>
    <row r="868" spans="5:5" ht="13.2">
      <c r="E868" s="90"/>
    </row>
    <row r="869" spans="5:5" ht="13.2">
      <c r="E869" s="90"/>
    </row>
    <row r="870" spans="5:5" ht="13.2">
      <c r="E870" s="90"/>
    </row>
    <row r="871" spans="5:5" ht="13.2">
      <c r="E871" s="90"/>
    </row>
    <row r="872" spans="5:5" ht="13.2">
      <c r="E872" s="90"/>
    </row>
    <row r="873" spans="5:5" ht="13.2">
      <c r="E873" s="90"/>
    </row>
    <row r="874" spans="5:5" ht="13.2">
      <c r="E874" s="90"/>
    </row>
    <row r="875" spans="5:5" ht="13.2">
      <c r="E875" s="90"/>
    </row>
    <row r="876" spans="5:5" ht="13.2">
      <c r="E876" s="90"/>
    </row>
    <row r="877" spans="5:5" ht="13.2">
      <c r="E877" s="90"/>
    </row>
    <row r="878" spans="5:5" ht="13.2">
      <c r="E878" s="90"/>
    </row>
    <row r="879" spans="5:5" ht="13.2">
      <c r="E879" s="90"/>
    </row>
    <row r="880" spans="5:5" ht="13.2">
      <c r="E880" s="90"/>
    </row>
    <row r="881" spans="5:5" ht="13.2">
      <c r="E881" s="90"/>
    </row>
    <row r="882" spans="5:5" ht="13.2">
      <c r="E882" s="90"/>
    </row>
    <row r="883" spans="5:5" ht="13.2">
      <c r="E883" s="90"/>
    </row>
    <row r="884" spans="5:5" ht="13.2">
      <c r="E884" s="90"/>
    </row>
    <row r="885" spans="5:5" ht="13.2">
      <c r="E885" s="90"/>
    </row>
    <row r="886" spans="5:5" ht="13.2">
      <c r="E886" s="90"/>
    </row>
    <row r="887" spans="5:5" ht="13.2">
      <c r="E887" s="90"/>
    </row>
    <row r="888" spans="5:5" ht="13.2">
      <c r="E888" s="90"/>
    </row>
    <row r="889" spans="5:5" ht="13.2">
      <c r="E889" s="90"/>
    </row>
    <row r="890" spans="5:5" ht="13.2">
      <c r="E890" s="90"/>
    </row>
    <row r="891" spans="5:5" ht="13.2">
      <c r="E891" s="90"/>
    </row>
    <row r="892" spans="5:5" ht="13.2">
      <c r="E892" s="90"/>
    </row>
    <row r="893" spans="5:5" ht="13.2">
      <c r="E893" s="90"/>
    </row>
    <row r="894" spans="5:5" ht="13.2">
      <c r="E894" s="90"/>
    </row>
    <row r="895" spans="5:5" ht="13.2">
      <c r="E895" s="90"/>
    </row>
    <row r="896" spans="5:5" ht="13.2">
      <c r="E896" s="90"/>
    </row>
    <row r="897" spans="5:5" ht="13.2">
      <c r="E897" s="90"/>
    </row>
    <row r="898" spans="5:5" ht="13.2">
      <c r="E898" s="90"/>
    </row>
    <row r="899" spans="5:5" ht="13.2">
      <c r="E899" s="90"/>
    </row>
    <row r="900" spans="5:5" ht="13.2">
      <c r="E900" s="90"/>
    </row>
    <row r="901" spans="5:5" ht="13.2">
      <c r="E901" s="90"/>
    </row>
    <row r="902" spans="5:5" ht="13.2">
      <c r="E902" s="90"/>
    </row>
    <row r="903" spans="5:5" ht="13.2">
      <c r="E903" s="90"/>
    </row>
    <row r="904" spans="5:5" ht="13.2">
      <c r="E904" s="90"/>
    </row>
    <row r="905" spans="5:5" ht="13.2">
      <c r="E905" s="90"/>
    </row>
    <row r="906" spans="5:5" ht="13.2">
      <c r="E906" s="90"/>
    </row>
    <row r="907" spans="5:5" ht="13.2">
      <c r="E907" s="90"/>
    </row>
    <row r="908" spans="5:5" ht="13.2">
      <c r="E908" s="90"/>
    </row>
    <row r="909" spans="5:5" ht="13.2">
      <c r="E909" s="90"/>
    </row>
    <row r="910" spans="5:5" ht="13.2">
      <c r="E910" s="90"/>
    </row>
    <row r="911" spans="5:5" ht="13.2">
      <c r="E911" s="90"/>
    </row>
    <row r="912" spans="5:5" ht="13.2">
      <c r="E912" s="90"/>
    </row>
    <row r="913" spans="5:5" ht="13.2">
      <c r="E913" s="90"/>
    </row>
    <row r="914" spans="5:5" ht="13.2">
      <c r="E914" s="90"/>
    </row>
    <row r="915" spans="5:5" ht="13.2">
      <c r="E915" s="90"/>
    </row>
    <row r="916" spans="5:5" ht="13.2">
      <c r="E916" s="90"/>
    </row>
    <row r="917" spans="5:5" ht="13.2">
      <c r="E917" s="90"/>
    </row>
    <row r="918" spans="5:5" ht="13.2">
      <c r="E918" s="90"/>
    </row>
    <row r="919" spans="5:5" ht="13.2">
      <c r="E919" s="90"/>
    </row>
    <row r="920" spans="5:5" ht="13.2">
      <c r="E920" s="90"/>
    </row>
    <row r="921" spans="5:5" ht="13.2">
      <c r="E921" s="90"/>
    </row>
    <row r="922" spans="5:5" ht="13.2">
      <c r="E922" s="90"/>
    </row>
    <row r="923" spans="5:5" ht="13.2">
      <c r="E923" s="90"/>
    </row>
    <row r="924" spans="5:5" ht="13.2">
      <c r="E924" s="90"/>
    </row>
    <row r="925" spans="5:5" ht="13.2">
      <c r="E925" s="90"/>
    </row>
    <row r="926" spans="5:5" ht="13.2">
      <c r="E926" s="90"/>
    </row>
    <row r="927" spans="5:5" ht="13.2">
      <c r="E927" s="90"/>
    </row>
    <row r="928" spans="5:5" ht="13.2">
      <c r="E928" s="90"/>
    </row>
    <row r="929" spans="5:5" ht="13.2">
      <c r="E929" s="90"/>
    </row>
    <row r="930" spans="5:5" ht="13.2">
      <c r="E930" s="90"/>
    </row>
    <row r="931" spans="5:5" ht="13.2">
      <c r="E931" s="90"/>
    </row>
    <row r="932" spans="5:5" ht="13.2">
      <c r="E932" s="90"/>
    </row>
    <row r="933" spans="5:5" ht="13.2">
      <c r="E933" s="90"/>
    </row>
    <row r="934" spans="5:5" ht="13.2">
      <c r="E934" s="90"/>
    </row>
    <row r="935" spans="5:5" ht="13.2">
      <c r="E935" s="90"/>
    </row>
    <row r="936" spans="5:5" ht="13.2">
      <c r="E936" s="90"/>
    </row>
    <row r="937" spans="5:5" ht="13.2">
      <c r="E937" s="90"/>
    </row>
    <row r="938" spans="5:5" ht="13.2">
      <c r="E938" s="90"/>
    </row>
    <row r="939" spans="5:5" ht="13.2">
      <c r="E939" s="90"/>
    </row>
    <row r="940" spans="5:5" ht="13.2">
      <c r="E940" s="90"/>
    </row>
    <row r="941" spans="5:5" ht="13.2">
      <c r="E941" s="90"/>
    </row>
    <row r="942" spans="5:5" ht="13.2">
      <c r="E942" s="90"/>
    </row>
    <row r="943" spans="5:5" ht="13.2">
      <c r="E943" s="90"/>
    </row>
    <row r="944" spans="5:5" ht="13.2">
      <c r="E944" s="90"/>
    </row>
    <row r="945" spans="5:5" ht="13.2">
      <c r="E945" s="90"/>
    </row>
    <row r="946" spans="5:5" ht="13.2">
      <c r="E946" s="90"/>
    </row>
    <row r="947" spans="5:5" ht="13.2">
      <c r="E947" s="90"/>
    </row>
    <row r="948" spans="5:5" ht="13.2">
      <c r="E948" s="90"/>
    </row>
    <row r="949" spans="5:5" ht="13.2">
      <c r="E949" s="90"/>
    </row>
    <row r="950" spans="5:5" ht="13.2">
      <c r="E950" s="90"/>
    </row>
    <row r="951" spans="5:5" ht="13.2">
      <c r="E951" s="90"/>
    </row>
    <row r="952" spans="5:5" ht="13.2">
      <c r="E952" s="90"/>
    </row>
    <row r="953" spans="5:5" ht="13.2">
      <c r="E953" s="90"/>
    </row>
    <row r="954" spans="5:5" ht="13.2">
      <c r="E954" s="90"/>
    </row>
    <row r="955" spans="5:5" ht="13.2">
      <c r="E955" s="90"/>
    </row>
    <row r="956" spans="5:5" ht="13.2">
      <c r="E956" s="90"/>
    </row>
    <row r="957" spans="5:5" ht="13.2">
      <c r="E957" s="90"/>
    </row>
    <row r="958" spans="5:5" ht="13.2">
      <c r="E958" s="90"/>
    </row>
    <row r="959" spans="5:5" ht="13.2">
      <c r="E959" s="90"/>
    </row>
    <row r="960" spans="5:5" ht="13.2">
      <c r="E960" s="90"/>
    </row>
    <row r="961" spans="5:5" ht="13.2">
      <c r="E961" s="90"/>
    </row>
    <row r="962" spans="5:5" ht="13.2">
      <c r="E962" s="90"/>
    </row>
    <row r="963" spans="5:5" ht="13.2">
      <c r="E963" s="90"/>
    </row>
    <row r="964" spans="5:5" ht="13.2">
      <c r="E964" s="90"/>
    </row>
    <row r="965" spans="5:5" ht="13.2">
      <c r="E965" s="90"/>
    </row>
    <row r="966" spans="5:5" ht="13.2">
      <c r="E966" s="90"/>
    </row>
    <row r="967" spans="5:5" ht="13.2">
      <c r="E967" s="90"/>
    </row>
    <row r="968" spans="5:5" ht="13.2">
      <c r="E968" s="90"/>
    </row>
    <row r="969" spans="5:5" ht="13.2">
      <c r="E969" s="90"/>
    </row>
    <row r="970" spans="5:5" ht="13.2">
      <c r="E970" s="90"/>
    </row>
    <row r="971" spans="5:5" ht="13.2">
      <c r="E971" s="90"/>
    </row>
    <row r="972" spans="5:5" ht="13.2">
      <c r="E972" s="90"/>
    </row>
    <row r="973" spans="5:5" ht="13.2">
      <c r="E973" s="90"/>
    </row>
    <row r="974" spans="5:5" ht="13.2">
      <c r="E974" s="90"/>
    </row>
    <row r="975" spans="5:5" ht="13.2">
      <c r="E975" s="90"/>
    </row>
    <row r="976" spans="5:5" ht="13.2">
      <c r="E976" s="90"/>
    </row>
    <row r="977" spans="5:5" ht="13.2">
      <c r="E977" s="90"/>
    </row>
    <row r="978" spans="5:5" ht="13.2">
      <c r="E978" s="90"/>
    </row>
    <row r="979" spans="5:5" ht="13.2">
      <c r="E979" s="90"/>
    </row>
    <row r="980" spans="5:5" ht="13.2">
      <c r="E980" s="90"/>
    </row>
    <row r="981" spans="5:5" ht="13.2">
      <c r="E981" s="90"/>
    </row>
    <row r="982" spans="5:5" ht="13.2">
      <c r="E982" s="90"/>
    </row>
    <row r="983" spans="5:5" ht="13.2">
      <c r="E983" s="90"/>
    </row>
    <row r="984" spans="5:5" ht="13.2">
      <c r="E984" s="90"/>
    </row>
    <row r="985" spans="5:5" ht="13.2">
      <c r="E985" s="90"/>
    </row>
    <row r="986" spans="5:5" ht="13.2">
      <c r="E986" s="90"/>
    </row>
    <row r="987" spans="5:5" ht="13.2">
      <c r="E987" s="90"/>
    </row>
    <row r="988" spans="5:5" ht="13.2">
      <c r="E988" s="90"/>
    </row>
    <row r="989" spans="5:5" ht="13.2">
      <c r="E989" s="90"/>
    </row>
    <row r="990" spans="5:5" ht="13.2">
      <c r="E990" s="90"/>
    </row>
    <row r="991" spans="5:5" ht="13.2">
      <c r="E991" s="90"/>
    </row>
    <row r="992" spans="5:5" ht="13.2">
      <c r="E992" s="90"/>
    </row>
    <row r="993" spans="5:5" ht="13.2">
      <c r="E993" s="90"/>
    </row>
    <row r="994" spans="5:5" ht="13.2">
      <c r="E994" s="90"/>
    </row>
    <row r="995" spans="5:5" ht="13.2">
      <c r="E995" s="90"/>
    </row>
    <row r="996" spans="5:5" ht="13.2">
      <c r="E996" s="90"/>
    </row>
    <row r="997" spans="5:5" ht="13.2">
      <c r="E997" s="90"/>
    </row>
    <row r="998" spans="5:5" ht="13.2">
      <c r="E998" s="90"/>
    </row>
    <row r="999" spans="5:5" ht="13.2">
      <c r="E999" s="90"/>
    </row>
    <row r="1000" spans="5:5" ht="13.2">
      <c r="E1000" s="9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1000"/>
  <sheetViews>
    <sheetView workbookViewId="0"/>
  </sheetViews>
  <sheetFormatPr defaultColWidth="12.6640625" defaultRowHeight="15.75" customHeight="1"/>
  <cols>
    <col min="1" max="6" width="12.6640625" customWidth="1"/>
    <col min="13" max="13" width="31.44140625" customWidth="1"/>
  </cols>
  <sheetData>
    <row r="1" spans="1:13">
      <c r="A1" s="8" t="s">
        <v>129</v>
      </c>
    </row>
    <row r="2" spans="1:13">
      <c r="A2" s="8" t="s">
        <v>130</v>
      </c>
    </row>
    <row r="3" spans="1:13">
      <c r="A3" s="8" t="s">
        <v>131</v>
      </c>
    </row>
    <row r="4" spans="1:13">
      <c r="A4" s="8" t="s">
        <v>132</v>
      </c>
    </row>
    <row r="5" spans="1:13">
      <c r="A5" s="8" t="s">
        <v>133</v>
      </c>
    </row>
    <row r="6" spans="1:13">
      <c r="A6" s="8" t="s">
        <v>134</v>
      </c>
    </row>
    <row r="7" spans="1:13">
      <c r="A7" s="8" t="s">
        <v>135</v>
      </c>
    </row>
    <row r="8" spans="1:13">
      <c r="A8" s="89">
        <f>_xlfn.CHISQ.INV.RT(0.025, 35)</f>
        <v>53.203348542056496</v>
      </c>
      <c r="B8" s="89">
        <f>SQRT((35 * 23.7993^2) / _xlfn.CHISQ.INV.RT(0.025, 35))</f>
        <v>19.303173853943981</v>
      </c>
      <c r="C8" s="89">
        <f>SQRT((35 * 17.9792^2) / _xlfn.CHISQ.INV(0.975, 35))</f>
        <v>14.582597948461915</v>
      </c>
      <c r="E8" s="92" t="s">
        <v>136</v>
      </c>
      <c r="F8" s="92" t="s">
        <v>137</v>
      </c>
      <c r="G8" s="92" t="s">
        <v>138</v>
      </c>
    </row>
    <row r="9" spans="1:13">
      <c r="A9" s="89">
        <f>_xlfn.CHISQ.INV.RT(0.975, 35)</f>
        <v>20.569376630744966</v>
      </c>
      <c r="B9" s="89">
        <f>SQRT((35 * 23.7993^2) / _xlfn.CHISQ.INV.RT(0.975, 35))</f>
        <v>31.044712375415067</v>
      </c>
      <c r="C9" s="89">
        <f>SQRT((35 * 17.9792^2) / _xlfn.CHISQ.INV(0.025, 35))</f>
        <v>23.452752507009144</v>
      </c>
      <c r="E9" s="93" t="s">
        <v>139</v>
      </c>
      <c r="F9" s="94">
        <v>0.193</v>
      </c>
      <c r="G9" s="94">
        <v>0.14580000000000001</v>
      </c>
    </row>
    <row r="10" spans="1:13">
      <c r="E10" s="93" t="s">
        <v>140</v>
      </c>
      <c r="F10" s="94">
        <v>0.31040000000000001</v>
      </c>
      <c r="G10" s="94">
        <v>0.23449999999999999</v>
      </c>
    </row>
    <row r="11" spans="1:13">
      <c r="E11" s="93" t="s">
        <v>141</v>
      </c>
      <c r="F11" s="92">
        <v>53.203000000000003</v>
      </c>
      <c r="G11" s="92">
        <v>53.203000000000003</v>
      </c>
    </row>
    <row r="12" spans="1:13">
      <c r="E12" s="93" t="s">
        <v>141</v>
      </c>
      <c r="F12" s="92">
        <v>20.568999999999999</v>
      </c>
      <c r="G12" s="92">
        <v>20.568999999999999</v>
      </c>
    </row>
    <row r="13" spans="1:13">
      <c r="E13" s="95"/>
    </row>
    <row r="14" spans="1:13">
      <c r="M14" s="95"/>
    </row>
    <row r="15" spans="1:13">
      <c r="M15" s="95"/>
    </row>
    <row r="16" spans="1:13">
      <c r="M16" s="95"/>
    </row>
    <row r="17" spans="13:13">
      <c r="M17" s="95"/>
    </row>
    <row r="18" spans="13:13">
      <c r="M18" s="95"/>
    </row>
    <row r="19" spans="13:13">
      <c r="M19" s="95"/>
    </row>
    <row r="20" spans="13:13">
      <c r="M20" s="95"/>
    </row>
    <row r="21" spans="13:13">
      <c r="M21" s="95"/>
    </row>
    <row r="22" spans="13:13">
      <c r="M22" s="95"/>
    </row>
    <row r="23" spans="13:13">
      <c r="M23" s="95"/>
    </row>
    <row r="24" spans="13:13">
      <c r="M24" s="95"/>
    </row>
    <row r="25" spans="13:13">
      <c r="M25" s="95"/>
    </row>
    <row r="26" spans="13:13">
      <c r="M26" s="95"/>
    </row>
    <row r="27" spans="13:13">
      <c r="M27" s="95"/>
    </row>
    <row r="28" spans="13:13">
      <c r="M28" s="95"/>
    </row>
    <row r="29" spans="13:13"/>
    <row r="30" spans="13:13"/>
    <row r="31" spans="13:13"/>
    <row r="32" spans="13:1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H1:J1000"/>
  <sheetViews>
    <sheetView workbookViewId="0"/>
  </sheetViews>
  <sheetFormatPr defaultColWidth="12.6640625" defaultRowHeight="15.75" customHeight="1"/>
  <cols>
    <col min="1" max="6" width="12.6640625" customWidth="1"/>
    <col min="8" max="8" width="23" customWidth="1"/>
    <col min="15" max="15" width="21.109375" customWidth="1"/>
    <col min="16" max="16" width="24.109375" customWidth="1"/>
    <col min="17" max="17" width="17.6640625" customWidth="1"/>
    <col min="18" max="18" width="17.21875" customWidth="1"/>
  </cols>
  <sheetData>
    <row r="1" spans="8:10">
      <c r="H1" s="96">
        <v>36</v>
      </c>
    </row>
    <row r="2" spans="8:10">
      <c r="H2" s="96">
        <v>23.799299999999999</v>
      </c>
    </row>
    <row r="3" spans="8:10">
      <c r="H3" s="96">
        <v>0.05</v>
      </c>
    </row>
    <row r="4" spans="8:10"/>
    <row r="5" spans="8:10"/>
    <row r="6" spans="8:10">
      <c r="H6" s="92" t="s">
        <v>142</v>
      </c>
      <c r="I6" s="92" t="s">
        <v>143</v>
      </c>
      <c r="J6" s="92"/>
    </row>
    <row r="7" spans="8:10">
      <c r="H7" s="93" t="s">
        <v>144</v>
      </c>
      <c r="I7" s="93">
        <f>H1-1</f>
        <v>35</v>
      </c>
      <c r="J7" s="97"/>
    </row>
    <row r="8" spans="8:10">
      <c r="H8" s="93" t="s">
        <v>145</v>
      </c>
      <c r="I8" s="93">
        <f>I7*H2^2/400</f>
        <v>49.560584542874992</v>
      </c>
      <c r="J8" s="97"/>
    </row>
    <row r="9" spans="8:10">
      <c r="H9" s="93" t="s">
        <v>146</v>
      </c>
      <c r="I9" s="93">
        <f>_xlfn.CHISQ.DIST.RT(49.561, 35)</f>
        <v>5.2399439042933843E-2</v>
      </c>
      <c r="J9" s="97"/>
    </row>
    <row r="10" spans="8:10">
      <c r="H10" s="93" t="s">
        <v>141</v>
      </c>
      <c r="I10" s="93">
        <f>_xlfn.CHISQ.INV.RT(H3, I7)</f>
        <v>49.801849568201867</v>
      </c>
      <c r="J10" s="97"/>
    </row>
    <row r="11" spans="8:10"/>
    <row r="12" spans="8:10">
      <c r="H12" s="89" t="str">
        <f>IF(I9 &lt; H3, "Reject H0 (Exceeds 20%)", "Do Not Reject H0 (Safe)")</f>
        <v>Do Not Reject H0 (Safe)</v>
      </c>
      <c r="I12" s="8" t="s">
        <v>147</v>
      </c>
    </row>
    <row r="13" spans="8:10"/>
    <row r="14" spans="8:10"/>
    <row r="15" spans="8:10"/>
    <row r="16" spans="8:1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11">
      <c r="A1" s="8" t="s">
        <v>148</v>
      </c>
      <c r="G1" s="92" t="s">
        <v>149</v>
      </c>
      <c r="H1" s="92" t="s">
        <v>150</v>
      </c>
      <c r="I1" s="92" t="s">
        <v>151</v>
      </c>
      <c r="J1" s="92" t="s">
        <v>152</v>
      </c>
      <c r="K1" s="92" t="s">
        <v>153</v>
      </c>
    </row>
    <row r="2" spans="1:11">
      <c r="A2" s="8" t="s">
        <v>154</v>
      </c>
      <c r="G2" s="93" t="s">
        <v>155</v>
      </c>
      <c r="H2" s="92">
        <v>0.97499999999999998</v>
      </c>
      <c r="I2" s="92">
        <v>7</v>
      </c>
      <c r="J2" s="92">
        <v>10</v>
      </c>
      <c r="K2" s="93">
        <v>3.95</v>
      </c>
    </row>
    <row r="3" spans="1:11">
      <c r="A3" s="8" t="s">
        <v>156</v>
      </c>
      <c r="G3" s="93" t="s">
        <v>157</v>
      </c>
      <c r="H3" s="92">
        <v>0.05</v>
      </c>
      <c r="I3" s="92">
        <v>7</v>
      </c>
      <c r="J3" s="92">
        <v>10</v>
      </c>
      <c r="K3" s="93">
        <v>0.27</v>
      </c>
    </row>
    <row r="4" spans="1:11">
      <c r="A4" s="8" t="s">
        <v>158</v>
      </c>
    </row>
    <row r="5" spans="1:11">
      <c r="A5" s="8" t="s">
        <v>159</v>
      </c>
    </row>
    <row r="6" spans="1:11">
      <c r="A6" s="8" t="s">
        <v>160</v>
      </c>
      <c r="G6" s="89">
        <f>_xlfn.F.INV(0.975, 7, 10)</f>
        <v>3.949824068939316</v>
      </c>
    </row>
    <row r="7" spans="1:11">
      <c r="A7" s="8" t="s">
        <v>161</v>
      </c>
      <c r="G7" s="89">
        <f>_xlfn.F.INV(0.05, 7, 10)</f>
        <v>0.27498793953143141</v>
      </c>
    </row>
    <row r="8" spans="1:11">
      <c r="A8" s="8" t="s">
        <v>162</v>
      </c>
    </row>
    <row r="9" spans="1:11">
      <c r="A9" s="8" t="s">
        <v>163</v>
      </c>
    </row>
    <row r="10" spans="1:11">
      <c r="A10" s="8" t="s">
        <v>164</v>
      </c>
    </row>
    <row r="11" spans="1:11">
      <c r="A11" s="8" t="s">
        <v>165</v>
      </c>
    </row>
    <row r="12" spans="1:11">
      <c r="A12" s="8" t="s">
        <v>166</v>
      </c>
    </row>
    <row r="13" spans="1:11">
      <c r="A13" s="8" t="s">
        <v>167</v>
      </c>
    </row>
    <row r="14" spans="1:11">
      <c r="A14" s="8" t="s">
        <v>168</v>
      </c>
    </row>
    <row r="15" spans="1:11">
      <c r="A15" s="8" t="s">
        <v>169</v>
      </c>
    </row>
    <row r="16" spans="1:11">
      <c r="A16" s="8" t="s">
        <v>170</v>
      </c>
    </row>
    <row r="17" spans="1:19">
      <c r="A17" s="98" t="s">
        <v>171</v>
      </c>
    </row>
    <row r="18" spans="1:19">
      <c r="F18" s="99"/>
      <c r="G18" s="99"/>
    </row>
    <row r="19" spans="1:19"/>
    <row r="20" spans="1:19"/>
    <row r="21" spans="1:19"/>
    <row r="22" spans="1:19">
      <c r="R22" s="99"/>
      <c r="S22" s="99"/>
    </row>
    <row r="23" spans="1:19"/>
    <row r="24" spans="1:19"/>
    <row r="25" spans="1:19"/>
    <row r="26" spans="1:19"/>
    <row r="27" spans="1:19"/>
    <row r="28" spans="1:19"/>
    <row r="29" spans="1:19">
      <c r="R29" s="99"/>
    </row>
    <row r="30" spans="1:19"/>
    <row r="31" spans="1:19"/>
    <row r="32" spans="1:19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H1:O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8:15"/>
    <row r="2" spans="8:15">
      <c r="H2" s="92" t="s">
        <v>136</v>
      </c>
      <c r="I2" s="92" t="s">
        <v>143</v>
      </c>
    </row>
    <row r="3" spans="8:15">
      <c r="H3" s="93" t="s">
        <v>172</v>
      </c>
      <c r="I3" s="97">
        <f>_xlfn.F.INV.RT(0.025, 10, 15)</f>
        <v>3.0601968514112481</v>
      </c>
      <c r="O3" s="93"/>
    </row>
    <row r="4" spans="8:15">
      <c r="H4" s="93" t="s">
        <v>173</v>
      </c>
      <c r="I4" s="97">
        <f>_xlfn.F.INV.RT(0.025, 15, 10)</f>
        <v>3.5216732412394327</v>
      </c>
      <c r="O4" s="93"/>
    </row>
    <row r="5" spans="8:15">
      <c r="H5" s="93" t="s">
        <v>174</v>
      </c>
      <c r="I5" s="97">
        <f>(182.25 / 457.96) * (1 / 3.06)</f>
        <v>0.13005245770244511</v>
      </c>
      <c r="O5" s="93"/>
    </row>
    <row r="6" spans="8:15">
      <c r="H6" s="93" t="s">
        <v>175</v>
      </c>
      <c r="I6" s="97">
        <f>(182.25 / 457.96) * 3.52</f>
        <v>1.4008210324045769</v>
      </c>
      <c r="O6" s="93"/>
    </row>
    <row r="7" spans="8:15"/>
    <row r="8" spans="8:15"/>
    <row r="9" spans="8:15"/>
    <row r="10" spans="8:15"/>
    <row r="11" spans="8:15"/>
    <row r="12" spans="8:15"/>
    <row r="13" spans="8:15"/>
    <row r="14" spans="8:15"/>
    <row r="15" spans="8:15"/>
    <row r="16" spans="8:1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V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7:22">
      <c r="V1" s="92"/>
    </row>
    <row r="2" spans="17:22">
      <c r="Q2" s="92" t="s">
        <v>136</v>
      </c>
      <c r="R2" s="92" t="s">
        <v>143</v>
      </c>
      <c r="V2" s="93"/>
    </row>
    <row r="3" spans="17:22">
      <c r="Q3" s="93" t="s">
        <v>176</v>
      </c>
      <c r="R3" s="97">
        <f>(23.7993^2) / (17.9792^2)</f>
        <v>1.7522159930458814</v>
      </c>
      <c r="V3" s="93"/>
    </row>
    <row r="4" spans="17:22">
      <c r="Q4" s="93" t="s">
        <v>177</v>
      </c>
      <c r="R4" s="97">
        <f t="shared" ref="R4:R5" si="0">36-1</f>
        <v>35</v>
      </c>
      <c r="V4" s="93"/>
    </row>
    <row r="5" spans="17:22">
      <c r="Q5" s="93" t="s">
        <v>178</v>
      </c>
      <c r="R5" s="97">
        <f t="shared" si="0"/>
        <v>35</v>
      </c>
      <c r="V5" s="93"/>
    </row>
    <row r="6" spans="17:22">
      <c r="Q6" s="93" t="s">
        <v>179</v>
      </c>
      <c r="R6" s="97">
        <f>_xlfn.F.DIST.RT(R3, 35, 35)</f>
        <v>5.0839309438029043E-2</v>
      </c>
    </row>
    <row r="7" spans="17:22"/>
    <row r="8" spans="17:22"/>
    <row r="9" spans="17:22"/>
    <row r="10" spans="17:22"/>
    <row r="11" spans="17:22"/>
    <row r="12" spans="17:22"/>
    <row r="13" spans="17:22"/>
    <row r="14" spans="17:22"/>
    <row r="15" spans="17:22"/>
    <row r="16" spans="17:22"/>
    <row r="17" spans="1:2"/>
    <row r="18" spans="1:2"/>
    <row r="19" spans="1:2"/>
    <row r="20" spans="1:2">
      <c r="A20" s="100" t="s">
        <v>180</v>
      </c>
    </row>
    <row r="21" spans="1:2">
      <c r="A21" s="101" t="s">
        <v>181</v>
      </c>
      <c r="B21" s="100"/>
    </row>
    <row r="22" spans="1:2">
      <c r="A22" s="100" t="s">
        <v>182</v>
      </c>
    </row>
    <row r="23" spans="1:2">
      <c r="A23" s="100" t="s">
        <v>183</v>
      </c>
      <c r="B23" s="100"/>
    </row>
    <row r="24" spans="1:2"/>
    <row r="25" spans="1:2"/>
    <row r="26" spans="1:2"/>
    <row r="27" spans="1:2"/>
    <row r="28" spans="1:2"/>
    <row r="29" spans="1:2"/>
    <row r="30" spans="1:2"/>
    <row r="31" spans="1:2"/>
    <row r="32" spans="1: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1000"/>
  <sheetViews>
    <sheetView workbookViewId="0"/>
  </sheetViews>
  <sheetFormatPr defaultColWidth="12.6640625" defaultRowHeight="15.75" customHeight="1"/>
  <cols>
    <col min="1" max="6" width="12.6640625" customWidth="1"/>
    <col min="9" max="9" width="19.6640625" customWidth="1"/>
    <col min="10" max="10" width="20.6640625" customWidth="1"/>
  </cols>
  <sheetData>
    <row r="1" spans="1:11">
      <c r="A1" s="8" t="s">
        <v>184</v>
      </c>
      <c r="H1" s="92" t="s">
        <v>142</v>
      </c>
      <c r="I1" s="92" t="s">
        <v>185</v>
      </c>
      <c r="J1" s="92" t="s">
        <v>186</v>
      </c>
    </row>
    <row r="2" spans="1:11">
      <c r="A2" s="8" t="s">
        <v>187</v>
      </c>
      <c r="H2" s="93" t="s">
        <v>145</v>
      </c>
      <c r="I2" s="97">
        <f>(35 * POWER(23.7993, 2)) / 400</f>
        <v>49.560584542874992</v>
      </c>
      <c r="J2" s="97">
        <f>(23.7993^2) / (17.9792^2)</f>
        <v>1.7522159930458814</v>
      </c>
    </row>
    <row r="3" spans="1:11">
      <c r="A3" s="8" t="s">
        <v>188</v>
      </c>
      <c r="H3" s="93" t="s">
        <v>146</v>
      </c>
      <c r="I3" s="97">
        <f>_xlfn.CHISQ.DIST.RT(49.561, 35)</f>
        <v>5.2399439042933843E-2</v>
      </c>
      <c r="J3" s="97">
        <f>_xlfn.F.DIST.RT(1.7522, 35, 35)</f>
        <v>5.0842058047041755E-2</v>
      </c>
    </row>
    <row r="4" spans="1:11">
      <c r="A4" s="8" t="s">
        <v>189</v>
      </c>
      <c r="H4" s="93" t="s">
        <v>143</v>
      </c>
      <c r="I4" s="96" t="s">
        <v>190</v>
      </c>
      <c r="J4" s="8" t="s">
        <v>190</v>
      </c>
    </row>
    <row r="5" spans="1:11">
      <c r="A5" s="8" t="s">
        <v>191</v>
      </c>
      <c r="I5" s="93"/>
      <c r="J5" s="93"/>
    </row>
    <row r="6" spans="1:11">
      <c r="A6" s="8" t="s">
        <v>192</v>
      </c>
      <c r="H6" s="96" t="s">
        <v>193</v>
      </c>
    </row>
    <row r="7" spans="1:11">
      <c r="A7" s="8" t="s">
        <v>194</v>
      </c>
      <c r="H7" s="89" t="s">
        <v>195</v>
      </c>
    </row>
    <row r="8" spans="1:11">
      <c r="A8" s="8" t="s">
        <v>196</v>
      </c>
      <c r="H8" s="92"/>
      <c r="I8" s="92"/>
      <c r="J8" s="92"/>
      <c r="K8" s="92"/>
    </row>
    <row r="9" spans="1:11">
      <c r="H9" s="93"/>
      <c r="I9" s="93"/>
      <c r="J9" s="97"/>
      <c r="K9" s="93"/>
    </row>
    <row r="10" spans="1:11">
      <c r="H10" s="93"/>
      <c r="I10" s="93"/>
      <c r="J10" s="97"/>
      <c r="K10" s="93"/>
    </row>
    <row r="11" spans="1:11">
      <c r="H11" s="93"/>
      <c r="I11" s="93"/>
      <c r="J11" s="97"/>
      <c r="K11" s="102"/>
    </row>
    <row r="12" spans="1:11"/>
    <row r="13" spans="1:11"/>
    <row r="14" spans="1:11"/>
    <row r="15" spans="1:11"/>
    <row r="16" spans="1:11"/>
    <row r="17" spans="1:1"/>
    <row r="18" spans="1:1"/>
    <row r="19" spans="1:1"/>
    <row r="20" spans="1:1"/>
    <row r="21" spans="1:1"/>
    <row r="22" spans="1:1"/>
    <row r="23" spans="1:1"/>
    <row r="24" spans="1:1">
      <c r="A24" s="8" t="s">
        <v>197</v>
      </c>
    </row>
    <row r="25" spans="1:1">
      <c r="A25" s="8" t="s">
        <v>198</v>
      </c>
    </row>
    <row r="26" spans="1:1">
      <c r="A26" s="8" t="s">
        <v>199</v>
      </c>
    </row>
    <row r="27" spans="1:1">
      <c r="A27" s="8" t="s">
        <v>200</v>
      </c>
    </row>
    <row r="28" spans="1:1">
      <c r="A28" s="8" t="s">
        <v>201</v>
      </c>
    </row>
    <row r="29" spans="1:1">
      <c r="A29" s="8" t="s">
        <v>202</v>
      </c>
    </row>
    <row r="30" spans="1:1">
      <c r="A30" s="8" t="s">
        <v>203</v>
      </c>
    </row>
    <row r="31" spans="1:1">
      <c r="A31" s="8" t="s">
        <v>204</v>
      </c>
    </row>
    <row r="32" spans="1:1">
      <c r="A32" s="8" t="s">
        <v>205</v>
      </c>
    </row>
    <row r="33" spans="1:1">
      <c r="A33" s="8" t="e">
        <f ca="1">F. DIST.RT(x, DF1, DF2), where x is the value to be evaluated, DF1 is degrees of</f>
        <v>#NAME?</v>
      </c>
    </row>
    <row r="34" spans="1:1">
      <c r="A34" s="8" t="s">
        <v>206</v>
      </c>
    </row>
    <row r="35" spans="1:1">
      <c r="A35" s="8" t="s">
        <v>207</v>
      </c>
    </row>
    <row r="36" spans="1:1">
      <c r="A36" s="8" t="s">
        <v>208</v>
      </c>
    </row>
    <row r="37" spans="1:1">
      <c r="A37" s="8" t="s">
        <v>209</v>
      </c>
    </row>
    <row r="38" spans="1:1"/>
    <row r="39" spans="1:1">
      <c r="A39" s="8" t="s">
        <v>210</v>
      </c>
    </row>
    <row r="40" spans="1:1">
      <c r="A40" s="8" t="s">
        <v>211</v>
      </c>
    </row>
    <row r="41" spans="1:1">
      <c r="A41" s="8" t="s">
        <v>212</v>
      </c>
    </row>
    <row r="42" spans="1:1">
      <c r="A42" s="8" t="s">
        <v>213</v>
      </c>
    </row>
    <row r="43" spans="1:1">
      <c r="A43" s="8" t="s">
        <v>214</v>
      </c>
    </row>
    <row r="44" spans="1:1">
      <c r="A44" s="8" t="s">
        <v>215</v>
      </c>
    </row>
    <row r="45" spans="1:1"/>
    <row r="46" spans="1:1"/>
    <row r="47" spans="1:1"/>
    <row r="48" spans="1:1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26">
      <c r="A1" s="8" t="s">
        <v>216</v>
      </c>
      <c r="I1" s="103" t="s">
        <v>217</v>
      </c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>
      <c r="A2" s="8" t="s">
        <v>218</v>
      </c>
      <c r="I2" s="103" t="s">
        <v>219</v>
      </c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>
      <c r="A3" s="8" t="s">
        <v>220</v>
      </c>
      <c r="I3" s="103" t="s">
        <v>221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>
      <c r="A4" s="8" t="s">
        <v>222</v>
      </c>
      <c r="I4" s="103" t="s">
        <v>223</v>
      </c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>
      <c r="A5" s="8" t="s">
        <v>224</v>
      </c>
      <c r="I5" s="103" t="s">
        <v>225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>
      <c r="A6" s="8" t="s">
        <v>226</v>
      </c>
      <c r="I6" s="103" t="s">
        <v>227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>
      <c r="A7" s="8" t="s">
        <v>228</v>
      </c>
      <c r="I7" s="89" t="s">
        <v>229</v>
      </c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>
      <c r="A8" s="8" t="s">
        <v>230</v>
      </c>
      <c r="I8" s="103" t="s">
        <v>231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>
      <c r="A9" s="8" t="s">
        <v>232</v>
      </c>
      <c r="I9" s="103" t="s">
        <v>233</v>
      </c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>
      <c r="A10" s="8" t="s">
        <v>234</v>
      </c>
      <c r="I10" s="103" t="s">
        <v>235</v>
      </c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>
      <c r="A11" s="8" t="s">
        <v>236</v>
      </c>
      <c r="I11" s="103" t="s">
        <v>237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>
      <c r="A12" s="8" t="s">
        <v>238</v>
      </c>
      <c r="I12" s="103" t="s">
        <v>239</v>
      </c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>
      <c r="A13" s="8" t="s">
        <v>240</v>
      </c>
      <c r="I13" s="103" t="s">
        <v>241</v>
      </c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>
      <c r="A14" s="8" t="s">
        <v>242</v>
      </c>
      <c r="I14" s="103" t="s">
        <v>243</v>
      </c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>
      <c r="A15" s="8" t="s">
        <v>244</v>
      </c>
      <c r="I15" s="8" t="s">
        <v>245</v>
      </c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>
      <c r="A16" s="8" t="s">
        <v>246</v>
      </c>
      <c r="I16" s="103" t="s">
        <v>247</v>
      </c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>
      <c r="A17" s="8" t="s">
        <v>248</v>
      </c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>
      <c r="A18" s="8" t="s">
        <v>249</v>
      </c>
      <c r="I18" s="103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>
      <c r="A19" s="8" t="s">
        <v>250</v>
      </c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>
      <c r="A20" s="8" t="s">
        <v>251</v>
      </c>
      <c r="I20" s="103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>
      <c r="A21" s="8" t="s">
        <v>252</v>
      </c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>
      <c r="A22" s="8" t="s">
        <v>253</v>
      </c>
      <c r="I22" s="103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>
      <c r="A23" s="8" t="s">
        <v>254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>
      <c r="A24" s="8" t="s">
        <v>255</v>
      </c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>
      <c r="A25" s="8" t="s">
        <v>256</v>
      </c>
    </row>
    <row r="26" spans="1:26">
      <c r="A26" s="8" t="s">
        <v>257</v>
      </c>
    </row>
    <row r="27" spans="1:26">
      <c r="A27" s="8" t="s">
        <v>258</v>
      </c>
    </row>
    <row r="28" spans="1:26"/>
    <row r="29" spans="1:26"/>
    <row r="30" spans="1:26"/>
    <row r="31" spans="1:26"/>
    <row r="32" spans="1:2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N20"/>
  <sheetViews>
    <sheetView workbookViewId="0"/>
  </sheetViews>
  <sheetFormatPr defaultColWidth="12.6640625" defaultRowHeight="15.75" customHeight="1"/>
  <sheetData>
    <row r="1" spans="1:14" ht="15.75" customHeight="1">
      <c r="A1" s="104"/>
      <c r="B1" s="105" t="s">
        <v>259</v>
      </c>
      <c r="C1" s="106" t="s">
        <v>260</v>
      </c>
      <c r="D1" s="107" t="s">
        <v>261</v>
      </c>
      <c r="F1" s="123" t="s">
        <v>262</v>
      </c>
      <c r="G1" s="124"/>
      <c r="H1" s="108"/>
      <c r="I1" s="108"/>
      <c r="J1" s="108"/>
      <c r="K1" s="108"/>
      <c r="L1" s="108"/>
      <c r="M1" s="108"/>
      <c r="N1" s="108"/>
    </row>
    <row r="2" spans="1:14">
      <c r="A2" s="109">
        <v>46055</v>
      </c>
      <c r="B2" s="110">
        <v>185.41</v>
      </c>
      <c r="C2" s="111">
        <v>-2E-3</v>
      </c>
      <c r="D2" s="112">
        <f t="shared" ref="D2:D12" si="0">B3/B2-1</f>
        <v>3.0850547435413489E-2</v>
      </c>
      <c r="F2" s="108"/>
      <c r="G2" s="108"/>
      <c r="H2" s="108"/>
      <c r="I2" s="108"/>
      <c r="J2" s="108"/>
      <c r="K2" s="108"/>
      <c r="L2" s="108"/>
      <c r="M2" s="108"/>
      <c r="N2" s="108"/>
    </row>
    <row r="3" spans="1:14">
      <c r="A3" s="109">
        <f t="shared" ref="A3:A13" si="1">A2-7</f>
        <v>46048</v>
      </c>
      <c r="B3" s="110">
        <v>191.13</v>
      </c>
      <c r="C3" s="111">
        <v>-6.0000000000000001E-3</v>
      </c>
      <c r="D3" s="112">
        <f t="shared" si="0"/>
        <v>-1.8102861926437508E-2</v>
      </c>
      <c r="F3" s="125" t="s">
        <v>263</v>
      </c>
      <c r="G3" s="126"/>
      <c r="H3" s="108"/>
      <c r="I3" s="108"/>
      <c r="J3" s="108"/>
      <c r="K3" s="108"/>
      <c r="L3" s="108"/>
      <c r="M3" s="108"/>
      <c r="N3" s="108"/>
    </row>
    <row r="4" spans="1:14">
      <c r="A4" s="109">
        <f t="shared" si="1"/>
        <v>46041</v>
      </c>
      <c r="B4" s="110">
        <v>187.67</v>
      </c>
      <c r="C4" s="111">
        <v>-1E-3</v>
      </c>
      <c r="D4" s="112">
        <f t="shared" si="0"/>
        <v>-7.6730431075824335E-3</v>
      </c>
      <c r="F4" s="108" t="s">
        <v>264</v>
      </c>
      <c r="G4" s="114" t="s">
        <v>265</v>
      </c>
      <c r="H4" s="108"/>
      <c r="I4" s="108"/>
      <c r="J4" s="108"/>
      <c r="K4" s="108"/>
      <c r="L4" s="108"/>
      <c r="M4" s="108"/>
      <c r="N4" s="108"/>
    </row>
    <row r="5" spans="1:14">
      <c r="A5" s="109">
        <f t="shared" si="1"/>
        <v>46034</v>
      </c>
      <c r="B5" s="110">
        <v>186.23</v>
      </c>
      <c r="C5" s="111">
        <v>-8.0000000000000002E-3</v>
      </c>
      <c r="D5" s="112">
        <f t="shared" si="0"/>
        <v>-7.3564946571442746E-3</v>
      </c>
      <c r="F5" s="108" t="s">
        <v>266</v>
      </c>
      <c r="G5" s="114" t="s">
        <v>267</v>
      </c>
      <c r="H5" s="108"/>
      <c r="I5" s="108"/>
      <c r="J5" s="108"/>
      <c r="K5" s="108"/>
      <c r="L5" s="108"/>
      <c r="M5" s="108"/>
      <c r="N5" s="108"/>
    </row>
    <row r="6" spans="1:14">
      <c r="A6" s="109">
        <f t="shared" si="1"/>
        <v>46027</v>
      </c>
      <c r="B6" s="110">
        <v>184.86</v>
      </c>
      <c r="C6" s="111">
        <v>-0.02</v>
      </c>
      <c r="D6" s="112">
        <f t="shared" si="0"/>
        <v>2.1583901330736621E-2</v>
      </c>
      <c r="F6" s="108" t="s">
        <v>268</v>
      </c>
      <c r="G6" s="114" t="s">
        <v>269</v>
      </c>
      <c r="H6" s="108"/>
      <c r="I6" s="108"/>
      <c r="J6" s="108"/>
      <c r="K6" s="108"/>
      <c r="L6" s="108"/>
      <c r="M6" s="108"/>
      <c r="N6" s="108"/>
    </row>
    <row r="7" spans="1:14">
      <c r="A7" s="109">
        <f t="shared" si="1"/>
        <v>46020</v>
      </c>
      <c r="B7" s="110">
        <v>188.85</v>
      </c>
      <c r="C7" s="111">
        <v>-1.7000000000000001E-2</v>
      </c>
      <c r="D7" s="112">
        <f t="shared" si="0"/>
        <v>8.8959491660047796E-3</v>
      </c>
      <c r="F7" s="108" t="s">
        <v>270</v>
      </c>
      <c r="G7" s="114" t="s">
        <v>271</v>
      </c>
      <c r="H7" s="108"/>
      <c r="I7" s="108"/>
      <c r="J7" s="108"/>
      <c r="K7" s="108"/>
      <c r="L7" s="108"/>
      <c r="M7" s="108"/>
      <c r="N7" s="108"/>
    </row>
    <row r="8" spans="1:14">
      <c r="A8" s="109">
        <f t="shared" si="1"/>
        <v>46013</v>
      </c>
      <c r="B8" s="110">
        <v>190.53</v>
      </c>
      <c r="C8" s="111">
        <v>-2.5000000000000001E-2</v>
      </c>
      <c r="D8" s="112">
        <f t="shared" si="0"/>
        <v>-5.0070854983467084E-2</v>
      </c>
      <c r="F8" s="115" t="s">
        <v>272</v>
      </c>
      <c r="G8" s="116">
        <v>11</v>
      </c>
      <c r="H8" s="108"/>
      <c r="I8" s="108"/>
      <c r="J8" s="108"/>
      <c r="K8" s="108"/>
      <c r="L8" s="108"/>
      <c r="M8" s="108"/>
      <c r="N8" s="108"/>
    </row>
    <row r="9" spans="1:14">
      <c r="A9" s="109">
        <f t="shared" si="1"/>
        <v>46006</v>
      </c>
      <c r="B9" s="110">
        <v>180.99</v>
      </c>
      <c r="C9" s="111">
        <v>2.3E-2</v>
      </c>
      <c r="D9" s="112">
        <f t="shared" si="0"/>
        <v>-3.298524780374601E-2</v>
      </c>
      <c r="F9" s="108"/>
      <c r="G9" s="108"/>
      <c r="H9" s="108"/>
      <c r="I9" s="108"/>
      <c r="J9" s="108"/>
      <c r="K9" s="108"/>
      <c r="L9" s="108"/>
      <c r="M9" s="108"/>
      <c r="N9" s="108"/>
    </row>
    <row r="10" spans="1:14">
      <c r="A10" s="109">
        <f t="shared" si="1"/>
        <v>45999</v>
      </c>
      <c r="B10" s="110">
        <v>175.02</v>
      </c>
      <c r="C10" s="111">
        <v>-1E-3</v>
      </c>
      <c r="D10" s="112">
        <f t="shared" si="0"/>
        <v>4.2166609530339461E-2</v>
      </c>
      <c r="F10" s="108" t="s">
        <v>273</v>
      </c>
      <c r="G10" s="108"/>
      <c r="H10" s="108"/>
      <c r="I10" s="108"/>
      <c r="J10" s="108"/>
      <c r="K10" s="108"/>
      <c r="L10" s="108"/>
      <c r="M10" s="108"/>
      <c r="N10" s="108"/>
    </row>
    <row r="11" spans="1:14">
      <c r="A11" s="109">
        <f t="shared" si="1"/>
        <v>45992</v>
      </c>
      <c r="B11" s="110">
        <v>182.4</v>
      </c>
      <c r="C11" s="111">
        <v>2.1999999999999999E-2</v>
      </c>
      <c r="D11" s="112">
        <f t="shared" si="0"/>
        <v>-2.9660087719298178E-2</v>
      </c>
      <c r="F11" s="113"/>
      <c r="G11" s="113" t="s">
        <v>274</v>
      </c>
      <c r="H11" s="113" t="s">
        <v>275</v>
      </c>
      <c r="I11" s="113" t="s">
        <v>276</v>
      </c>
      <c r="J11" s="113" t="s">
        <v>277</v>
      </c>
      <c r="K11" s="113" t="s">
        <v>278</v>
      </c>
      <c r="L11" s="108"/>
      <c r="M11" s="108"/>
      <c r="N11" s="108"/>
    </row>
    <row r="12" spans="1:14">
      <c r="A12" s="109">
        <f t="shared" si="1"/>
        <v>45985</v>
      </c>
      <c r="B12" s="110">
        <v>176.99</v>
      </c>
      <c r="C12" s="111">
        <v>2E-3</v>
      </c>
      <c r="D12" s="112">
        <f t="shared" si="0"/>
        <v>1.0622069043448645E-2</v>
      </c>
      <c r="F12" s="108" t="s">
        <v>279</v>
      </c>
      <c r="G12" s="114">
        <v>1</v>
      </c>
      <c r="H12" s="114" t="s">
        <v>280</v>
      </c>
      <c r="I12" s="114" t="s">
        <v>280</v>
      </c>
      <c r="J12" s="114" t="s">
        <v>281</v>
      </c>
      <c r="K12" s="114" t="s">
        <v>282</v>
      </c>
      <c r="L12" s="108"/>
      <c r="M12" s="108"/>
      <c r="N12" s="108"/>
    </row>
    <row r="13" spans="1:14">
      <c r="A13" s="109">
        <f t="shared" si="1"/>
        <v>45978</v>
      </c>
      <c r="B13" s="110">
        <v>178.87</v>
      </c>
      <c r="C13" s="111">
        <v>-8.0000000000000002E-3</v>
      </c>
      <c r="D13" s="112">
        <f>C14/B13-1</f>
        <v>-1</v>
      </c>
      <c r="F13" s="108" t="s">
        <v>283</v>
      </c>
      <c r="G13" s="114">
        <v>9</v>
      </c>
      <c r="H13" s="114" t="s">
        <v>284</v>
      </c>
      <c r="I13" s="114" t="s">
        <v>285</v>
      </c>
      <c r="J13" s="108"/>
      <c r="K13" s="108"/>
      <c r="L13" s="108"/>
      <c r="M13" s="108"/>
      <c r="N13" s="108"/>
    </row>
    <row r="14" spans="1:14">
      <c r="F14" s="115" t="s">
        <v>286</v>
      </c>
      <c r="G14" s="116">
        <v>10</v>
      </c>
      <c r="H14" s="116" t="s">
        <v>287</v>
      </c>
      <c r="I14" s="115"/>
      <c r="J14" s="115"/>
      <c r="K14" s="115"/>
      <c r="L14" s="108"/>
      <c r="M14" s="108"/>
      <c r="N14" s="108"/>
    </row>
    <row r="15" spans="1:14">
      <c r="F15" s="108"/>
      <c r="G15" s="108"/>
      <c r="H15" s="108"/>
      <c r="I15" s="108"/>
      <c r="J15" s="108"/>
      <c r="K15" s="108"/>
      <c r="L15" s="108"/>
      <c r="M15" s="108"/>
      <c r="N15" s="108"/>
    </row>
    <row r="16" spans="1:14">
      <c r="F16" s="113"/>
      <c r="G16" s="113" t="s">
        <v>288</v>
      </c>
      <c r="H16" s="113" t="s">
        <v>270</v>
      </c>
      <c r="I16" s="113" t="s">
        <v>289</v>
      </c>
      <c r="J16" s="113" t="s">
        <v>179</v>
      </c>
      <c r="K16" s="113" t="s">
        <v>290</v>
      </c>
      <c r="L16" s="113" t="s">
        <v>291</v>
      </c>
      <c r="M16" s="113" t="s">
        <v>292</v>
      </c>
      <c r="N16" s="113" t="s">
        <v>293</v>
      </c>
    </row>
    <row r="17" spans="6:14">
      <c r="F17" s="108" t="s">
        <v>294</v>
      </c>
      <c r="G17" s="114" t="s">
        <v>295</v>
      </c>
      <c r="H17" s="114" t="s">
        <v>296</v>
      </c>
      <c r="I17" s="114" t="s">
        <v>297</v>
      </c>
      <c r="J17" s="114" t="s">
        <v>298</v>
      </c>
      <c r="K17" s="114" t="s">
        <v>299</v>
      </c>
      <c r="L17" s="114" t="s">
        <v>300</v>
      </c>
      <c r="M17" s="114" t="s">
        <v>299</v>
      </c>
      <c r="N17" s="114" t="s">
        <v>300</v>
      </c>
    </row>
    <row r="18" spans="6:14">
      <c r="F18" s="116" t="s">
        <v>301</v>
      </c>
      <c r="G18" s="116" t="s">
        <v>302</v>
      </c>
      <c r="H18" s="116" t="s">
        <v>303</v>
      </c>
      <c r="I18" s="116" t="s">
        <v>304</v>
      </c>
      <c r="J18" s="116" t="s">
        <v>282</v>
      </c>
      <c r="K18" s="116" t="s">
        <v>305</v>
      </c>
      <c r="L18" s="116" t="s">
        <v>306</v>
      </c>
      <c r="M18" s="116" t="s">
        <v>305</v>
      </c>
      <c r="N18" s="116" t="s">
        <v>306</v>
      </c>
    </row>
    <row r="19" spans="6:14">
      <c r="F19" s="108"/>
      <c r="G19" s="108"/>
      <c r="H19" s="108"/>
      <c r="I19" s="108"/>
      <c r="J19" s="108"/>
      <c r="K19" s="108"/>
      <c r="L19" s="108"/>
      <c r="M19" s="108"/>
      <c r="N19" s="108"/>
    </row>
    <row r="20" spans="6:14">
      <c r="F20" s="108"/>
      <c r="G20" s="108"/>
      <c r="H20" s="108"/>
      <c r="I20" s="108"/>
      <c r="J20" s="108"/>
      <c r="K20" s="108"/>
      <c r="L20" s="108"/>
      <c r="M20" s="108"/>
      <c r="N20" s="108"/>
    </row>
  </sheetData>
  <mergeCells count="2">
    <mergeCell ref="F1:G1"/>
    <mergeCell ref="F3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Y1000"/>
  <sheetViews>
    <sheetView workbookViewId="0"/>
  </sheetViews>
  <sheetFormatPr defaultColWidth="12.6640625" defaultRowHeight="15.75" customHeight="1"/>
  <cols>
    <col min="1" max="1" width="12.6640625" customWidth="1"/>
  </cols>
  <sheetData>
    <row r="1" spans="1:25">
      <c r="A1" s="8" t="s">
        <v>307</v>
      </c>
      <c r="B1" s="8" t="s">
        <v>308</v>
      </c>
      <c r="D1" s="8"/>
      <c r="E1" s="8"/>
      <c r="F1" s="8"/>
      <c r="G1" s="8"/>
      <c r="H1" s="8"/>
      <c r="I1" s="8"/>
      <c r="J1" s="8"/>
      <c r="K1" s="8"/>
      <c r="L1" s="8"/>
      <c r="M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8" t="str">
        <f t="shared" ref="A2:A101" si="0">TEXT(ROW(F2)-1, "000")</f>
        <v>001</v>
      </c>
      <c r="B2" s="8" t="s">
        <v>309</v>
      </c>
      <c r="D2" s="8"/>
      <c r="E2" s="8"/>
      <c r="F2" s="8"/>
      <c r="G2" s="8"/>
      <c r="H2" s="8"/>
      <c r="I2" s="8"/>
      <c r="J2" s="8"/>
      <c r="K2" s="8"/>
      <c r="L2" s="8"/>
      <c r="M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8" t="str">
        <f t="shared" si="0"/>
        <v>002</v>
      </c>
      <c r="B3" s="8" t="s">
        <v>310</v>
      </c>
      <c r="D3" s="8"/>
      <c r="E3" s="8"/>
      <c r="F3" s="8"/>
      <c r="G3" s="8"/>
      <c r="H3" s="8"/>
      <c r="I3" s="8"/>
      <c r="J3" s="8"/>
      <c r="K3" s="8"/>
      <c r="L3" s="8"/>
      <c r="M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8" t="str">
        <f t="shared" si="0"/>
        <v>003</v>
      </c>
      <c r="B4" s="8" t="s">
        <v>311</v>
      </c>
      <c r="D4" s="8"/>
      <c r="E4" s="8"/>
      <c r="F4" s="8"/>
      <c r="G4" s="8"/>
      <c r="H4" s="8"/>
      <c r="I4" s="8"/>
      <c r="J4" s="8"/>
      <c r="K4" s="8"/>
      <c r="L4" s="8"/>
      <c r="M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8" t="str">
        <f t="shared" si="0"/>
        <v>004</v>
      </c>
      <c r="B5" s="8" t="s">
        <v>312</v>
      </c>
      <c r="D5" s="8"/>
      <c r="E5" s="8"/>
      <c r="F5" s="8"/>
      <c r="G5" s="8"/>
      <c r="H5" s="8"/>
      <c r="I5" s="8"/>
      <c r="J5" s="8"/>
      <c r="K5" s="8"/>
      <c r="L5" s="8"/>
      <c r="M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>
      <c r="A6" s="8" t="str">
        <f t="shared" si="0"/>
        <v>005</v>
      </c>
      <c r="B6" s="8" t="s">
        <v>313</v>
      </c>
      <c r="D6" s="117"/>
      <c r="E6" s="8"/>
      <c r="F6" s="8"/>
      <c r="G6" s="8"/>
      <c r="H6" s="8"/>
      <c r="I6" s="8"/>
      <c r="J6" s="8"/>
      <c r="K6" s="8"/>
      <c r="L6" s="8"/>
      <c r="M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>
      <c r="A7" s="8" t="str">
        <f t="shared" si="0"/>
        <v>006</v>
      </c>
      <c r="B7" s="8" t="s">
        <v>313</v>
      </c>
      <c r="D7" s="118"/>
      <c r="E7" s="118"/>
      <c r="F7" s="118"/>
      <c r="G7" s="8"/>
      <c r="H7" s="8"/>
      <c r="I7" s="8"/>
      <c r="J7" s="8"/>
      <c r="K7" s="8"/>
      <c r="L7" s="8"/>
      <c r="M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>
      <c r="A8" s="8" t="str">
        <f t="shared" si="0"/>
        <v>007</v>
      </c>
      <c r="B8" s="8" t="s">
        <v>314</v>
      </c>
      <c r="D8" s="117"/>
      <c r="E8" s="117"/>
      <c r="F8" s="117"/>
      <c r="G8" s="8"/>
      <c r="H8" s="8"/>
      <c r="I8" s="8"/>
      <c r="J8" s="8"/>
      <c r="K8" s="8"/>
      <c r="L8" s="8"/>
      <c r="M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>
      <c r="A9" s="8" t="str">
        <f t="shared" si="0"/>
        <v>008</v>
      </c>
      <c r="B9" s="8" t="s">
        <v>315</v>
      </c>
      <c r="D9" s="117"/>
      <c r="E9" s="117"/>
      <c r="F9" s="117"/>
      <c r="G9" s="8"/>
      <c r="H9" s="8"/>
      <c r="I9" s="8"/>
      <c r="J9" s="8"/>
      <c r="K9" s="8"/>
      <c r="L9" s="8"/>
      <c r="M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>
      <c r="A10" s="8" t="str">
        <f t="shared" si="0"/>
        <v>009</v>
      </c>
      <c r="B10" s="8" t="s">
        <v>316</v>
      </c>
      <c r="D10" s="117"/>
      <c r="E10" s="117"/>
      <c r="F10" s="117"/>
      <c r="G10" s="8"/>
      <c r="H10" s="8"/>
      <c r="I10" s="8"/>
      <c r="J10" s="8"/>
      <c r="K10" s="8"/>
      <c r="L10" s="8"/>
      <c r="M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>
      <c r="A11" s="8" t="str">
        <f t="shared" si="0"/>
        <v>010</v>
      </c>
      <c r="B11" s="8" t="s">
        <v>317</v>
      </c>
      <c r="D11" s="117"/>
      <c r="E11" s="117"/>
      <c r="F11" s="117"/>
      <c r="G11" s="8"/>
      <c r="H11" s="8"/>
      <c r="I11" s="8"/>
      <c r="J11" s="8"/>
      <c r="K11" s="8"/>
      <c r="L11" s="8"/>
      <c r="M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A12" s="8" t="str">
        <f t="shared" si="0"/>
        <v>011</v>
      </c>
      <c r="B12" s="8" t="s">
        <v>317</v>
      </c>
      <c r="D12" s="117"/>
      <c r="E12" s="117"/>
      <c r="F12" s="117"/>
      <c r="G12" s="8"/>
      <c r="H12" s="8"/>
      <c r="I12" s="8"/>
      <c r="J12" s="8"/>
      <c r="K12" s="8"/>
      <c r="L12" s="8"/>
      <c r="M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8" t="str">
        <f t="shared" si="0"/>
        <v>012</v>
      </c>
      <c r="B13" s="8" t="s">
        <v>318</v>
      </c>
      <c r="D13" s="117"/>
      <c r="E13" s="117"/>
      <c r="F13" s="117"/>
      <c r="G13" s="8"/>
      <c r="H13" s="8"/>
      <c r="I13" s="8"/>
      <c r="J13" s="8"/>
      <c r="K13" s="8"/>
      <c r="L13" s="8"/>
      <c r="M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8" t="str">
        <f t="shared" si="0"/>
        <v>013</v>
      </c>
      <c r="B14" s="8" t="s">
        <v>310</v>
      </c>
      <c r="D14" s="8"/>
      <c r="E14" s="8"/>
      <c r="F14" s="8"/>
      <c r="G14" s="8"/>
      <c r="H14" s="8"/>
      <c r="I14" s="8"/>
      <c r="J14" s="8"/>
      <c r="K14" s="8"/>
      <c r="L14" s="8"/>
      <c r="M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8" t="str">
        <f t="shared" si="0"/>
        <v>014</v>
      </c>
      <c r="B15" s="8" t="s">
        <v>314</v>
      </c>
      <c r="D15" s="8"/>
      <c r="E15" s="8"/>
      <c r="F15" s="8"/>
      <c r="G15" s="8"/>
      <c r="H15" s="8"/>
      <c r="I15" s="8"/>
      <c r="J15" s="8"/>
      <c r="K15" s="8"/>
      <c r="L15" s="8"/>
      <c r="M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8" t="str">
        <f t="shared" si="0"/>
        <v>015</v>
      </c>
      <c r="B16" s="8" t="s">
        <v>310</v>
      </c>
      <c r="D16" s="8"/>
      <c r="E16" s="8"/>
      <c r="F16" s="8"/>
      <c r="G16" s="8"/>
      <c r="H16" s="8"/>
      <c r="I16" s="8"/>
      <c r="J16" s="8"/>
      <c r="K16" s="8"/>
      <c r="L16" s="8"/>
      <c r="M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8" t="str">
        <f t="shared" si="0"/>
        <v>016</v>
      </c>
      <c r="B17" s="8" t="s">
        <v>319</v>
      </c>
      <c r="D17" s="8"/>
      <c r="E17" s="8"/>
      <c r="F17" s="8"/>
      <c r="G17" s="8"/>
      <c r="H17" s="8"/>
      <c r="I17" s="8"/>
      <c r="J17" s="8"/>
      <c r="K17" s="8"/>
      <c r="L17" s="8"/>
      <c r="M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8" t="str">
        <f t="shared" si="0"/>
        <v>017</v>
      </c>
      <c r="B18" s="8" t="s">
        <v>312</v>
      </c>
      <c r="D18" s="8"/>
      <c r="E18" s="8"/>
      <c r="F18" s="8"/>
      <c r="G18" s="8"/>
      <c r="H18" s="8"/>
      <c r="I18" s="8"/>
      <c r="J18" s="8"/>
      <c r="K18" s="8"/>
      <c r="L18" s="8"/>
      <c r="M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8" t="str">
        <f t="shared" si="0"/>
        <v>018</v>
      </c>
      <c r="B19" s="8" t="s">
        <v>317</v>
      </c>
      <c r="D19" s="8"/>
      <c r="E19" s="8"/>
      <c r="F19" s="8"/>
      <c r="G19" s="8"/>
      <c r="H19" s="8"/>
      <c r="I19" s="8"/>
      <c r="J19" s="8"/>
      <c r="K19" s="8"/>
      <c r="L19" s="8"/>
      <c r="M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A20" s="8" t="str">
        <f t="shared" si="0"/>
        <v>019</v>
      </c>
      <c r="B20" s="8" t="s">
        <v>319</v>
      </c>
      <c r="D20" s="8"/>
      <c r="E20" s="8"/>
      <c r="F20" s="8"/>
      <c r="G20" s="8"/>
      <c r="H20" s="8"/>
      <c r="I20" s="8"/>
      <c r="J20" s="8"/>
      <c r="K20" s="8"/>
      <c r="L20" s="8"/>
      <c r="M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8" t="str">
        <f t="shared" si="0"/>
        <v>020</v>
      </c>
      <c r="B21" s="8" t="s">
        <v>310</v>
      </c>
      <c r="D21" s="8"/>
      <c r="E21" s="8"/>
      <c r="F21" s="8"/>
      <c r="G21" s="8"/>
      <c r="H21" s="8"/>
      <c r="I21" s="8"/>
      <c r="J21" s="8"/>
      <c r="K21" s="8"/>
      <c r="L21" s="8"/>
      <c r="M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8" t="str">
        <f t="shared" si="0"/>
        <v>021</v>
      </c>
      <c r="B22" s="8" t="s">
        <v>316</v>
      </c>
      <c r="D22" s="8"/>
      <c r="E22" s="8"/>
      <c r="F22" s="8"/>
      <c r="G22" s="8"/>
      <c r="H22" s="8"/>
      <c r="I22" s="8"/>
      <c r="J22" s="8"/>
      <c r="K22" s="8"/>
      <c r="L22" s="8"/>
      <c r="M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8" t="str">
        <f t="shared" si="0"/>
        <v>022</v>
      </c>
      <c r="B23" s="8" t="s">
        <v>318</v>
      </c>
      <c r="D23" s="8"/>
      <c r="E23" s="8"/>
      <c r="F23" s="8"/>
      <c r="G23" s="8"/>
      <c r="H23" s="8"/>
      <c r="I23" s="8"/>
      <c r="J23" s="8"/>
      <c r="K23" s="8"/>
      <c r="L23" s="8"/>
      <c r="M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8" t="str">
        <f t="shared" si="0"/>
        <v>023</v>
      </c>
      <c r="B24" s="8" t="s">
        <v>320</v>
      </c>
      <c r="D24" s="8"/>
      <c r="E24" s="8"/>
      <c r="F24" s="8"/>
      <c r="G24" s="8"/>
      <c r="H24" s="8"/>
      <c r="I24" s="8"/>
      <c r="J24" s="8"/>
      <c r="K24" s="8"/>
      <c r="L24" s="8"/>
      <c r="M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8" t="str">
        <f t="shared" si="0"/>
        <v>024</v>
      </c>
      <c r="B25" s="8" t="s">
        <v>316</v>
      </c>
      <c r="D25" s="8"/>
      <c r="E25" s="8"/>
      <c r="F25" s="8"/>
      <c r="G25" s="8"/>
      <c r="H25" s="8"/>
      <c r="I25" s="8"/>
      <c r="J25" s="8"/>
      <c r="K25" s="8"/>
      <c r="L25" s="8"/>
      <c r="M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8" t="str">
        <f t="shared" si="0"/>
        <v>025</v>
      </c>
      <c r="B26" s="8" t="s">
        <v>309</v>
      </c>
      <c r="D26" s="8"/>
      <c r="E26" s="8"/>
      <c r="F26" s="8"/>
      <c r="G26" s="8"/>
      <c r="H26" s="8"/>
      <c r="I26" s="8"/>
      <c r="J26" s="8"/>
      <c r="K26" s="8"/>
      <c r="L26" s="8"/>
      <c r="M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8" t="str">
        <f t="shared" si="0"/>
        <v>026</v>
      </c>
      <c r="B27" s="8" t="s">
        <v>310</v>
      </c>
      <c r="D27" s="8"/>
      <c r="E27" s="8"/>
      <c r="F27" s="8"/>
      <c r="G27" s="8"/>
      <c r="H27" s="8"/>
      <c r="I27" s="8"/>
      <c r="J27" s="8"/>
      <c r="K27" s="8"/>
      <c r="L27" s="8"/>
      <c r="M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8" t="str">
        <f t="shared" si="0"/>
        <v>027</v>
      </c>
      <c r="B28" s="8" t="s">
        <v>321</v>
      </c>
      <c r="D28" s="8"/>
      <c r="E28" s="8"/>
      <c r="F28" s="8"/>
      <c r="G28" s="8"/>
      <c r="H28" s="8"/>
      <c r="I28" s="8"/>
      <c r="J28" s="8"/>
      <c r="K28" s="8"/>
      <c r="L28" s="8"/>
      <c r="M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8" t="str">
        <f t="shared" si="0"/>
        <v>028</v>
      </c>
      <c r="B29" s="8" t="s">
        <v>314</v>
      </c>
      <c r="D29" s="8"/>
      <c r="E29" s="8"/>
      <c r="F29" s="8"/>
      <c r="G29" s="8"/>
      <c r="H29" s="8"/>
      <c r="I29" s="8"/>
      <c r="J29" s="8"/>
      <c r="K29" s="8"/>
      <c r="L29" s="8"/>
      <c r="M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8" t="str">
        <f t="shared" si="0"/>
        <v>029</v>
      </c>
      <c r="B30" s="8" t="s">
        <v>313</v>
      </c>
      <c r="D30" s="8"/>
      <c r="E30" s="8"/>
      <c r="F30" s="8"/>
      <c r="G30" s="8"/>
      <c r="H30" s="8"/>
      <c r="I30" s="8"/>
      <c r="J30" s="8"/>
      <c r="K30" s="8"/>
      <c r="L30" s="8"/>
      <c r="M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8" t="str">
        <f t="shared" si="0"/>
        <v>030</v>
      </c>
      <c r="B31" s="8" t="s">
        <v>310</v>
      </c>
      <c r="D31" s="8"/>
      <c r="E31" s="8"/>
      <c r="F31" s="8"/>
      <c r="G31" s="8"/>
      <c r="H31" s="8"/>
      <c r="I31" s="8"/>
      <c r="J31" s="8"/>
      <c r="K31" s="8"/>
      <c r="L31" s="8"/>
      <c r="M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8" t="str">
        <f t="shared" si="0"/>
        <v>031</v>
      </c>
      <c r="B32" s="8" t="s">
        <v>309</v>
      </c>
      <c r="D32" s="8"/>
      <c r="E32" s="8"/>
      <c r="F32" s="8"/>
      <c r="G32" s="8"/>
      <c r="H32" s="8"/>
      <c r="I32" s="8"/>
      <c r="J32" s="8"/>
      <c r="K32" s="8"/>
      <c r="L32" s="8"/>
      <c r="M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8" t="str">
        <f t="shared" si="0"/>
        <v>032</v>
      </c>
      <c r="B33" s="8" t="s">
        <v>315</v>
      </c>
      <c r="D33" s="8"/>
      <c r="E33" s="8"/>
      <c r="F33" s="8"/>
      <c r="G33" s="8"/>
      <c r="H33" s="8"/>
      <c r="I33" s="8"/>
      <c r="J33" s="8"/>
      <c r="K33" s="8"/>
      <c r="L33" s="8"/>
      <c r="M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8" t="str">
        <f t="shared" si="0"/>
        <v>033</v>
      </c>
      <c r="B34" s="8" t="s">
        <v>313</v>
      </c>
      <c r="D34" s="8"/>
      <c r="E34" s="8"/>
      <c r="F34" s="8"/>
      <c r="G34" s="8"/>
      <c r="H34" s="8"/>
      <c r="I34" s="8"/>
      <c r="J34" s="8"/>
      <c r="K34" s="8"/>
      <c r="L34" s="8"/>
      <c r="M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>
      <c r="A35" s="8" t="str">
        <f t="shared" si="0"/>
        <v>034</v>
      </c>
      <c r="B35" s="8" t="s">
        <v>316</v>
      </c>
      <c r="D35" s="8"/>
      <c r="E35" s="8"/>
      <c r="F35" s="8"/>
      <c r="G35" s="8"/>
      <c r="H35" s="8"/>
      <c r="I35" s="8"/>
      <c r="J35" s="8"/>
      <c r="K35" s="8"/>
      <c r="L35" s="8"/>
      <c r="M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>
      <c r="A36" s="8" t="str">
        <f t="shared" si="0"/>
        <v>035</v>
      </c>
      <c r="B36" s="8" t="s">
        <v>322</v>
      </c>
      <c r="D36" s="8"/>
      <c r="E36" s="8"/>
      <c r="F36" s="8"/>
      <c r="G36" s="8"/>
      <c r="H36" s="8"/>
      <c r="I36" s="8"/>
      <c r="J36" s="8"/>
      <c r="K36" s="8"/>
      <c r="L36" s="8"/>
      <c r="M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>
      <c r="A37" s="8" t="str">
        <f t="shared" si="0"/>
        <v>036</v>
      </c>
      <c r="B37" s="8" t="s">
        <v>312</v>
      </c>
      <c r="D37" s="8"/>
      <c r="E37" s="8"/>
      <c r="F37" s="8"/>
      <c r="G37" s="8"/>
      <c r="H37" s="8"/>
      <c r="I37" s="8"/>
      <c r="J37" s="8"/>
      <c r="K37" s="8"/>
      <c r="L37" s="8"/>
      <c r="M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>
      <c r="A38" s="8" t="str">
        <f t="shared" si="0"/>
        <v>037</v>
      </c>
      <c r="B38" s="8" t="s">
        <v>310</v>
      </c>
      <c r="D38" s="8"/>
      <c r="E38" s="8"/>
      <c r="F38" s="8"/>
      <c r="G38" s="8"/>
      <c r="H38" s="8"/>
      <c r="I38" s="8"/>
      <c r="J38" s="8"/>
      <c r="K38" s="8"/>
      <c r="L38" s="8"/>
      <c r="M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>
      <c r="A39" s="8" t="str">
        <f t="shared" si="0"/>
        <v>038</v>
      </c>
      <c r="B39" s="8" t="s">
        <v>315</v>
      </c>
      <c r="D39" s="8"/>
      <c r="E39" s="8"/>
      <c r="F39" s="8"/>
      <c r="G39" s="8"/>
      <c r="H39" s="8"/>
      <c r="I39" s="8"/>
      <c r="J39" s="8"/>
      <c r="K39" s="8"/>
      <c r="L39" s="8"/>
      <c r="M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>
      <c r="A40" s="8" t="str">
        <f t="shared" si="0"/>
        <v>039</v>
      </c>
      <c r="B40" s="8" t="s">
        <v>319</v>
      </c>
      <c r="D40" s="8"/>
      <c r="E40" s="8"/>
      <c r="F40" s="8"/>
      <c r="G40" s="8"/>
      <c r="H40" s="8"/>
      <c r="I40" s="8"/>
      <c r="J40" s="8"/>
      <c r="K40" s="8"/>
      <c r="L40" s="8"/>
      <c r="M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>
      <c r="A41" s="8" t="str">
        <f t="shared" si="0"/>
        <v>040</v>
      </c>
      <c r="B41" s="8" t="s">
        <v>318</v>
      </c>
      <c r="D41" s="8"/>
      <c r="E41" s="8"/>
      <c r="F41" s="8"/>
      <c r="G41" s="8"/>
      <c r="H41" s="8"/>
      <c r="I41" s="8"/>
      <c r="J41" s="8"/>
      <c r="K41" s="8"/>
      <c r="L41" s="8"/>
      <c r="M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>
      <c r="A42" s="8" t="str">
        <f t="shared" si="0"/>
        <v>041</v>
      </c>
      <c r="B42" s="8" t="s">
        <v>314</v>
      </c>
      <c r="D42" s="8"/>
      <c r="E42" s="8"/>
      <c r="F42" s="8"/>
      <c r="G42" s="8"/>
      <c r="H42" s="8"/>
      <c r="I42" s="8"/>
      <c r="J42" s="8"/>
      <c r="K42" s="8"/>
      <c r="L42" s="8"/>
      <c r="M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>
      <c r="A43" s="8" t="str">
        <f t="shared" si="0"/>
        <v>042</v>
      </c>
      <c r="B43" s="8" t="s">
        <v>310</v>
      </c>
      <c r="D43" s="8"/>
      <c r="E43" s="8"/>
      <c r="F43" s="8"/>
      <c r="G43" s="8"/>
      <c r="H43" s="8"/>
      <c r="I43" s="8"/>
      <c r="J43" s="8"/>
      <c r="K43" s="8"/>
      <c r="L43" s="8"/>
      <c r="M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>
      <c r="A44" s="8" t="str">
        <f t="shared" si="0"/>
        <v>043</v>
      </c>
      <c r="B44" s="8" t="s">
        <v>322</v>
      </c>
      <c r="D44" s="8"/>
      <c r="E44" s="8"/>
      <c r="F44" s="8"/>
      <c r="G44" s="8"/>
      <c r="H44" s="8"/>
      <c r="I44" s="8"/>
      <c r="J44" s="8"/>
      <c r="K44" s="8"/>
      <c r="L44" s="8"/>
      <c r="M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A45" s="8" t="str">
        <f t="shared" si="0"/>
        <v>044</v>
      </c>
      <c r="B45" s="8" t="s">
        <v>323</v>
      </c>
      <c r="D45" s="8"/>
      <c r="E45" s="8"/>
      <c r="F45" s="8"/>
      <c r="G45" s="8"/>
      <c r="H45" s="8"/>
      <c r="I45" s="8"/>
      <c r="J45" s="8"/>
      <c r="K45" s="8"/>
      <c r="L45" s="8"/>
      <c r="M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>
      <c r="A46" s="8" t="str">
        <f t="shared" si="0"/>
        <v>045</v>
      </c>
      <c r="B46" s="8" t="s">
        <v>313</v>
      </c>
      <c r="D46" s="8"/>
      <c r="E46" s="8"/>
      <c r="F46" s="8"/>
      <c r="G46" s="8"/>
      <c r="H46" s="8"/>
      <c r="I46" s="8"/>
      <c r="J46" s="8"/>
      <c r="K46" s="8"/>
      <c r="L46" s="8"/>
      <c r="M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>
      <c r="A47" s="8" t="str">
        <f t="shared" si="0"/>
        <v>046</v>
      </c>
      <c r="B47" s="8" t="s">
        <v>319</v>
      </c>
      <c r="D47" s="8"/>
      <c r="E47" s="8"/>
      <c r="F47" s="8"/>
      <c r="G47" s="8"/>
      <c r="H47" s="8"/>
      <c r="I47" s="8"/>
      <c r="J47" s="8"/>
      <c r="K47" s="8"/>
      <c r="L47" s="8"/>
      <c r="M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>
      <c r="A48" s="8" t="str">
        <f t="shared" si="0"/>
        <v>047</v>
      </c>
      <c r="B48" s="8" t="s">
        <v>320</v>
      </c>
      <c r="D48" s="8"/>
      <c r="E48" s="8"/>
      <c r="F48" s="8"/>
      <c r="G48" s="8"/>
      <c r="H48" s="8"/>
      <c r="I48" s="8"/>
      <c r="J48" s="8"/>
      <c r="K48" s="8"/>
      <c r="L48" s="8"/>
      <c r="M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>
      <c r="A49" s="8" t="str">
        <f t="shared" si="0"/>
        <v>048</v>
      </c>
      <c r="B49" s="8" t="s">
        <v>313</v>
      </c>
      <c r="D49" s="8"/>
      <c r="E49" s="8"/>
      <c r="F49" s="8"/>
      <c r="G49" s="8"/>
      <c r="H49" s="8"/>
      <c r="I49" s="8"/>
      <c r="J49" s="8"/>
      <c r="K49" s="8"/>
      <c r="L49" s="8"/>
      <c r="M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>
      <c r="A50" s="8" t="str">
        <f t="shared" si="0"/>
        <v>049</v>
      </c>
      <c r="B50" s="8" t="s">
        <v>324</v>
      </c>
      <c r="D50" s="8"/>
      <c r="E50" s="8"/>
      <c r="F50" s="8"/>
      <c r="G50" s="8"/>
      <c r="H50" s="8"/>
      <c r="I50" s="8"/>
      <c r="J50" s="8"/>
      <c r="K50" s="8"/>
      <c r="L50" s="8"/>
      <c r="M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>
      <c r="A51" s="8" t="str">
        <f t="shared" si="0"/>
        <v>050</v>
      </c>
      <c r="B51" s="8" t="s">
        <v>317</v>
      </c>
      <c r="D51" s="8"/>
      <c r="E51" s="8"/>
      <c r="F51" s="8"/>
      <c r="G51" s="8"/>
      <c r="H51" s="8"/>
      <c r="I51" s="8"/>
      <c r="J51" s="8"/>
      <c r="K51" s="8"/>
      <c r="L51" s="8"/>
      <c r="M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>
      <c r="A52" s="8" t="str">
        <f t="shared" si="0"/>
        <v>051</v>
      </c>
      <c r="B52" s="8" t="s">
        <v>316</v>
      </c>
      <c r="D52" s="8"/>
      <c r="E52" s="8"/>
      <c r="F52" s="8"/>
      <c r="G52" s="8"/>
      <c r="H52" s="8"/>
      <c r="I52" s="8"/>
      <c r="J52" s="8"/>
      <c r="K52" s="8"/>
      <c r="L52" s="8"/>
      <c r="M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>
      <c r="A53" s="8" t="str">
        <f t="shared" si="0"/>
        <v>052</v>
      </c>
      <c r="B53" s="8" t="s">
        <v>313</v>
      </c>
      <c r="D53" s="8"/>
      <c r="E53" s="8"/>
      <c r="F53" s="8"/>
      <c r="G53" s="8"/>
      <c r="H53" s="8"/>
      <c r="I53" s="8"/>
      <c r="J53" s="8"/>
      <c r="K53" s="8"/>
      <c r="L53" s="8"/>
      <c r="M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>
      <c r="A54" s="8" t="str">
        <f t="shared" si="0"/>
        <v>053</v>
      </c>
      <c r="B54" s="8" t="s">
        <v>323</v>
      </c>
      <c r="D54" s="8"/>
      <c r="E54" s="8"/>
      <c r="F54" s="8"/>
      <c r="G54" s="8"/>
      <c r="H54" s="8"/>
      <c r="I54" s="8"/>
      <c r="J54" s="8"/>
      <c r="K54" s="8"/>
      <c r="L54" s="8"/>
      <c r="M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>
      <c r="A55" s="8" t="str">
        <f t="shared" si="0"/>
        <v>054</v>
      </c>
      <c r="B55" s="8" t="s">
        <v>322</v>
      </c>
      <c r="D55" s="8"/>
      <c r="E55" s="8"/>
      <c r="F55" s="8"/>
      <c r="G55" s="8"/>
      <c r="H55" s="8"/>
      <c r="I55" s="8"/>
      <c r="J55" s="8"/>
      <c r="K55" s="8"/>
      <c r="L55" s="8"/>
      <c r="M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>
      <c r="A56" s="8" t="str">
        <f t="shared" si="0"/>
        <v>055</v>
      </c>
      <c r="B56" s="8" t="s">
        <v>317</v>
      </c>
      <c r="D56" s="8"/>
      <c r="E56" s="8"/>
      <c r="F56" s="8"/>
      <c r="G56" s="8"/>
      <c r="H56" s="8"/>
      <c r="I56" s="8"/>
      <c r="J56" s="8"/>
      <c r="K56" s="8"/>
      <c r="L56" s="8"/>
      <c r="M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>
      <c r="A57" s="8" t="str">
        <f t="shared" si="0"/>
        <v>056</v>
      </c>
      <c r="B57" s="8" t="s">
        <v>320</v>
      </c>
      <c r="D57" s="8"/>
      <c r="E57" s="8"/>
      <c r="F57" s="8"/>
      <c r="G57" s="8"/>
      <c r="H57" s="8"/>
      <c r="I57" s="8"/>
      <c r="J57" s="8"/>
      <c r="K57" s="8"/>
      <c r="L57" s="8"/>
      <c r="M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>
      <c r="A58" s="8" t="str">
        <f t="shared" si="0"/>
        <v>057</v>
      </c>
      <c r="B58" s="8" t="s">
        <v>314</v>
      </c>
      <c r="D58" s="8"/>
      <c r="E58" s="8"/>
      <c r="F58" s="8"/>
      <c r="G58" s="8"/>
      <c r="H58" s="8"/>
      <c r="I58" s="8"/>
      <c r="J58" s="8"/>
      <c r="K58" s="8"/>
      <c r="L58" s="8"/>
      <c r="M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>
      <c r="A59" s="8" t="str">
        <f t="shared" si="0"/>
        <v>058</v>
      </c>
      <c r="B59" s="8" t="s">
        <v>323</v>
      </c>
      <c r="D59" s="8"/>
      <c r="E59" s="8"/>
      <c r="F59" s="8"/>
      <c r="G59" s="8"/>
      <c r="H59" s="8"/>
      <c r="I59" s="8"/>
      <c r="J59" s="8"/>
      <c r="K59" s="8"/>
      <c r="L59" s="8"/>
      <c r="M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>
      <c r="A60" s="8" t="str">
        <f t="shared" si="0"/>
        <v>059</v>
      </c>
      <c r="B60" s="8" t="s">
        <v>310</v>
      </c>
      <c r="D60" s="8"/>
      <c r="E60" s="8"/>
      <c r="F60" s="8"/>
      <c r="G60" s="8"/>
      <c r="H60" s="8"/>
      <c r="I60" s="8"/>
      <c r="J60" s="8"/>
      <c r="K60" s="8"/>
      <c r="L60" s="8"/>
      <c r="M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>
      <c r="A61" s="8" t="str">
        <f t="shared" si="0"/>
        <v>060</v>
      </c>
      <c r="B61" s="8" t="s">
        <v>322</v>
      </c>
      <c r="D61" s="8"/>
      <c r="E61" s="8"/>
      <c r="F61" s="8"/>
      <c r="G61" s="8"/>
      <c r="H61" s="8"/>
      <c r="I61" s="8"/>
      <c r="J61" s="8"/>
      <c r="K61" s="8"/>
      <c r="L61" s="8"/>
      <c r="M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>
      <c r="A62" s="8" t="str">
        <f t="shared" si="0"/>
        <v>061</v>
      </c>
      <c r="B62" s="8" t="s">
        <v>317</v>
      </c>
      <c r="D62" s="8"/>
      <c r="E62" s="8"/>
      <c r="F62" s="8"/>
      <c r="G62" s="8"/>
      <c r="H62" s="8"/>
      <c r="I62" s="8"/>
      <c r="J62" s="8"/>
      <c r="K62" s="8"/>
      <c r="L62" s="8"/>
      <c r="M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>
      <c r="A63" s="8" t="str">
        <f t="shared" si="0"/>
        <v>062</v>
      </c>
      <c r="B63" s="8" t="s">
        <v>323</v>
      </c>
      <c r="D63" s="8"/>
      <c r="E63" s="8"/>
      <c r="F63" s="8"/>
      <c r="G63" s="8"/>
      <c r="H63" s="8"/>
      <c r="I63" s="8"/>
      <c r="J63" s="8"/>
      <c r="K63" s="8"/>
      <c r="L63" s="8"/>
      <c r="M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>
      <c r="A64" s="8" t="str">
        <f t="shared" si="0"/>
        <v>063</v>
      </c>
      <c r="B64" s="8" t="s">
        <v>323</v>
      </c>
      <c r="D64" s="8"/>
      <c r="E64" s="8"/>
      <c r="F64" s="8"/>
      <c r="G64" s="8"/>
      <c r="H64" s="8"/>
      <c r="I64" s="8"/>
      <c r="J64" s="8"/>
      <c r="K64" s="8"/>
      <c r="L64" s="8"/>
      <c r="M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>
      <c r="A65" s="8" t="str">
        <f t="shared" si="0"/>
        <v>064</v>
      </c>
      <c r="B65" s="8" t="s">
        <v>320</v>
      </c>
      <c r="D65" s="8"/>
      <c r="E65" s="8"/>
      <c r="F65" s="8"/>
      <c r="G65" s="8"/>
      <c r="H65" s="8"/>
      <c r="I65" s="8"/>
      <c r="J65" s="8"/>
      <c r="K65" s="8"/>
      <c r="L65" s="8"/>
      <c r="M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>
      <c r="A66" s="8" t="str">
        <f t="shared" si="0"/>
        <v>065</v>
      </c>
      <c r="B66" s="8" t="s">
        <v>321</v>
      </c>
      <c r="D66" s="8"/>
      <c r="E66" s="8"/>
      <c r="F66" s="8"/>
      <c r="G66" s="8"/>
      <c r="H66" s="8"/>
      <c r="I66" s="8"/>
      <c r="J66" s="8"/>
      <c r="K66" s="8"/>
      <c r="L66" s="8"/>
      <c r="M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>
      <c r="A67" s="8" t="str">
        <f t="shared" si="0"/>
        <v>066</v>
      </c>
      <c r="B67" s="8" t="s">
        <v>324</v>
      </c>
      <c r="D67" s="8"/>
      <c r="E67" s="8"/>
      <c r="F67" s="8"/>
      <c r="G67" s="8"/>
      <c r="H67" s="8"/>
      <c r="I67" s="8"/>
      <c r="J67" s="8"/>
      <c r="K67" s="8"/>
      <c r="L67" s="8"/>
      <c r="M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>
      <c r="A68" s="8" t="str">
        <f t="shared" si="0"/>
        <v>067</v>
      </c>
      <c r="B68" s="8" t="s">
        <v>321</v>
      </c>
      <c r="D68" s="8"/>
      <c r="E68" s="8"/>
      <c r="F68" s="8"/>
      <c r="G68" s="8"/>
      <c r="H68" s="8"/>
      <c r="I68" s="8"/>
      <c r="J68" s="8"/>
      <c r="K68" s="8"/>
      <c r="L68" s="8"/>
      <c r="M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>
      <c r="A69" s="8" t="str">
        <f t="shared" si="0"/>
        <v>068</v>
      </c>
      <c r="B69" s="8" t="s">
        <v>316</v>
      </c>
      <c r="D69" s="8"/>
      <c r="E69" s="8"/>
      <c r="F69" s="8"/>
      <c r="G69" s="8"/>
      <c r="H69" s="8"/>
      <c r="I69" s="8"/>
      <c r="J69" s="8"/>
      <c r="K69" s="8"/>
      <c r="L69" s="8"/>
      <c r="M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>
      <c r="A70" s="8" t="str">
        <f t="shared" si="0"/>
        <v>069</v>
      </c>
      <c r="B70" s="8" t="s">
        <v>314</v>
      </c>
      <c r="D70" s="8"/>
      <c r="E70" s="8"/>
      <c r="F70" s="8"/>
      <c r="G70" s="8"/>
      <c r="H70" s="8"/>
      <c r="I70" s="8"/>
      <c r="J70" s="8"/>
      <c r="K70" s="8"/>
      <c r="L70" s="8"/>
      <c r="M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>
      <c r="A71" s="8" t="str">
        <f t="shared" si="0"/>
        <v>070</v>
      </c>
      <c r="B71" s="8" t="s">
        <v>324</v>
      </c>
      <c r="D71" s="8"/>
      <c r="E71" s="8"/>
      <c r="F71" s="8"/>
      <c r="G71" s="8"/>
      <c r="H71" s="8"/>
      <c r="I71" s="8"/>
      <c r="J71" s="8"/>
      <c r="K71" s="8"/>
      <c r="L71" s="8"/>
      <c r="M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>
      <c r="A72" s="8" t="str">
        <f t="shared" si="0"/>
        <v>071</v>
      </c>
      <c r="B72" s="8" t="s">
        <v>310</v>
      </c>
      <c r="D72" s="8"/>
      <c r="E72" s="8"/>
      <c r="F72" s="8"/>
      <c r="G72" s="8"/>
      <c r="H72" s="8"/>
      <c r="I72" s="8"/>
      <c r="J72" s="8"/>
      <c r="K72" s="8"/>
      <c r="L72" s="8"/>
      <c r="M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>
      <c r="A73" s="8" t="str">
        <f t="shared" si="0"/>
        <v>072</v>
      </c>
      <c r="B73" s="8" t="s">
        <v>310</v>
      </c>
      <c r="D73" s="8"/>
      <c r="E73" s="8"/>
      <c r="F73" s="8"/>
      <c r="G73" s="8"/>
      <c r="H73" s="8"/>
      <c r="I73" s="8"/>
      <c r="J73" s="8"/>
      <c r="K73" s="8"/>
      <c r="L73" s="8"/>
      <c r="M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>
      <c r="A74" s="8" t="str">
        <f t="shared" si="0"/>
        <v>073</v>
      </c>
      <c r="B74" s="8" t="s">
        <v>320</v>
      </c>
      <c r="D74" s="8"/>
      <c r="E74" s="8"/>
      <c r="F74" s="8"/>
      <c r="G74" s="8"/>
      <c r="H74" s="8"/>
      <c r="I74" s="8"/>
      <c r="J74" s="8"/>
      <c r="K74" s="8"/>
      <c r="L74" s="8"/>
      <c r="M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>
      <c r="A75" s="8" t="str">
        <f t="shared" si="0"/>
        <v>074</v>
      </c>
      <c r="B75" s="8" t="s">
        <v>311</v>
      </c>
      <c r="D75" s="8"/>
      <c r="E75" s="8"/>
      <c r="F75" s="8"/>
      <c r="G75" s="8"/>
      <c r="H75" s="8"/>
      <c r="I75" s="8"/>
      <c r="J75" s="8"/>
      <c r="K75" s="8"/>
      <c r="L75" s="8"/>
      <c r="M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>
      <c r="A76" s="8" t="str">
        <f t="shared" si="0"/>
        <v>075</v>
      </c>
      <c r="B76" s="8" t="s">
        <v>323</v>
      </c>
      <c r="D76" s="8"/>
      <c r="E76" s="8"/>
      <c r="F76" s="8"/>
      <c r="G76" s="8"/>
      <c r="H76" s="8"/>
      <c r="I76" s="8"/>
      <c r="J76" s="8"/>
      <c r="K76" s="8"/>
      <c r="L76" s="8"/>
      <c r="M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>
      <c r="A77" s="8" t="str">
        <f t="shared" si="0"/>
        <v>076</v>
      </c>
      <c r="B77" s="8" t="s">
        <v>313</v>
      </c>
      <c r="D77" s="8"/>
      <c r="E77" s="8"/>
      <c r="F77" s="8"/>
      <c r="G77" s="8"/>
      <c r="H77" s="8"/>
      <c r="I77" s="8"/>
      <c r="J77" s="8"/>
      <c r="K77" s="8"/>
      <c r="L77" s="8"/>
      <c r="M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>
      <c r="A78" s="8" t="str">
        <f t="shared" si="0"/>
        <v>077</v>
      </c>
      <c r="B78" s="8" t="s">
        <v>311</v>
      </c>
      <c r="D78" s="8"/>
      <c r="E78" s="8"/>
      <c r="F78" s="8"/>
      <c r="G78" s="8"/>
      <c r="H78" s="8"/>
      <c r="I78" s="8"/>
      <c r="J78" s="8"/>
      <c r="K78" s="8"/>
      <c r="L78" s="8"/>
      <c r="M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>
      <c r="A79" s="8" t="str">
        <f t="shared" si="0"/>
        <v>078</v>
      </c>
      <c r="B79" s="8" t="s">
        <v>315</v>
      </c>
      <c r="D79" s="8"/>
      <c r="E79" s="8"/>
      <c r="F79" s="8"/>
      <c r="G79" s="8"/>
      <c r="H79" s="8"/>
      <c r="I79" s="8"/>
      <c r="J79" s="8"/>
      <c r="K79" s="8"/>
      <c r="L79" s="8"/>
      <c r="M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>
      <c r="A80" s="8" t="str">
        <f t="shared" si="0"/>
        <v>079</v>
      </c>
      <c r="B80" s="8" t="s">
        <v>323</v>
      </c>
      <c r="D80" s="8"/>
      <c r="E80" s="8"/>
      <c r="F80" s="8"/>
      <c r="G80" s="8"/>
      <c r="H80" s="8"/>
      <c r="I80" s="8"/>
      <c r="J80" s="8"/>
      <c r="K80" s="8"/>
      <c r="L80" s="8"/>
      <c r="M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>
      <c r="A81" s="8" t="str">
        <f t="shared" si="0"/>
        <v>080</v>
      </c>
      <c r="B81" s="8" t="s">
        <v>320</v>
      </c>
      <c r="D81" s="8"/>
      <c r="E81" s="8"/>
      <c r="F81" s="8"/>
      <c r="G81" s="8"/>
      <c r="H81" s="8"/>
      <c r="I81" s="8"/>
      <c r="J81" s="8"/>
      <c r="K81" s="8"/>
      <c r="L81" s="8"/>
      <c r="M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>
      <c r="A82" s="8" t="str">
        <f t="shared" si="0"/>
        <v>081</v>
      </c>
      <c r="B82" s="8" t="s">
        <v>311</v>
      </c>
      <c r="D82" s="8"/>
      <c r="E82" s="8"/>
      <c r="F82" s="8"/>
      <c r="G82" s="8"/>
      <c r="H82" s="8"/>
      <c r="I82" s="8"/>
      <c r="J82" s="8"/>
      <c r="K82" s="8"/>
      <c r="L82" s="8"/>
      <c r="M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>
      <c r="A83" s="8" t="str">
        <f t="shared" si="0"/>
        <v>082</v>
      </c>
      <c r="B83" s="8" t="s">
        <v>317</v>
      </c>
      <c r="D83" s="8"/>
      <c r="E83" s="8"/>
      <c r="F83" s="8"/>
      <c r="G83" s="8"/>
      <c r="H83" s="8"/>
      <c r="I83" s="8"/>
      <c r="J83" s="8"/>
      <c r="K83" s="8"/>
      <c r="L83" s="8"/>
      <c r="M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>
      <c r="A84" s="8" t="str">
        <f t="shared" si="0"/>
        <v>083</v>
      </c>
      <c r="B84" s="8" t="s">
        <v>312</v>
      </c>
      <c r="D84" s="8"/>
      <c r="E84" s="8"/>
      <c r="F84" s="8"/>
      <c r="G84" s="8"/>
      <c r="H84" s="8"/>
      <c r="I84" s="8"/>
      <c r="J84" s="8"/>
      <c r="K84" s="8"/>
      <c r="L84" s="8"/>
      <c r="M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>
      <c r="A85" s="8" t="str">
        <f t="shared" si="0"/>
        <v>084</v>
      </c>
      <c r="B85" s="8" t="s">
        <v>314</v>
      </c>
      <c r="D85" s="8"/>
      <c r="E85" s="8"/>
      <c r="F85" s="8"/>
      <c r="G85" s="8"/>
      <c r="H85" s="8"/>
      <c r="I85" s="8"/>
      <c r="J85" s="8"/>
      <c r="K85" s="8"/>
      <c r="L85" s="8"/>
      <c r="M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>
      <c r="A86" s="8" t="str">
        <f t="shared" si="0"/>
        <v>085</v>
      </c>
      <c r="B86" s="8" t="s">
        <v>321</v>
      </c>
      <c r="D86" s="8"/>
      <c r="E86" s="8"/>
      <c r="F86" s="8"/>
      <c r="G86" s="8"/>
      <c r="H86" s="8"/>
      <c r="I86" s="8"/>
      <c r="J86" s="8"/>
      <c r="K86" s="8"/>
      <c r="L86" s="8"/>
      <c r="M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>
      <c r="A87" s="8" t="str">
        <f t="shared" si="0"/>
        <v>086</v>
      </c>
      <c r="B87" s="8" t="s">
        <v>319</v>
      </c>
      <c r="D87" s="8"/>
      <c r="E87" s="8"/>
      <c r="F87" s="8"/>
      <c r="G87" s="8"/>
      <c r="H87" s="8"/>
      <c r="I87" s="8"/>
      <c r="J87" s="8"/>
      <c r="K87" s="8"/>
      <c r="L87" s="8"/>
      <c r="M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>
      <c r="A88" s="8" t="str">
        <f t="shared" si="0"/>
        <v>087</v>
      </c>
      <c r="B88" s="8" t="s">
        <v>320</v>
      </c>
      <c r="D88" s="8"/>
      <c r="E88" s="8"/>
      <c r="F88" s="8"/>
      <c r="G88" s="8"/>
      <c r="H88" s="8"/>
      <c r="I88" s="8"/>
      <c r="J88" s="8"/>
      <c r="K88" s="8"/>
      <c r="L88" s="8"/>
      <c r="M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>
      <c r="A89" s="8" t="str">
        <f t="shared" si="0"/>
        <v>088</v>
      </c>
      <c r="B89" s="8" t="s">
        <v>323</v>
      </c>
      <c r="D89" s="8"/>
      <c r="E89" s="8"/>
      <c r="F89" s="8"/>
      <c r="G89" s="8"/>
      <c r="H89" s="8"/>
      <c r="I89" s="8"/>
      <c r="J89" s="8"/>
      <c r="K89" s="8"/>
      <c r="L89" s="8"/>
      <c r="M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>
      <c r="A90" s="8" t="str">
        <f t="shared" si="0"/>
        <v>089</v>
      </c>
      <c r="B90" s="8" t="s">
        <v>320</v>
      </c>
      <c r="D90" s="8"/>
      <c r="E90" s="8"/>
      <c r="F90" s="8"/>
      <c r="G90" s="8"/>
      <c r="H90" s="8"/>
      <c r="I90" s="8"/>
      <c r="J90" s="8"/>
      <c r="K90" s="8"/>
      <c r="L90" s="8"/>
      <c r="M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>
      <c r="A91" s="8" t="str">
        <f t="shared" si="0"/>
        <v>090</v>
      </c>
      <c r="B91" s="8" t="s">
        <v>313</v>
      </c>
      <c r="D91" s="8"/>
      <c r="E91" s="8"/>
      <c r="F91" s="8"/>
      <c r="G91" s="8"/>
      <c r="H91" s="8"/>
      <c r="I91" s="8"/>
      <c r="J91" s="8"/>
      <c r="K91" s="8"/>
      <c r="L91" s="8"/>
      <c r="M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>
      <c r="A92" s="8" t="str">
        <f t="shared" si="0"/>
        <v>091</v>
      </c>
      <c r="B92" s="8" t="s">
        <v>320</v>
      </c>
      <c r="D92" s="8"/>
      <c r="E92" s="8"/>
      <c r="F92" s="8"/>
      <c r="G92" s="8"/>
      <c r="H92" s="8"/>
      <c r="I92" s="8"/>
      <c r="J92" s="8"/>
      <c r="K92" s="8"/>
      <c r="L92" s="8"/>
      <c r="M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>
      <c r="A93" s="8" t="str">
        <f t="shared" si="0"/>
        <v>092</v>
      </c>
      <c r="B93" s="8" t="s">
        <v>321</v>
      </c>
      <c r="D93" s="8"/>
      <c r="E93" s="8"/>
      <c r="F93" s="8"/>
      <c r="G93" s="8"/>
      <c r="H93" s="8"/>
      <c r="I93" s="8"/>
      <c r="J93" s="8"/>
      <c r="K93" s="8"/>
      <c r="L93" s="8"/>
      <c r="M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>
      <c r="A94" s="8" t="str">
        <f t="shared" si="0"/>
        <v>093</v>
      </c>
      <c r="B94" s="8" t="s">
        <v>316</v>
      </c>
      <c r="D94" s="8"/>
      <c r="E94" s="8"/>
      <c r="F94" s="8"/>
      <c r="G94" s="8"/>
      <c r="H94" s="8"/>
      <c r="I94" s="8"/>
      <c r="J94" s="8"/>
      <c r="K94" s="8"/>
      <c r="L94" s="8"/>
      <c r="M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>
      <c r="A95" s="8" t="str">
        <f t="shared" si="0"/>
        <v>094</v>
      </c>
      <c r="B95" s="8" t="s">
        <v>315</v>
      </c>
      <c r="D95" s="8"/>
      <c r="E95" s="8"/>
      <c r="F95" s="8"/>
      <c r="G95" s="8"/>
      <c r="H95" s="8"/>
      <c r="I95" s="8"/>
      <c r="J95" s="8"/>
      <c r="K95" s="8"/>
      <c r="L95" s="8"/>
      <c r="M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>
      <c r="A96" s="8" t="str">
        <f t="shared" si="0"/>
        <v>095</v>
      </c>
      <c r="B96" s="8" t="s">
        <v>310</v>
      </c>
      <c r="D96" s="8"/>
      <c r="E96" s="8"/>
      <c r="F96" s="8"/>
      <c r="G96" s="8"/>
      <c r="H96" s="8"/>
      <c r="I96" s="8"/>
      <c r="J96" s="8"/>
      <c r="K96" s="8"/>
      <c r="L96" s="8"/>
      <c r="M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>
      <c r="A97" s="8" t="str">
        <f t="shared" si="0"/>
        <v>096</v>
      </c>
      <c r="B97" s="8" t="s">
        <v>312</v>
      </c>
      <c r="D97" s="8"/>
      <c r="E97" s="8"/>
      <c r="F97" s="8"/>
      <c r="G97" s="8"/>
      <c r="H97" s="8"/>
      <c r="I97" s="8"/>
      <c r="J97" s="8"/>
      <c r="K97" s="8"/>
      <c r="L97" s="8"/>
      <c r="M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>
      <c r="A98" s="8" t="str">
        <f t="shared" si="0"/>
        <v>097</v>
      </c>
      <c r="B98" s="8" t="s">
        <v>323</v>
      </c>
      <c r="D98" s="8"/>
      <c r="E98" s="8"/>
      <c r="F98" s="8"/>
      <c r="G98" s="8"/>
      <c r="H98" s="8"/>
      <c r="I98" s="8"/>
      <c r="J98" s="8"/>
      <c r="K98" s="8"/>
      <c r="L98" s="8"/>
      <c r="M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>
      <c r="A99" s="8" t="str">
        <f t="shared" si="0"/>
        <v>098</v>
      </c>
      <c r="B99" s="8" t="s">
        <v>315</v>
      </c>
      <c r="D99" s="8"/>
      <c r="E99" s="8"/>
      <c r="F99" s="8"/>
      <c r="G99" s="8"/>
      <c r="H99" s="8"/>
      <c r="I99" s="8"/>
      <c r="J99" s="8"/>
      <c r="K99" s="8"/>
      <c r="L99" s="8"/>
      <c r="M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>
      <c r="A100" s="8" t="str">
        <f t="shared" si="0"/>
        <v>099</v>
      </c>
      <c r="B100" s="8" t="s">
        <v>309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>
      <c r="A101" s="8" t="str">
        <f t="shared" si="0"/>
        <v>100</v>
      </c>
      <c r="B101" s="8" t="s">
        <v>320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>
      <c r="A102" s="8"/>
      <c r="B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>
      <c r="A103" s="8"/>
      <c r="B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>
      <c r="A104" s="8"/>
      <c r="B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>
      <c r="A105" s="8"/>
      <c r="B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>
      <c r="A106" s="8"/>
      <c r="B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>
      <c r="A107" s="8"/>
      <c r="B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>
      <c r="A108" s="8"/>
      <c r="B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>
      <c r="A109" s="8"/>
      <c r="B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>
      <c r="A110" s="8"/>
      <c r="B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>
      <c r="A111" s="8"/>
      <c r="B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>
      <c r="A112" s="8"/>
      <c r="B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>
      <c r="A113" s="8"/>
      <c r="B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>
      <c r="A114" s="8"/>
      <c r="B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>
      <c r="A115" s="8"/>
      <c r="B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>
      <c r="A116" s="8"/>
      <c r="B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>
      <c r="A117" s="8"/>
      <c r="B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>
      <c r="A118" s="8"/>
      <c r="B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>
      <c r="A119" s="8"/>
      <c r="B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>
      <c r="A120" s="8"/>
      <c r="B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>
      <c r="A121" s="8"/>
      <c r="B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>
      <c r="A122" s="8"/>
      <c r="B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>
      <c r="A123" s="8"/>
      <c r="B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>
      <c r="A124" s="8"/>
      <c r="B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>
      <c r="A125" s="8"/>
      <c r="B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>
      <c r="A126" s="8"/>
      <c r="B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>
      <c r="A127" s="8"/>
      <c r="B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>
      <c r="A128" s="8"/>
      <c r="B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>
      <c r="A129" s="8"/>
      <c r="B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>
      <c r="A130" s="8"/>
      <c r="B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>
      <c r="A131" s="8"/>
      <c r="B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>
      <c r="A132" s="8"/>
      <c r="B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>
      <c r="A133" s="8"/>
      <c r="B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>
      <c r="A134" s="8"/>
      <c r="B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>
      <c r="A135" s="8"/>
      <c r="B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>
      <c r="A136" s="8"/>
      <c r="B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>
      <c r="A137" s="8"/>
      <c r="B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>
      <c r="A138" s="8"/>
      <c r="B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>
      <c r="A139" s="8"/>
      <c r="B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>
      <c r="A140" s="8"/>
      <c r="B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>
      <c r="A141" s="8"/>
      <c r="B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>
      <c r="A142" s="8"/>
      <c r="B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>
      <c r="A143" s="8"/>
      <c r="B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>
      <c r="A144" s="8"/>
      <c r="B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>
      <c r="A145" s="8"/>
      <c r="B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>
      <c r="A146" s="8"/>
      <c r="B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>
      <c r="A147" s="8"/>
      <c r="B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>
      <c r="A148" s="8"/>
      <c r="B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>
      <c r="A149" s="8"/>
      <c r="B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>
      <c r="A150" s="8"/>
      <c r="B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>
      <c r="A151" s="8"/>
      <c r="B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>
      <c r="A152" s="8"/>
      <c r="B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>
      <c r="A153" s="8"/>
      <c r="B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>
      <c r="A154" s="8"/>
      <c r="B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>
      <c r="A155" s="8"/>
      <c r="B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>
      <c r="A156" s="8"/>
      <c r="B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>
      <c r="A157" s="8"/>
      <c r="B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>
      <c r="A158" s="8"/>
      <c r="B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>
      <c r="A159" s="8"/>
      <c r="B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>
      <c r="A160" s="8"/>
      <c r="B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>
      <c r="A161" s="8"/>
      <c r="B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>
      <c r="A162" s="8"/>
      <c r="B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>
      <c r="A163" s="8"/>
      <c r="B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>
      <c r="A164" s="8"/>
      <c r="B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>
      <c r="A165" s="8"/>
      <c r="B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>
      <c r="A166" s="8"/>
      <c r="B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>
      <c r="A167" s="8"/>
      <c r="B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>
      <c r="A168" s="8"/>
      <c r="B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>
      <c r="A169" s="8"/>
      <c r="B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>
      <c r="A170" s="8"/>
      <c r="B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>
      <c r="A171" s="8"/>
      <c r="B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>
      <c r="A172" s="8"/>
      <c r="B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>
      <c r="A173" s="8"/>
      <c r="B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>
      <c r="A174" s="8"/>
      <c r="B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>
      <c r="A175" s="8"/>
      <c r="B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>
      <c r="A176" s="8"/>
      <c r="B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>
      <c r="A177" s="8"/>
      <c r="B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>
      <c r="A178" s="8"/>
      <c r="B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>
      <c r="A179" s="8"/>
      <c r="B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>
      <c r="A180" s="8"/>
      <c r="B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>
      <c r="A181" s="8"/>
      <c r="B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>
      <c r="A182" s="8"/>
      <c r="B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>
      <c r="A183" s="8"/>
      <c r="B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>
      <c r="A184" s="8"/>
      <c r="B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>
      <c r="A185" s="8"/>
      <c r="B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>
      <c r="A186" s="8"/>
      <c r="B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>
      <c r="A187" s="8"/>
      <c r="B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>
      <c r="A188" s="8"/>
      <c r="B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>
      <c r="A189" s="8"/>
      <c r="B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>
      <c r="A190" s="8"/>
      <c r="B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>
      <c r="A191" s="8"/>
      <c r="B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>
      <c r="A192" s="8"/>
      <c r="B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>
      <c r="A193" s="8"/>
      <c r="B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>
      <c r="A194" s="8"/>
      <c r="B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>
      <c r="A195" s="8"/>
      <c r="B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>
      <c r="A196" s="8"/>
      <c r="B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>
      <c r="A197" s="8"/>
      <c r="B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>
      <c r="A198" s="8"/>
      <c r="B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>
      <c r="A199" s="8"/>
      <c r="B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>
      <c r="A200" s="8"/>
      <c r="B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>
      <c r="A201" s="8"/>
      <c r="B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>
      <c r="A202" s="8"/>
      <c r="B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>
      <c r="A203" s="8"/>
      <c r="B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>
      <c r="A204" s="8"/>
      <c r="B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>
      <c r="A205" s="8"/>
      <c r="B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>
      <c r="A206" s="8"/>
      <c r="B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>
      <c r="A207" s="8"/>
      <c r="B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>
      <c r="A208" s="8"/>
      <c r="B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>
      <c r="A209" s="8"/>
      <c r="B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>
      <c r="A210" s="8"/>
      <c r="B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>
      <c r="A211" s="8"/>
      <c r="B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>
      <c r="A212" s="8"/>
      <c r="B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>
      <c r="A213" s="8"/>
      <c r="B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>
      <c r="A214" s="8"/>
      <c r="B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>
      <c r="A215" s="8"/>
      <c r="B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>
      <c r="A216" s="8"/>
      <c r="B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>
      <c r="A217" s="8"/>
      <c r="B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>
      <c r="A218" s="8"/>
      <c r="B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>
      <c r="A219" s="8"/>
      <c r="B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>
      <c r="A220" s="8"/>
      <c r="B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>
      <c r="A221" s="8"/>
      <c r="B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>
      <c r="A222" s="8"/>
      <c r="B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>
      <c r="A223" s="8"/>
      <c r="B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>
      <c r="A224" s="8"/>
      <c r="B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>
      <c r="A225" s="8"/>
      <c r="B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>
      <c r="A226" s="8"/>
      <c r="B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>
      <c r="A227" s="8"/>
      <c r="B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>
      <c r="A228" s="8"/>
      <c r="B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>
      <c r="A229" s="8"/>
      <c r="B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>
      <c r="A230" s="8"/>
      <c r="B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>
      <c r="A231" s="8"/>
      <c r="B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>
      <c r="A232" s="8"/>
      <c r="B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>
      <c r="A233" s="8"/>
      <c r="B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>
      <c r="A234" s="8"/>
      <c r="B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>
      <c r="A235" s="8"/>
      <c r="B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>
      <c r="A236" s="8"/>
      <c r="B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>
      <c r="A237" s="8"/>
      <c r="B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>
      <c r="A238" s="8"/>
      <c r="B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>
      <c r="A239" s="8"/>
      <c r="B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>
      <c r="A240" s="8"/>
      <c r="B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>
      <c r="A241" s="8"/>
      <c r="B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>
      <c r="A242" s="8"/>
      <c r="B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>
      <c r="A243" s="8"/>
      <c r="B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>
      <c r="A244" s="8"/>
      <c r="B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>
      <c r="A245" s="8"/>
      <c r="B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>
      <c r="A246" s="8"/>
      <c r="B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>
      <c r="A247" s="8"/>
      <c r="B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>
      <c r="A248" s="8"/>
      <c r="B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>
      <c r="A249" s="8"/>
      <c r="B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>
      <c r="A250" s="8"/>
      <c r="B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>
      <c r="A251" s="8"/>
      <c r="B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>
      <c r="A252" s="8"/>
      <c r="B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>
      <c r="A253" s="8"/>
      <c r="B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>
      <c r="A254" s="8"/>
      <c r="B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>
      <c r="A255" s="8"/>
      <c r="B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>
      <c r="A256" s="8"/>
      <c r="B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>
      <c r="A257" s="8"/>
      <c r="B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>
      <c r="A258" s="8"/>
      <c r="B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>
      <c r="A259" s="8"/>
      <c r="B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>
      <c r="A260" s="8"/>
      <c r="B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>
      <c r="A261" s="8"/>
      <c r="B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>
      <c r="A262" s="8"/>
      <c r="B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>
      <c r="A263" s="8"/>
      <c r="B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>
      <c r="A264" s="8"/>
      <c r="B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>
      <c r="A265" s="8"/>
      <c r="B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>
      <c r="A266" s="8"/>
      <c r="B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>
      <c r="A267" s="8"/>
      <c r="B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>
      <c r="A268" s="8"/>
      <c r="B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>
      <c r="A269" s="8"/>
      <c r="B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>
      <c r="A270" s="8"/>
      <c r="B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>
      <c r="A271" s="8"/>
      <c r="B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>
      <c r="A272" s="8"/>
      <c r="B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>
      <c r="A273" s="8"/>
      <c r="B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>
      <c r="A274" s="8"/>
      <c r="B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>
      <c r="A275" s="8"/>
      <c r="B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>
      <c r="A276" s="8"/>
      <c r="B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>
      <c r="A277" s="8"/>
      <c r="B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>
      <c r="A278" s="8"/>
      <c r="B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>
      <c r="A279" s="8"/>
      <c r="B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>
      <c r="A280" s="8"/>
      <c r="B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>
      <c r="A281" s="8"/>
      <c r="B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>
      <c r="A282" s="8"/>
      <c r="B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>
      <c r="A283" s="8"/>
      <c r="B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>
      <c r="A284" s="8"/>
      <c r="B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>
      <c r="A285" s="8"/>
      <c r="B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>
      <c r="A286" s="8"/>
      <c r="B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>
      <c r="A287" s="8"/>
      <c r="B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>
      <c r="A288" s="8"/>
      <c r="B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>
      <c r="A289" s="8"/>
      <c r="B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>
      <c r="A290" s="8"/>
      <c r="B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>
      <c r="A291" s="8"/>
      <c r="B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>
      <c r="A292" s="8"/>
      <c r="B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>
      <c r="A293" s="8"/>
      <c r="B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>
      <c r="A294" s="8"/>
      <c r="B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>
      <c r="A295" s="8"/>
      <c r="B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>
      <c r="A296" s="8"/>
      <c r="B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>
      <c r="A297" s="8"/>
      <c r="B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>
      <c r="A298" s="8"/>
      <c r="B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>
      <c r="A299" s="8"/>
      <c r="B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>
      <c r="A300" s="8"/>
      <c r="B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>
      <c r="A301" s="8"/>
      <c r="B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>
      <c r="B302" s="8"/>
    </row>
    <row r="303" spans="1:25">
      <c r="B303" s="8"/>
    </row>
    <row r="304" spans="1:25">
      <c r="B304" s="8"/>
    </row>
    <row r="305" spans="2:2">
      <c r="B305" s="8"/>
    </row>
    <row r="306" spans="2:2">
      <c r="B306" s="8"/>
    </row>
    <row r="307" spans="2:2">
      <c r="B307" s="8"/>
    </row>
    <row r="308" spans="2:2">
      <c r="B308" s="8"/>
    </row>
    <row r="309" spans="2:2">
      <c r="B309" s="8"/>
    </row>
    <row r="310" spans="2:2">
      <c r="B310" s="8"/>
    </row>
    <row r="311" spans="2:2">
      <c r="B311" s="8"/>
    </row>
    <row r="312" spans="2:2">
      <c r="B312" s="8"/>
    </row>
    <row r="313" spans="2:2">
      <c r="B313" s="8"/>
    </row>
    <row r="314" spans="2:2">
      <c r="B314" s="8"/>
    </row>
    <row r="315" spans="2:2">
      <c r="B315" s="8"/>
    </row>
    <row r="316" spans="2:2">
      <c r="B316" s="8"/>
    </row>
    <row r="317" spans="2:2">
      <c r="B317" s="8"/>
    </row>
    <row r="318" spans="2:2">
      <c r="B318" s="8"/>
    </row>
    <row r="319" spans="2:2">
      <c r="B319" s="8"/>
    </row>
    <row r="320" spans="2:2">
      <c r="B320" s="8"/>
    </row>
    <row r="321" spans="2:2">
      <c r="B321" s="8"/>
    </row>
    <row r="322" spans="2:2">
      <c r="B322" s="8"/>
    </row>
    <row r="323" spans="2:2">
      <c r="B323" s="8"/>
    </row>
    <row r="324" spans="2:2">
      <c r="B324" s="8"/>
    </row>
    <row r="325" spans="2:2">
      <c r="B325" s="8"/>
    </row>
    <row r="326" spans="2:2">
      <c r="B326" s="8"/>
    </row>
    <row r="327" spans="2:2">
      <c r="B327" s="8"/>
    </row>
    <row r="328" spans="2:2">
      <c r="B328" s="8"/>
    </row>
    <row r="329" spans="2:2">
      <c r="B329" s="8"/>
    </row>
    <row r="330" spans="2:2">
      <c r="B330" s="8"/>
    </row>
    <row r="331" spans="2:2">
      <c r="B331" s="8"/>
    </row>
    <row r="332" spans="2:2">
      <c r="B332" s="8"/>
    </row>
    <row r="333" spans="2:2">
      <c r="B333" s="8"/>
    </row>
    <row r="334" spans="2:2">
      <c r="B334" s="8"/>
    </row>
    <row r="335" spans="2:2">
      <c r="B335" s="8"/>
    </row>
    <row r="336" spans="2:2">
      <c r="B336" s="8"/>
    </row>
    <row r="337" spans="2:2">
      <c r="B337" s="8"/>
    </row>
    <row r="338" spans="2:2">
      <c r="B338" s="8"/>
    </row>
    <row r="339" spans="2:2">
      <c r="B339" s="8"/>
    </row>
    <row r="340" spans="2:2">
      <c r="B340" s="8"/>
    </row>
    <row r="341" spans="2:2">
      <c r="B341" s="8"/>
    </row>
    <row r="342" spans="2:2">
      <c r="B342" s="8"/>
    </row>
    <row r="343" spans="2:2">
      <c r="B343" s="8"/>
    </row>
    <row r="344" spans="2:2">
      <c r="B344" s="8"/>
    </row>
    <row r="345" spans="2:2">
      <c r="B345" s="8"/>
    </row>
    <row r="346" spans="2:2">
      <c r="B346" s="8"/>
    </row>
    <row r="347" spans="2:2">
      <c r="B347" s="8"/>
    </row>
    <row r="348" spans="2:2">
      <c r="B348" s="8"/>
    </row>
    <row r="349" spans="2:2">
      <c r="B349" s="8"/>
    </row>
    <row r="350" spans="2:2">
      <c r="B350" s="8"/>
    </row>
    <row r="351" spans="2:2">
      <c r="B351" s="8"/>
    </row>
    <row r="352" spans="2:2">
      <c r="B352" s="8"/>
    </row>
    <row r="353" spans="2:2">
      <c r="B353" s="8"/>
    </row>
    <row r="354" spans="2:2">
      <c r="B354" s="8"/>
    </row>
    <row r="355" spans="2:2">
      <c r="B355" s="8"/>
    </row>
    <row r="356" spans="2:2">
      <c r="B356" s="8"/>
    </row>
    <row r="357" spans="2:2">
      <c r="B357" s="8"/>
    </row>
    <row r="358" spans="2:2">
      <c r="B358" s="8"/>
    </row>
    <row r="359" spans="2:2">
      <c r="B359" s="8"/>
    </row>
    <row r="360" spans="2:2">
      <c r="B360" s="8"/>
    </row>
    <row r="361" spans="2:2">
      <c r="B361" s="8"/>
    </row>
    <row r="362" spans="2:2">
      <c r="B362" s="8"/>
    </row>
    <row r="363" spans="2:2">
      <c r="B363" s="8"/>
    </row>
    <row r="364" spans="2:2">
      <c r="B364" s="8"/>
    </row>
    <row r="365" spans="2:2">
      <c r="B365" s="8"/>
    </row>
    <row r="366" spans="2:2">
      <c r="B366" s="8"/>
    </row>
    <row r="367" spans="2:2">
      <c r="B367" s="8"/>
    </row>
    <row r="368" spans="2:2">
      <c r="B368" s="8"/>
    </row>
    <row r="369" spans="2:2">
      <c r="B369" s="8"/>
    </row>
    <row r="370" spans="2:2">
      <c r="B370" s="8"/>
    </row>
    <row r="371" spans="2:2">
      <c r="B371" s="8"/>
    </row>
    <row r="372" spans="2:2">
      <c r="B372" s="8"/>
    </row>
    <row r="373" spans="2:2">
      <c r="B373" s="8"/>
    </row>
    <row r="374" spans="2:2">
      <c r="B374" s="8"/>
    </row>
    <row r="375" spans="2:2">
      <c r="B375" s="8"/>
    </row>
    <row r="376" spans="2:2">
      <c r="B376" s="8"/>
    </row>
    <row r="377" spans="2:2">
      <c r="B377" s="8"/>
    </row>
    <row r="378" spans="2:2">
      <c r="B378" s="8"/>
    </row>
    <row r="379" spans="2:2">
      <c r="B379" s="8"/>
    </row>
    <row r="380" spans="2:2">
      <c r="B380" s="8"/>
    </row>
    <row r="381" spans="2:2">
      <c r="B381" s="8"/>
    </row>
    <row r="382" spans="2:2">
      <c r="B382" s="8"/>
    </row>
    <row r="383" spans="2:2">
      <c r="B383" s="8"/>
    </row>
    <row r="384" spans="2:2">
      <c r="B384" s="8"/>
    </row>
    <row r="385" spans="2:2">
      <c r="B385" s="8"/>
    </row>
    <row r="386" spans="2:2">
      <c r="B386" s="8"/>
    </row>
    <row r="387" spans="2:2">
      <c r="B387" s="8"/>
    </row>
    <row r="388" spans="2:2">
      <c r="B388" s="8"/>
    </row>
    <row r="389" spans="2:2">
      <c r="B389" s="8"/>
    </row>
    <row r="390" spans="2:2">
      <c r="B390" s="8"/>
    </row>
    <row r="391" spans="2:2">
      <c r="B391" s="8"/>
    </row>
    <row r="392" spans="2:2">
      <c r="B392" s="8"/>
    </row>
    <row r="393" spans="2:2">
      <c r="B393" s="8"/>
    </row>
    <row r="394" spans="2:2">
      <c r="B394" s="8"/>
    </row>
    <row r="395" spans="2:2">
      <c r="B395" s="8"/>
    </row>
    <row r="396" spans="2:2">
      <c r="B396" s="8"/>
    </row>
    <row r="397" spans="2:2">
      <c r="B397" s="8"/>
    </row>
    <row r="398" spans="2:2">
      <c r="B398" s="8"/>
    </row>
    <row r="399" spans="2:2">
      <c r="B399" s="8"/>
    </row>
    <row r="400" spans="2:2">
      <c r="B400" s="8"/>
    </row>
    <row r="401" spans="2:2">
      <c r="B401" s="8"/>
    </row>
    <row r="402" spans="2:2">
      <c r="B402" s="8"/>
    </row>
    <row r="403" spans="2:2">
      <c r="B403" s="8"/>
    </row>
    <row r="404" spans="2:2">
      <c r="B404" s="8"/>
    </row>
    <row r="405" spans="2:2">
      <c r="B405" s="8"/>
    </row>
    <row r="406" spans="2:2">
      <c r="B406" s="8"/>
    </row>
    <row r="407" spans="2:2">
      <c r="B407" s="8"/>
    </row>
    <row r="408" spans="2:2">
      <c r="B408" s="8"/>
    </row>
    <row r="409" spans="2:2">
      <c r="B409" s="8"/>
    </row>
    <row r="410" spans="2:2">
      <c r="B410" s="8"/>
    </row>
    <row r="411" spans="2:2">
      <c r="B411" s="8"/>
    </row>
    <row r="412" spans="2:2">
      <c r="B412" s="8"/>
    </row>
    <row r="413" spans="2:2">
      <c r="B413" s="8"/>
    </row>
    <row r="414" spans="2:2">
      <c r="B414" s="8"/>
    </row>
    <row r="415" spans="2:2">
      <c r="B415" s="8"/>
    </row>
    <row r="416" spans="2:2">
      <c r="B416" s="8"/>
    </row>
    <row r="417" spans="2:2">
      <c r="B417" s="8"/>
    </row>
    <row r="418" spans="2:2">
      <c r="B418" s="8"/>
    </row>
    <row r="419" spans="2:2">
      <c r="B419" s="8"/>
    </row>
    <row r="420" spans="2:2">
      <c r="B420" s="8"/>
    </row>
    <row r="421" spans="2:2">
      <c r="B421" s="8"/>
    </row>
    <row r="422" spans="2:2">
      <c r="B422" s="8"/>
    </row>
    <row r="423" spans="2:2">
      <c r="B423" s="8"/>
    </row>
    <row r="424" spans="2:2">
      <c r="B424" s="8"/>
    </row>
    <row r="425" spans="2:2">
      <c r="B425" s="8"/>
    </row>
    <row r="426" spans="2:2">
      <c r="B426" s="8"/>
    </row>
    <row r="427" spans="2:2">
      <c r="B427" s="8"/>
    </row>
    <row r="428" spans="2:2">
      <c r="B428" s="8"/>
    </row>
    <row r="429" spans="2:2">
      <c r="B429" s="8"/>
    </row>
    <row r="430" spans="2:2">
      <c r="B430" s="8"/>
    </row>
    <row r="431" spans="2:2">
      <c r="B431" s="8"/>
    </row>
    <row r="432" spans="2:2">
      <c r="B432" s="8"/>
    </row>
    <row r="433" spans="2:2">
      <c r="B433" s="8"/>
    </row>
    <row r="434" spans="2:2">
      <c r="B434" s="8"/>
    </row>
    <row r="435" spans="2:2">
      <c r="B435" s="8"/>
    </row>
    <row r="436" spans="2:2">
      <c r="B436" s="8"/>
    </row>
    <row r="437" spans="2:2">
      <c r="B437" s="8"/>
    </row>
    <row r="438" spans="2:2">
      <c r="B438" s="8"/>
    </row>
    <row r="439" spans="2:2">
      <c r="B439" s="8"/>
    </row>
    <row r="440" spans="2:2">
      <c r="B440" s="8"/>
    </row>
    <row r="441" spans="2:2">
      <c r="B441" s="8"/>
    </row>
    <row r="442" spans="2:2">
      <c r="B442" s="8"/>
    </row>
    <row r="443" spans="2:2">
      <c r="B443" s="8"/>
    </row>
    <row r="444" spans="2:2">
      <c r="B444" s="8"/>
    </row>
    <row r="445" spans="2:2">
      <c r="B445" s="8"/>
    </row>
    <row r="446" spans="2:2">
      <c r="B446" s="8"/>
    </row>
    <row r="447" spans="2:2">
      <c r="B447" s="8"/>
    </row>
    <row r="448" spans="2:2">
      <c r="B448" s="8"/>
    </row>
    <row r="449" spans="2:2">
      <c r="B449" s="8"/>
    </row>
    <row r="450" spans="2:2">
      <c r="B450" s="8"/>
    </row>
    <row r="451" spans="2:2">
      <c r="B451" s="8"/>
    </row>
    <row r="452" spans="2:2">
      <c r="B452" s="8"/>
    </row>
    <row r="453" spans="2:2">
      <c r="B453" s="8"/>
    </row>
    <row r="454" spans="2:2">
      <c r="B454" s="8"/>
    </row>
    <row r="455" spans="2:2">
      <c r="B455" s="8"/>
    </row>
    <row r="456" spans="2:2">
      <c r="B456" s="8"/>
    </row>
    <row r="457" spans="2:2">
      <c r="B457" s="8"/>
    </row>
    <row r="458" spans="2:2">
      <c r="B458" s="8"/>
    </row>
    <row r="459" spans="2:2">
      <c r="B459" s="8"/>
    </row>
    <row r="460" spans="2:2">
      <c r="B460" s="8"/>
    </row>
    <row r="461" spans="2:2">
      <c r="B461" s="8"/>
    </row>
    <row r="462" spans="2:2">
      <c r="B462" s="8"/>
    </row>
    <row r="463" spans="2:2">
      <c r="B463" s="8"/>
    </row>
    <row r="464" spans="2:2">
      <c r="B464" s="8"/>
    </row>
    <row r="465" spans="2:2">
      <c r="B465" s="8"/>
    </row>
    <row r="466" spans="2:2">
      <c r="B466" s="8"/>
    </row>
    <row r="467" spans="2:2">
      <c r="B467" s="8"/>
    </row>
    <row r="468" spans="2:2">
      <c r="B468" s="8"/>
    </row>
    <row r="469" spans="2:2">
      <c r="B469" s="8"/>
    </row>
    <row r="470" spans="2:2">
      <c r="B470" s="8"/>
    </row>
    <row r="471" spans="2:2">
      <c r="B471" s="8"/>
    </row>
    <row r="472" spans="2:2">
      <c r="B472" s="8"/>
    </row>
    <row r="473" spans="2:2">
      <c r="B473" s="8"/>
    </row>
    <row r="474" spans="2:2">
      <c r="B474" s="8"/>
    </row>
    <row r="475" spans="2:2">
      <c r="B475" s="8"/>
    </row>
    <row r="476" spans="2:2">
      <c r="B476" s="8"/>
    </row>
    <row r="477" spans="2:2">
      <c r="B477" s="8"/>
    </row>
    <row r="478" spans="2:2">
      <c r="B478" s="8"/>
    </row>
    <row r="479" spans="2:2">
      <c r="B479" s="8"/>
    </row>
    <row r="480" spans="2:2">
      <c r="B480" s="8"/>
    </row>
    <row r="481" spans="2:2">
      <c r="B481" s="8"/>
    </row>
    <row r="482" spans="2:2">
      <c r="B482" s="8"/>
    </row>
    <row r="483" spans="2:2">
      <c r="B483" s="8"/>
    </row>
    <row r="484" spans="2:2">
      <c r="B484" s="8"/>
    </row>
    <row r="485" spans="2:2">
      <c r="B485" s="8"/>
    </row>
    <row r="486" spans="2:2">
      <c r="B486" s="8"/>
    </row>
    <row r="487" spans="2:2">
      <c r="B487" s="8"/>
    </row>
    <row r="488" spans="2:2">
      <c r="B488" s="8"/>
    </row>
    <row r="489" spans="2:2">
      <c r="B489" s="8"/>
    </row>
    <row r="490" spans="2:2">
      <c r="B490" s="8"/>
    </row>
    <row r="491" spans="2:2">
      <c r="B491" s="8"/>
    </row>
    <row r="492" spans="2:2">
      <c r="B492" s="8"/>
    </row>
    <row r="493" spans="2:2">
      <c r="B493" s="8"/>
    </row>
    <row r="494" spans="2:2">
      <c r="B494" s="8"/>
    </row>
    <row r="495" spans="2:2">
      <c r="B495" s="8"/>
    </row>
    <row r="496" spans="2:2">
      <c r="B496" s="8"/>
    </row>
    <row r="497" spans="2:2">
      <c r="B497" s="8"/>
    </row>
    <row r="498" spans="2:2">
      <c r="B498" s="8"/>
    </row>
    <row r="499" spans="2:2">
      <c r="B499" s="8"/>
    </row>
    <row r="500" spans="2:2">
      <c r="B500" s="8"/>
    </row>
    <row r="501" spans="2:2">
      <c r="B501" s="8"/>
    </row>
    <row r="502" spans="2:2">
      <c r="B502" s="8"/>
    </row>
    <row r="503" spans="2:2">
      <c r="B503" s="8"/>
    </row>
    <row r="504" spans="2:2">
      <c r="B504" s="8"/>
    </row>
    <row r="505" spans="2:2">
      <c r="B505" s="8"/>
    </row>
    <row r="506" spans="2:2">
      <c r="B506" s="8"/>
    </row>
    <row r="507" spans="2:2">
      <c r="B507" s="8"/>
    </row>
    <row r="508" spans="2:2">
      <c r="B508" s="8"/>
    </row>
    <row r="509" spans="2:2">
      <c r="B509" s="8"/>
    </row>
    <row r="510" spans="2:2">
      <c r="B510" s="8"/>
    </row>
    <row r="511" spans="2:2">
      <c r="B511" s="8"/>
    </row>
    <row r="512" spans="2:2">
      <c r="B512" s="8"/>
    </row>
    <row r="513" spans="2:2">
      <c r="B513" s="8"/>
    </row>
    <row r="514" spans="2:2">
      <c r="B514" s="8"/>
    </row>
    <row r="515" spans="2:2">
      <c r="B515" s="8"/>
    </row>
    <row r="516" spans="2:2">
      <c r="B516" s="8"/>
    </row>
    <row r="517" spans="2:2">
      <c r="B517" s="8"/>
    </row>
    <row r="518" spans="2:2">
      <c r="B518" s="8"/>
    </row>
    <row r="519" spans="2:2">
      <c r="B519" s="8"/>
    </row>
    <row r="520" spans="2:2">
      <c r="B520" s="8"/>
    </row>
    <row r="521" spans="2:2">
      <c r="B521" s="8"/>
    </row>
    <row r="522" spans="2:2">
      <c r="B522" s="8"/>
    </row>
    <row r="523" spans="2:2">
      <c r="B523" s="8"/>
    </row>
    <row r="524" spans="2:2">
      <c r="B524" s="8"/>
    </row>
    <row r="525" spans="2:2">
      <c r="B525" s="8"/>
    </row>
    <row r="526" spans="2:2">
      <c r="B526" s="8"/>
    </row>
    <row r="527" spans="2:2">
      <c r="B527" s="8"/>
    </row>
    <row r="528" spans="2:2">
      <c r="B528" s="8"/>
    </row>
    <row r="529" spans="2:2">
      <c r="B529" s="8"/>
    </row>
    <row r="530" spans="2:2">
      <c r="B530" s="8"/>
    </row>
    <row r="531" spans="2:2">
      <c r="B531" s="8"/>
    </row>
    <row r="532" spans="2:2">
      <c r="B532" s="8"/>
    </row>
    <row r="533" spans="2:2">
      <c r="B533" s="8"/>
    </row>
    <row r="534" spans="2:2">
      <c r="B534" s="8"/>
    </row>
    <row r="535" spans="2:2">
      <c r="B535" s="8"/>
    </row>
    <row r="536" spans="2:2">
      <c r="B536" s="8"/>
    </row>
    <row r="537" spans="2:2">
      <c r="B537" s="8"/>
    </row>
    <row r="538" spans="2:2">
      <c r="B538" s="8"/>
    </row>
    <row r="539" spans="2:2">
      <c r="B539" s="8"/>
    </row>
    <row r="540" spans="2:2">
      <c r="B540" s="8"/>
    </row>
    <row r="541" spans="2:2">
      <c r="B541" s="8"/>
    </row>
    <row r="542" spans="2:2">
      <c r="B542" s="8"/>
    </row>
    <row r="543" spans="2:2">
      <c r="B543" s="8"/>
    </row>
    <row r="544" spans="2:2">
      <c r="B544" s="8"/>
    </row>
    <row r="545" spans="2:2">
      <c r="B545" s="8"/>
    </row>
    <row r="546" spans="2:2">
      <c r="B546" s="8"/>
    </row>
    <row r="547" spans="2:2">
      <c r="B547" s="8"/>
    </row>
    <row r="548" spans="2:2">
      <c r="B548" s="8"/>
    </row>
    <row r="549" spans="2:2">
      <c r="B549" s="8"/>
    </row>
    <row r="550" spans="2:2">
      <c r="B550" s="8"/>
    </row>
    <row r="551" spans="2:2">
      <c r="B551" s="8"/>
    </row>
    <row r="552" spans="2:2">
      <c r="B552" s="8"/>
    </row>
    <row r="553" spans="2:2">
      <c r="B553" s="8"/>
    </row>
    <row r="554" spans="2:2">
      <c r="B554" s="8"/>
    </row>
    <row r="555" spans="2:2">
      <c r="B555" s="8"/>
    </row>
    <row r="556" spans="2:2">
      <c r="B556" s="8"/>
    </row>
    <row r="557" spans="2:2">
      <c r="B557" s="8"/>
    </row>
    <row r="558" spans="2:2">
      <c r="B558" s="8"/>
    </row>
    <row r="559" spans="2:2">
      <c r="B559" s="8"/>
    </row>
    <row r="560" spans="2:2">
      <c r="B560" s="8"/>
    </row>
    <row r="561" spans="2:2">
      <c r="B561" s="8"/>
    </row>
    <row r="562" spans="2:2">
      <c r="B562" s="8"/>
    </row>
    <row r="563" spans="2:2">
      <c r="B563" s="8"/>
    </row>
    <row r="564" spans="2:2">
      <c r="B564" s="8"/>
    </row>
    <row r="565" spans="2:2">
      <c r="B565" s="8"/>
    </row>
    <row r="566" spans="2:2">
      <c r="B566" s="8"/>
    </row>
    <row r="567" spans="2:2">
      <c r="B567" s="8"/>
    </row>
    <row r="568" spans="2:2">
      <c r="B568" s="8"/>
    </row>
    <row r="569" spans="2:2">
      <c r="B569" s="8"/>
    </row>
    <row r="570" spans="2:2">
      <c r="B570" s="8"/>
    </row>
    <row r="571" spans="2:2">
      <c r="B571" s="8"/>
    </row>
    <row r="572" spans="2:2">
      <c r="B572" s="8"/>
    </row>
    <row r="573" spans="2:2">
      <c r="B573" s="8"/>
    </row>
    <row r="574" spans="2:2">
      <c r="B574" s="8"/>
    </row>
    <row r="575" spans="2:2">
      <c r="B575" s="8"/>
    </row>
    <row r="576" spans="2:2">
      <c r="B576" s="8"/>
    </row>
    <row r="577" spans="2:2">
      <c r="B577" s="8"/>
    </row>
    <row r="578" spans="2:2">
      <c r="B578" s="8"/>
    </row>
    <row r="579" spans="2:2">
      <c r="B579" s="8"/>
    </row>
    <row r="580" spans="2:2">
      <c r="B580" s="8"/>
    </row>
    <row r="581" spans="2:2">
      <c r="B581" s="8"/>
    </row>
    <row r="582" spans="2:2">
      <c r="B582" s="8"/>
    </row>
    <row r="583" spans="2:2">
      <c r="B583" s="8"/>
    </row>
    <row r="584" spans="2:2">
      <c r="B584" s="8"/>
    </row>
    <row r="585" spans="2:2">
      <c r="B585" s="8"/>
    </row>
    <row r="586" spans="2:2">
      <c r="B586" s="8"/>
    </row>
    <row r="587" spans="2:2">
      <c r="B587" s="8"/>
    </row>
    <row r="588" spans="2:2">
      <c r="B588" s="8"/>
    </row>
    <row r="589" spans="2:2">
      <c r="B589" s="8"/>
    </row>
    <row r="590" spans="2:2">
      <c r="B590" s="8"/>
    </row>
    <row r="591" spans="2:2">
      <c r="B591" s="8"/>
    </row>
    <row r="592" spans="2:2">
      <c r="B592" s="8"/>
    </row>
    <row r="593" spans="2:2">
      <c r="B593" s="8"/>
    </row>
    <row r="594" spans="2:2">
      <c r="B594" s="8"/>
    </row>
    <row r="595" spans="2:2">
      <c r="B595" s="8"/>
    </row>
    <row r="596" spans="2:2">
      <c r="B596" s="8"/>
    </row>
    <row r="597" spans="2:2">
      <c r="B597" s="8"/>
    </row>
    <row r="598" spans="2:2">
      <c r="B598" s="8"/>
    </row>
    <row r="599" spans="2:2">
      <c r="B599" s="8"/>
    </row>
    <row r="600" spans="2:2">
      <c r="B600" s="8"/>
    </row>
    <row r="601" spans="2:2">
      <c r="B601" s="8"/>
    </row>
    <row r="602" spans="2:2">
      <c r="B602" s="8"/>
    </row>
    <row r="603" spans="2:2">
      <c r="B603" s="8"/>
    </row>
    <row r="604" spans="2:2">
      <c r="B604" s="8"/>
    </row>
    <row r="605" spans="2:2">
      <c r="B605" s="8"/>
    </row>
    <row r="606" spans="2:2">
      <c r="B606" s="8"/>
    </row>
    <row r="607" spans="2:2">
      <c r="B607" s="8"/>
    </row>
    <row r="608" spans="2:2">
      <c r="B608" s="8"/>
    </row>
    <row r="609" spans="2:2">
      <c r="B609" s="8"/>
    </row>
    <row r="610" spans="2:2">
      <c r="B610" s="8"/>
    </row>
    <row r="611" spans="2:2">
      <c r="B611" s="8"/>
    </row>
    <row r="612" spans="2:2">
      <c r="B612" s="8"/>
    </row>
    <row r="613" spans="2:2">
      <c r="B613" s="8"/>
    </row>
    <row r="614" spans="2:2">
      <c r="B614" s="8"/>
    </row>
    <row r="615" spans="2:2">
      <c r="B615" s="8"/>
    </row>
    <row r="616" spans="2:2">
      <c r="B616" s="8"/>
    </row>
    <row r="617" spans="2:2">
      <c r="B617" s="8"/>
    </row>
    <row r="618" spans="2:2">
      <c r="B618" s="8"/>
    </row>
    <row r="619" spans="2:2">
      <c r="B619" s="8"/>
    </row>
    <row r="620" spans="2:2">
      <c r="B620" s="8"/>
    </row>
    <row r="621" spans="2:2">
      <c r="B621" s="8"/>
    </row>
    <row r="622" spans="2:2">
      <c r="B622" s="8"/>
    </row>
    <row r="623" spans="2:2">
      <c r="B623" s="8"/>
    </row>
    <row r="624" spans="2:2">
      <c r="B624" s="8"/>
    </row>
    <row r="625" spans="2:2">
      <c r="B625" s="8"/>
    </row>
    <row r="626" spans="2:2">
      <c r="B626" s="8"/>
    </row>
    <row r="627" spans="2:2">
      <c r="B627" s="8"/>
    </row>
    <row r="628" spans="2:2">
      <c r="B628" s="8"/>
    </row>
    <row r="629" spans="2:2">
      <c r="B629" s="8"/>
    </row>
    <row r="630" spans="2:2">
      <c r="B630" s="8"/>
    </row>
    <row r="631" spans="2:2">
      <c r="B631" s="8"/>
    </row>
    <row r="632" spans="2:2">
      <c r="B632" s="8"/>
    </row>
    <row r="633" spans="2:2">
      <c r="B633" s="8"/>
    </row>
    <row r="634" spans="2:2">
      <c r="B634" s="8"/>
    </row>
    <row r="635" spans="2:2">
      <c r="B635" s="8"/>
    </row>
    <row r="636" spans="2:2">
      <c r="B636" s="8"/>
    </row>
    <row r="637" spans="2:2">
      <c r="B637" s="8"/>
    </row>
    <row r="638" spans="2:2">
      <c r="B638" s="8"/>
    </row>
    <row r="639" spans="2:2">
      <c r="B639" s="8"/>
    </row>
    <row r="640" spans="2:2">
      <c r="B640" s="8"/>
    </row>
    <row r="641" spans="2:2">
      <c r="B641" s="8"/>
    </row>
    <row r="642" spans="2:2">
      <c r="B642" s="8"/>
    </row>
    <row r="643" spans="2:2">
      <c r="B643" s="8"/>
    </row>
    <row r="644" spans="2:2">
      <c r="B644" s="8"/>
    </row>
    <row r="645" spans="2:2">
      <c r="B645" s="8"/>
    </row>
    <row r="646" spans="2:2">
      <c r="B646" s="8"/>
    </row>
    <row r="647" spans="2:2">
      <c r="B647" s="8"/>
    </row>
    <row r="648" spans="2:2">
      <c r="B648" s="8"/>
    </row>
    <row r="649" spans="2:2">
      <c r="B649" s="8"/>
    </row>
    <row r="650" spans="2:2">
      <c r="B650" s="8"/>
    </row>
    <row r="651" spans="2:2">
      <c r="B651" s="8"/>
    </row>
    <row r="652" spans="2:2">
      <c r="B652" s="8"/>
    </row>
    <row r="653" spans="2:2">
      <c r="B653" s="8"/>
    </row>
    <row r="654" spans="2:2">
      <c r="B654" s="8"/>
    </row>
    <row r="655" spans="2:2">
      <c r="B655" s="8"/>
    </row>
    <row r="656" spans="2:2">
      <c r="B656" s="8"/>
    </row>
    <row r="657" spans="2:2">
      <c r="B657" s="8"/>
    </row>
    <row r="658" spans="2:2">
      <c r="B658" s="8"/>
    </row>
    <row r="659" spans="2:2">
      <c r="B659" s="8"/>
    </row>
    <row r="660" spans="2:2">
      <c r="B660" s="8"/>
    </row>
    <row r="661" spans="2:2">
      <c r="B661" s="8"/>
    </row>
    <row r="662" spans="2:2">
      <c r="B662" s="8"/>
    </row>
    <row r="663" spans="2:2">
      <c r="B663" s="8"/>
    </row>
    <row r="664" spans="2:2">
      <c r="B664" s="8"/>
    </row>
    <row r="665" spans="2:2">
      <c r="B665" s="8"/>
    </row>
    <row r="666" spans="2:2">
      <c r="B666" s="8"/>
    </row>
    <row r="667" spans="2:2">
      <c r="B667" s="8"/>
    </row>
    <row r="668" spans="2:2">
      <c r="B668" s="8"/>
    </row>
    <row r="669" spans="2:2">
      <c r="B669" s="8"/>
    </row>
    <row r="670" spans="2:2">
      <c r="B670" s="8"/>
    </row>
    <row r="671" spans="2:2">
      <c r="B671" s="8"/>
    </row>
    <row r="672" spans="2:2">
      <c r="B672" s="8"/>
    </row>
    <row r="673" spans="2:2">
      <c r="B673" s="8"/>
    </row>
    <row r="674" spans="2:2">
      <c r="B674" s="8"/>
    </row>
    <row r="675" spans="2:2">
      <c r="B675" s="8"/>
    </row>
    <row r="676" spans="2:2">
      <c r="B676" s="8"/>
    </row>
    <row r="677" spans="2:2">
      <c r="B677" s="8"/>
    </row>
    <row r="678" spans="2:2">
      <c r="B678" s="8"/>
    </row>
    <row r="679" spans="2:2">
      <c r="B679" s="8"/>
    </row>
    <row r="680" spans="2:2">
      <c r="B680" s="8"/>
    </row>
    <row r="681" spans="2:2">
      <c r="B681" s="8"/>
    </row>
    <row r="682" spans="2:2">
      <c r="B682" s="8"/>
    </row>
    <row r="683" spans="2:2">
      <c r="B683" s="8"/>
    </row>
    <row r="684" spans="2:2">
      <c r="B684" s="8"/>
    </row>
    <row r="685" spans="2:2">
      <c r="B685" s="8"/>
    </row>
    <row r="686" spans="2:2">
      <c r="B686" s="8"/>
    </row>
    <row r="687" spans="2:2">
      <c r="B687" s="8"/>
    </row>
    <row r="688" spans="2:2">
      <c r="B688" s="8"/>
    </row>
    <row r="689" spans="2:2">
      <c r="B689" s="8"/>
    </row>
    <row r="690" spans="2:2">
      <c r="B690" s="8"/>
    </row>
    <row r="691" spans="2:2">
      <c r="B691" s="8"/>
    </row>
    <row r="692" spans="2:2">
      <c r="B692" s="8"/>
    </row>
    <row r="693" spans="2:2">
      <c r="B693" s="8"/>
    </row>
    <row r="694" spans="2:2">
      <c r="B694" s="8"/>
    </row>
    <row r="695" spans="2:2">
      <c r="B695" s="8"/>
    </row>
    <row r="696" spans="2:2">
      <c r="B696" s="8"/>
    </row>
    <row r="697" spans="2:2">
      <c r="B697" s="8"/>
    </row>
    <row r="698" spans="2:2">
      <c r="B698" s="8"/>
    </row>
    <row r="699" spans="2:2">
      <c r="B699" s="8"/>
    </row>
    <row r="700" spans="2:2">
      <c r="B700" s="8"/>
    </row>
    <row r="701" spans="2:2">
      <c r="B701" s="8"/>
    </row>
    <row r="702" spans="2:2">
      <c r="B702" s="8"/>
    </row>
    <row r="703" spans="2:2">
      <c r="B703" s="8"/>
    </row>
    <row r="704" spans="2:2">
      <c r="B704" s="8"/>
    </row>
    <row r="705" spans="2:2">
      <c r="B705" s="8"/>
    </row>
    <row r="706" spans="2:2">
      <c r="B706" s="8"/>
    </row>
    <row r="707" spans="2:2">
      <c r="B707" s="8"/>
    </row>
    <row r="708" spans="2:2">
      <c r="B708" s="8"/>
    </row>
    <row r="709" spans="2:2">
      <c r="B709" s="8"/>
    </row>
    <row r="710" spans="2:2">
      <c r="B710" s="8"/>
    </row>
    <row r="711" spans="2:2">
      <c r="B711" s="8"/>
    </row>
    <row r="712" spans="2:2">
      <c r="B712" s="8"/>
    </row>
    <row r="713" spans="2:2">
      <c r="B713" s="8"/>
    </row>
    <row r="714" spans="2:2">
      <c r="B714" s="8"/>
    </row>
    <row r="715" spans="2:2">
      <c r="B715" s="8"/>
    </row>
    <row r="716" spans="2:2">
      <c r="B716" s="8"/>
    </row>
    <row r="717" spans="2:2">
      <c r="B717" s="8"/>
    </row>
    <row r="718" spans="2:2">
      <c r="B718" s="8"/>
    </row>
    <row r="719" spans="2:2">
      <c r="B719" s="8"/>
    </row>
    <row r="720" spans="2:2">
      <c r="B720" s="8"/>
    </row>
    <row r="721" spans="2:2">
      <c r="B721" s="8"/>
    </row>
    <row r="722" spans="2:2">
      <c r="B722" s="8"/>
    </row>
    <row r="723" spans="2:2">
      <c r="B723" s="8"/>
    </row>
    <row r="724" spans="2:2">
      <c r="B724" s="8"/>
    </row>
    <row r="725" spans="2:2">
      <c r="B725" s="8"/>
    </row>
    <row r="726" spans="2:2">
      <c r="B726" s="8"/>
    </row>
    <row r="727" spans="2:2">
      <c r="B727" s="8"/>
    </row>
    <row r="728" spans="2:2">
      <c r="B728" s="8"/>
    </row>
    <row r="729" spans="2:2">
      <c r="B729" s="8"/>
    </row>
    <row r="730" spans="2:2">
      <c r="B730" s="8"/>
    </row>
    <row r="731" spans="2:2">
      <c r="B731" s="8"/>
    </row>
    <row r="732" spans="2:2">
      <c r="B732" s="8"/>
    </row>
    <row r="733" spans="2:2">
      <c r="B733" s="8"/>
    </row>
    <row r="734" spans="2:2">
      <c r="B734" s="8"/>
    </row>
    <row r="735" spans="2:2">
      <c r="B735" s="8"/>
    </row>
    <row r="736" spans="2:2">
      <c r="B736" s="8"/>
    </row>
    <row r="737" spans="2:2">
      <c r="B737" s="8"/>
    </row>
    <row r="738" spans="2:2">
      <c r="B738" s="8"/>
    </row>
    <row r="739" spans="2:2">
      <c r="B739" s="8"/>
    </row>
    <row r="740" spans="2:2">
      <c r="B740" s="8"/>
    </row>
    <row r="741" spans="2:2">
      <c r="B741" s="8"/>
    </row>
    <row r="742" spans="2:2">
      <c r="B742" s="8"/>
    </row>
    <row r="743" spans="2:2">
      <c r="B743" s="8"/>
    </row>
    <row r="744" spans="2:2">
      <c r="B744" s="8"/>
    </row>
    <row r="745" spans="2:2">
      <c r="B745" s="8"/>
    </row>
    <row r="746" spans="2:2">
      <c r="B746" s="8"/>
    </row>
    <row r="747" spans="2:2">
      <c r="B747" s="8"/>
    </row>
    <row r="748" spans="2:2">
      <c r="B748" s="8"/>
    </row>
    <row r="749" spans="2:2">
      <c r="B749" s="8"/>
    </row>
    <row r="750" spans="2:2">
      <c r="B750" s="8"/>
    </row>
    <row r="751" spans="2:2">
      <c r="B751" s="8"/>
    </row>
    <row r="752" spans="2:2">
      <c r="B752" s="8"/>
    </row>
    <row r="753" spans="2:2">
      <c r="B753" s="8"/>
    </row>
    <row r="754" spans="2:2">
      <c r="B754" s="8"/>
    </row>
    <row r="755" spans="2:2">
      <c r="B755" s="8"/>
    </row>
    <row r="756" spans="2:2">
      <c r="B756" s="8"/>
    </row>
    <row r="757" spans="2:2">
      <c r="B757" s="8"/>
    </row>
    <row r="758" spans="2:2">
      <c r="B758" s="8"/>
    </row>
    <row r="759" spans="2:2">
      <c r="B759" s="8"/>
    </row>
    <row r="760" spans="2:2">
      <c r="B760" s="8"/>
    </row>
    <row r="761" spans="2:2">
      <c r="B761" s="8"/>
    </row>
    <row r="762" spans="2:2">
      <c r="B762" s="8"/>
    </row>
    <row r="763" spans="2:2">
      <c r="B763" s="8"/>
    </row>
    <row r="764" spans="2:2">
      <c r="B764" s="8"/>
    </row>
    <row r="765" spans="2:2">
      <c r="B765" s="8"/>
    </row>
    <row r="766" spans="2:2">
      <c r="B766" s="8"/>
    </row>
    <row r="767" spans="2:2">
      <c r="B767" s="8"/>
    </row>
    <row r="768" spans="2:2">
      <c r="B768" s="8"/>
    </row>
    <row r="769" spans="2:2">
      <c r="B769" s="8"/>
    </row>
    <row r="770" spans="2:2">
      <c r="B770" s="8"/>
    </row>
    <row r="771" spans="2:2">
      <c r="B771" s="8"/>
    </row>
    <row r="772" spans="2:2">
      <c r="B772" s="8"/>
    </row>
    <row r="773" spans="2:2">
      <c r="B773" s="8"/>
    </row>
    <row r="774" spans="2:2">
      <c r="B774" s="8"/>
    </row>
    <row r="775" spans="2:2">
      <c r="B775" s="8"/>
    </row>
    <row r="776" spans="2:2">
      <c r="B776" s="8"/>
    </row>
    <row r="777" spans="2:2">
      <c r="B777" s="8"/>
    </row>
    <row r="778" spans="2:2">
      <c r="B778" s="8"/>
    </row>
    <row r="779" spans="2:2">
      <c r="B779" s="8"/>
    </row>
    <row r="780" spans="2:2">
      <c r="B780" s="8"/>
    </row>
    <row r="781" spans="2:2">
      <c r="B781" s="8"/>
    </row>
    <row r="782" spans="2:2">
      <c r="B782" s="8"/>
    </row>
    <row r="783" spans="2:2">
      <c r="B783" s="8"/>
    </row>
    <row r="784" spans="2:2">
      <c r="B784" s="8"/>
    </row>
    <row r="785" spans="2:2">
      <c r="B785" s="8"/>
    </row>
    <row r="786" spans="2:2">
      <c r="B786" s="8"/>
    </row>
    <row r="787" spans="2:2">
      <c r="B787" s="8"/>
    </row>
    <row r="788" spans="2:2">
      <c r="B788" s="8"/>
    </row>
    <row r="789" spans="2:2">
      <c r="B789" s="8"/>
    </row>
    <row r="790" spans="2:2">
      <c r="B790" s="8"/>
    </row>
    <row r="791" spans="2:2">
      <c r="B791" s="8"/>
    </row>
    <row r="792" spans="2:2">
      <c r="B792" s="8"/>
    </row>
    <row r="793" spans="2:2">
      <c r="B793" s="8"/>
    </row>
    <row r="794" spans="2:2">
      <c r="B794" s="8"/>
    </row>
    <row r="795" spans="2:2">
      <c r="B795" s="8"/>
    </row>
    <row r="796" spans="2:2">
      <c r="B796" s="8"/>
    </row>
    <row r="797" spans="2:2">
      <c r="B797" s="8"/>
    </row>
    <row r="798" spans="2:2">
      <c r="B798" s="8"/>
    </row>
    <row r="799" spans="2:2">
      <c r="B799" s="8"/>
    </row>
    <row r="800" spans="2:2">
      <c r="B800" s="8"/>
    </row>
    <row r="801" spans="2:2">
      <c r="B801" s="8"/>
    </row>
    <row r="802" spans="2:2">
      <c r="B802" s="8"/>
    </row>
    <row r="803" spans="2:2">
      <c r="B803" s="8"/>
    </row>
    <row r="804" spans="2:2">
      <c r="B804" s="8"/>
    </row>
    <row r="805" spans="2:2">
      <c r="B805" s="8"/>
    </row>
    <row r="806" spans="2:2">
      <c r="B806" s="8"/>
    </row>
    <row r="807" spans="2:2">
      <c r="B807" s="8"/>
    </row>
    <row r="808" spans="2:2">
      <c r="B808" s="8"/>
    </row>
    <row r="809" spans="2:2">
      <c r="B809" s="8"/>
    </row>
    <row r="810" spans="2:2">
      <c r="B810" s="8"/>
    </row>
    <row r="811" spans="2:2">
      <c r="B811" s="8"/>
    </row>
    <row r="812" spans="2:2">
      <c r="B812" s="8"/>
    </row>
    <row r="813" spans="2:2">
      <c r="B813" s="8"/>
    </row>
    <row r="814" spans="2:2">
      <c r="B814" s="8"/>
    </row>
    <row r="815" spans="2:2">
      <c r="B815" s="8"/>
    </row>
    <row r="816" spans="2:2">
      <c r="B816" s="8"/>
    </row>
    <row r="817" spans="2:2">
      <c r="B817" s="8"/>
    </row>
    <row r="818" spans="2:2">
      <c r="B818" s="8"/>
    </row>
    <row r="819" spans="2:2">
      <c r="B819" s="8"/>
    </row>
    <row r="820" spans="2:2">
      <c r="B820" s="8"/>
    </row>
    <row r="821" spans="2:2">
      <c r="B821" s="8"/>
    </row>
    <row r="822" spans="2:2">
      <c r="B822" s="8"/>
    </row>
    <row r="823" spans="2:2">
      <c r="B823" s="8"/>
    </row>
    <row r="824" spans="2:2">
      <c r="B824" s="8"/>
    </row>
    <row r="825" spans="2:2">
      <c r="B825" s="8"/>
    </row>
    <row r="826" spans="2:2">
      <c r="B826" s="8"/>
    </row>
    <row r="827" spans="2:2">
      <c r="B827" s="8"/>
    </row>
    <row r="828" spans="2:2">
      <c r="B828" s="8"/>
    </row>
    <row r="829" spans="2:2">
      <c r="B829" s="8"/>
    </row>
    <row r="830" spans="2:2">
      <c r="B830" s="8"/>
    </row>
    <row r="831" spans="2:2">
      <c r="B831" s="8"/>
    </row>
    <row r="832" spans="2:2">
      <c r="B832" s="8"/>
    </row>
    <row r="833" spans="2:2">
      <c r="B833" s="8"/>
    </row>
    <row r="834" spans="2:2">
      <c r="B834" s="8"/>
    </row>
    <row r="835" spans="2:2">
      <c r="B835" s="8"/>
    </row>
    <row r="836" spans="2:2">
      <c r="B836" s="8"/>
    </row>
    <row r="837" spans="2:2">
      <c r="B837" s="8"/>
    </row>
    <row r="838" spans="2:2">
      <c r="B838" s="8"/>
    </row>
    <row r="839" spans="2:2">
      <c r="B839" s="8"/>
    </row>
    <row r="840" spans="2:2">
      <c r="B840" s="8"/>
    </row>
    <row r="841" spans="2:2">
      <c r="B841" s="8"/>
    </row>
    <row r="842" spans="2:2">
      <c r="B842" s="8"/>
    </row>
    <row r="843" spans="2:2">
      <c r="B843" s="8"/>
    </row>
    <row r="844" spans="2:2">
      <c r="B844" s="8"/>
    </row>
    <row r="845" spans="2:2">
      <c r="B845" s="8"/>
    </row>
    <row r="846" spans="2:2">
      <c r="B846" s="8"/>
    </row>
    <row r="847" spans="2:2">
      <c r="B847" s="8"/>
    </row>
    <row r="848" spans="2:2">
      <c r="B848" s="8"/>
    </row>
    <row r="849" spans="2:2">
      <c r="B849" s="8"/>
    </row>
    <row r="850" spans="2:2">
      <c r="B850" s="8"/>
    </row>
    <row r="851" spans="2:2">
      <c r="B851" s="8"/>
    </row>
    <row r="852" spans="2:2">
      <c r="B852" s="8"/>
    </row>
    <row r="853" spans="2:2">
      <c r="B853" s="8"/>
    </row>
    <row r="854" spans="2:2">
      <c r="B854" s="8"/>
    </row>
    <row r="855" spans="2:2">
      <c r="B855" s="8"/>
    </row>
    <row r="856" spans="2:2">
      <c r="B856" s="8"/>
    </row>
    <row r="857" spans="2:2">
      <c r="B857" s="8"/>
    </row>
    <row r="858" spans="2:2">
      <c r="B858" s="8"/>
    </row>
    <row r="859" spans="2:2">
      <c r="B859" s="8"/>
    </row>
    <row r="860" spans="2:2">
      <c r="B860" s="8"/>
    </row>
    <row r="861" spans="2:2">
      <c r="B861" s="8"/>
    </row>
    <row r="862" spans="2:2">
      <c r="B862" s="8"/>
    </row>
    <row r="863" spans="2:2">
      <c r="B863" s="8"/>
    </row>
    <row r="864" spans="2:2">
      <c r="B864" s="8"/>
    </row>
    <row r="865" spans="2:2">
      <c r="B865" s="8"/>
    </row>
    <row r="866" spans="2:2">
      <c r="B866" s="8"/>
    </row>
    <row r="867" spans="2:2">
      <c r="B867" s="8"/>
    </row>
    <row r="868" spans="2:2">
      <c r="B868" s="8"/>
    </row>
    <row r="869" spans="2:2">
      <c r="B869" s="8"/>
    </row>
    <row r="870" spans="2:2">
      <c r="B870" s="8"/>
    </row>
    <row r="871" spans="2:2">
      <c r="B871" s="8"/>
    </row>
    <row r="872" spans="2:2">
      <c r="B872" s="8"/>
    </row>
    <row r="873" spans="2:2">
      <c r="B873" s="8"/>
    </row>
    <row r="874" spans="2:2">
      <c r="B874" s="8"/>
    </row>
    <row r="875" spans="2:2">
      <c r="B875" s="8"/>
    </row>
    <row r="876" spans="2:2">
      <c r="B876" s="8"/>
    </row>
    <row r="877" spans="2:2">
      <c r="B877" s="8"/>
    </row>
    <row r="878" spans="2:2">
      <c r="B878" s="8"/>
    </row>
    <row r="879" spans="2:2">
      <c r="B879" s="8"/>
    </row>
    <row r="880" spans="2:2">
      <c r="B880" s="8"/>
    </row>
    <row r="881" spans="2:2">
      <c r="B881" s="8"/>
    </row>
    <row r="882" spans="2:2">
      <c r="B882" s="8"/>
    </row>
    <row r="883" spans="2:2">
      <c r="B883" s="8"/>
    </row>
    <row r="884" spans="2:2">
      <c r="B884" s="8"/>
    </row>
    <row r="885" spans="2:2">
      <c r="B885" s="8"/>
    </row>
    <row r="886" spans="2:2">
      <c r="B886" s="8"/>
    </row>
    <row r="887" spans="2:2">
      <c r="B887" s="8"/>
    </row>
    <row r="888" spans="2:2">
      <c r="B888" s="8"/>
    </row>
    <row r="889" spans="2:2">
      <c r="B889" s="8"/>
    </row>
    <row r="890" spans="2:2">
      <c r="B890" s="8"/>
    </row>
    <row r="891" spans="2:2">
      <c r="B891" s="8"/>
    </row>
    <row r="892" spans="2:2">
      <c r="B892" s="8"/>
    </row>
    <row r="893" spans="2:2">
      <c r="B893" s="8"/>
    </row>
    <row r="894" spans="2:2">
      <c r="B894" s="8"/>
    </row>
    <row r="895" spans="2:2">
      <c r="B895" s="8"/>
    </row>
    <row r="896" spans="2:2">
      <c r="B896" s="8"/>
    </row>
    <row r="897" spans="2:2">
      <c r="B897" s="8"/>
    </row>
    <row r="898" spans="2:2">
      <c r="B898" s="8"/>
    </row>
    <row r="899" spans="2:2">
      <c r="B899" s="8"/>
    </row>
    <row r="900" spans="2:2">
      <c r="B900" s="8"/>
    </row>
    <row r="901" spans="2:2">
      <c r="B901" s="8"/>
    </row>
    <row r="902" spans="2:2">
      <c r="B902" s="8"/>
    </row>
    <row r="903" spans="2:2">
      <c r="B903" s="8"/>
    </row>
    <row r="904" spans="2:2">
      <c r="B904" s="8"/>
    </row>
    <row r="905" spans="2:2">
      <c r="B905" s="8"/>
    </row>
    <row r="906" spans="2:2">
      <c r="B906" s="8"/>
    </row>
    <row r="907" spans="2:2">
      <c r="B907" s="8"/>
    </row>
    <row r="908" spans="2:2">
      <c r="B908" s="8"/>
    </row>
    <row r="909" spans="2:2">
      <c r="B909" s="8"/>
    </row>
    <row r="910" spans="2:2">
      <c r="B910" s="8"/>
    </row>
    <row r="911" spans="2:2">
      <c r="B911" s="8"/>
    </row>
    <row r="912" spans="2:2">
      <c r="B912" s="8"/>
    </row>
    <row r="913" spans="2:2">
      <c r="B913" s="8"/>
    </row>
    <row r="914" spans="2:2">
      <c r="B914" s="8"/>
    </row>
    <row r="915" spans="2:2">
      <c r="B915" s="8"/>
    </row>
    <row r="916" spans="2:2">
      <c r="B916" s="8"/>
    </row>
    <row r="917" spans="2:2">
      <c r="B917" s="8"/>
    </row>
    <row r="918" spans="2:2">
      <c r="B918" s="8"/>
    </row>
    <row r="919" spans="2:2">
      <c r="B919" s="8"/>
    </row>
    <row r="920" spans="2:2">
      <c r="B920" s="8"/>
    </row>
    <row r="921" spans="2:2">
      <c r="B921" s="8"/>
    </row>
    <row r="922" spans="2:2">
      <c r="B922" s="8"/>
    </row>
    <row r="923" spans="2:2">
      <c r="B923" s="8"/>
    </row>
    <row r="924" spans="2:2">
      <c r="B924" s="8"/>
    </row>
    <row r="925" spans="2:2">
      <c r="B925" s="8"/>
    </row>
    <row r="926" spans="2:2">
      <c r="B926" s="8"/>
    </row>
    <row r="927" spans="2:2">
      <c r="B927" s="8"/>
    </row>
    <row r="928" spans="2:2">
      <c r="B928" s="8"/>
    </row>
    <row r="929" spans="2:2">
      <c r="B929" s="8"/>
    </row>
    <row r="930" spans="2:2">
      <c r="B930" s="8"/>
    </row>
    <row r="931" spans="2:2">
      <c r="B931" s="8"/>
    </row>
    <row r="932" spans="2:2">
      <c r="B932" s="8"/>
    </row>
    <row r="933" spans="2:2">
      <c r="B933" s="8"/>
    </row>
    <row r="934" spans="2:2">
      <c r="B934" s="8"/>
    </row>
    <row r="935" spans="2:2">
      <c r="B935" s="8"/>
    </row>
    <row r="936" spans="2:2">
      <c r="B936" s="8"/>
    </row>
    <row r="937" spans="2:2">
      <c r="B937" s="8"/>
    </row>
    <row r="938" spans="2:2">
      <c r="B938" s="8"/>
    </row>
    <row r="939" spans="2:2">
      <c r="B939" s="8"/>
    </row>
    <row r="940" spans="2:2">
      <c r="B940" s="8"/>
    </row>
    <row r="941" spans="2:2">
      <c r="B941" s="8"/>
    </row>
    <row r="942" spans="2:2">
      <c r="B942" s="8"/>
    </row>
    <row r="943" spans="2:2">
      <c r="B943" s="8"/>
    </row>
    <row r="944" spans="2:2">
      <c r="B944" s="8"/>
    </row>
    <row r="945" spans="2:2">
      <c r="B945" s="8"/>
    </row>
    <row r="946" spans="2:2">
      <c r="B946" s="8"/>
    </row>
    <row r="947" spans="2:2">
      <c r="B947" s="8"/>
    </row>
    <row r="948" spans="2:2">
      <c r="B948" s="8"/>
    </row>
    <row r="949" spans="2:2">
      <c r="B949" s="8"/>
    </row>
    <row r="950" spans="2:2">
      <c r="B950" s="8"/>
    </row>
    <row r="951" spans="2:2">
      <c r="B951" s="8"/>
    </row>
    <row r="952" spans="2:2">
      <c r="B952" s="8"/>
    </row>
    <row r="953" spans="2:2">
      <c r="B953" s="8"/>
    </row>
    <row r="954" spans="2:2">
      <c r="B954" s="8"/>
    </row>
    <row r="955" spans="2:2">
      <c r="B955" s="8"/>
    </row>
    <row r="956" spans="2:2">
      <c r="B956" s="8"/>
    </row>
    <row r="957" spans="2:2">
      <c r="B957" s="8"/>
    </row>
    <row r="958" spans="2:2">
      <c r="B958" s="8"/>
    </row>
    <row r="959" spans="2:2">
      <c r="B959" s="8"/>
    </row>
    <row r="960" spans="2:2">
      <c r="B960" s="8"/>
    </row>
    <row r="961" spans="2:2">
      <c r="B961" s="8"/>
    </row>
    <row r="962" spans="2:2">
      <c r="B962" s="8"/>
    </row>
    <row r="963" spans="2:2">
      <c r="B963" s="8"/>
    </row>
    <row r="964" spans="2:2">
      <c r="B964" s="8"/>
    </row>
    <row r="965" spans="2:2">
      <c r="B965" s="8"/>
    </row>
    <row r="966" spans="2:2">
      <c r="B966" s="8"/>
    </row>
    <row r="967" spans="2:2">
      <c r="B967" s="8"/>
    </row>
    <row r="968" spans="2:2">
      <c r="B968" s="8"/>
    </row>
    <row r="969" spans="2:2">
      <c r="B969" s="8"/>
    </row>
    <row r="970" spans="2:2">
      <c r="B970" s="8"/>
    </row>
    <row r="971" spans="2:2">
      <c r="B971" s="8"/>
    </row>
    <row r="972" spans="2:2">
      <c r="B972" s="8"/>
    </row>
    <row r="973" spans="2:2">
      <c r="B973" s="8"/>
    </row>
    <row r="974" spans="2:2">
      <c r="B974" s="8"/>
    </row>
    <row r="975" spans="2:2">
      <c r="B975" s="8"/>
    </row>
    <row r="976" spans="2:2">
      <c r="B976" s="8"/>
    </row>
    <row r="977" spans="2:2">
      <c r="B977" s="8"/>
    </row>
    <row r="978" spans="2:2">
      <c r="B978" s="8"/>
    </row>
    <row r="979" spans="2:2">
      <c r="B979" s="8"/>
    </row>
    <row r="980" spans="2:2">
      <c r="B980" s="8"/>
    </row>
    <row r="981" spans="2:2">
      <c r="B981" s="8"/>
    </row>
    <row r="982" spans="2:2">
      <c r="B982" s="8"/>
    </row>
    <row r="983" spans="2:2">
      <c r="B983" s="8"/>
    </row>
    <row r="984" spans="2:2">
      <c r="B984" s="8"/>
    </row>
    <row r="985" spans="2:2">
      <c r="B985" s="8"/>
    </row>
    <row r="986" spans="2:2">
      <c r="B986" s="8"/>
    </row>
    <row r="987" spans="2:2">
      <c r="B987" s="8"/>
    </row>
    <row r="988" spans="2:2">
      <c r="B988" s="8"/>
    </row>
    <row r="989" spans="2:2">
      <c r="B989" s="8"/>
    </row>
    <row r="990" spans="2:2">
      <c r="B990" s="8"/>
    </row>
    <row r="991" spans="2:2">
      <c r="B991" s="8"/>
    </row>
    <row r="992" spans="2:2">
      <c r="B992" s="8"/>
    </row>
    <row r="993" spans="2:2">
      <c r="B993" s="8"/>
    </row>
    <row r="994" spans="2:2">
      <c r="B994" s="8"/>
    </row>
    <row r="995" spans="2:2">
      <c r="B995" s="8"/>
    </row>
    <row r="996" spans="2:2">
      <c r="B996" s="8"/>
    </row>
    <row r="997" spans="2:2">
      <c r="B997" s="8"/>
    </row>
    <row r="998" spans="2:2">
      <c r="B998" s="8"/>
    </row>
    <row r="999" spans="2:2">
      <c r="B999" s="8"/>
    </row>
    <row r="1000" spans="2:2">
      <c r="B1000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B1000"/>
  <sheetViews>
    <sheetView workbookViewId="0"/>
  </sheetViews>
  <sheetFormatPr defaultColWidth="12.6640625" defaultRowHeight="15.75" customHeight="1"/>
  <cols>
    <col min="5" max="6" width="12.6640625" customWidth="1"/>
  </cols>
  <sheetData>
    <row r="1" spans="1:28">
      <c r="A1" s="8" t="s">
        <v>307</v>
      </c>
      <c r="B1" s="89" t="s">
        <v>325</v>
      </c>
      <c r="C1" s="8" t="s">
        <v>326</v>
      </c>
      <c r="D1" s="8" t="s">
        <v>308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U1" s="8"/>
      <c r="W1" s="8"/>
      <c r="X1" s="8"/>
      <c r="Y1" s="8"/>
      <c r="Z1" s="8"/>
      <c r="AA1" s="8"/>
      <c r="AB1" s="8"/>
    </row>
    <row r="2" spans="1:28">
      <c r="A2" s="8" t="s">
        <v>327</v>
      </c>
      <c r="B2" s="89" t="s">
        <v>328</v>
      </c>
      <c r="C2" s="89" t="s">
        <v>329</v>
      </c>
      <c r="D2" s="8" t="s">
        <v>309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U2" s="8"/>
      <c r="W2" s="8"/>
      <c r="X2" s="8"/>
      <c r="Y2" s="8"/>
      <c r="Z2" s="8"/>
      <c r="AA2" s="8"/>
      <c r="AB2" s="8"/>
    </row>
    <row r="3" spans="1:28">
      <c r="A3" s="8" t="s">
        <v>330</v>
      </c>
      <c r="B3" s="89" t="s">
        <v>331</v>
      </c>
      <c r="C3" s="89" t="s">
        <v>332</v>
      </c>
      <c r="D3" s="8" t="s">
        <v>310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U3" s="8"/>
      <c r="W3" s="8"/>
      <c r="X3" s="8"/>
      <c r="Y3" s="8"/>
      <c r="Z3" s="8"/>
      <c r="AA3" s="8"/>
      <c r="AB3" s="8"/>
    </row>
    <row r="4" spans="1:28">
      <c r="A4" s="8" t="s">
        <v>333</v>
      </c>
      <c r="B4" s="89" t="s">
        <v>334</v>
      </c>
      <c r="C4" s="89" t="s">
        <v>329</v>
      </c>
      <c r="D4" s="8" t="s">
        <v>311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U4" s="8"/>
      <c r="W4" s="8"/>
      <c r="X4" s="8"/>
      <c r="Y4" s="8"/>
      <c r="Z4" s="8"/>
      <c r="AA4" s="8"/>
      <c r="AB4" s="8"/>
    </row>
    <row r="5" spans="1:28">
      <c r="A5" s="8" t="s">
        <v>335</v>
      </c>
      <c r="B5" s="89" t="s">
        <v>336</v>
      </c>
      <c r="C5" s="89" t="s">
        <v>332</v>
      </c>
      <c r="D5" s="8" t="s">
        <v>312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U5" s="8"/>
      <c r="W5" s="8"/>
      <c r="X5" s="8"/>
      <c r="Y5" s="8"/>
      <c r="Z5" s="8"/>
      <c r="AA5" s="8"/>
      <c r="AB5" s="8"/>
    </row>
    <row r="6" spans="1:28">
      <c r="A6" s="8" t="s">
        <v>337</v>
      </c>
      <c r="B6" s="89" t="s">
        <v>338</v>
      </c>
      <c r="C6" s="89" t="s">
        <v>329</v>
      </c>
      <c r="D6" s="8" t="s">
        <v>313</v>
      </c>
      <c r="E6" s="8"/>
      <c r="F6" s="8"/>
      <c r="G6" s="117"/>
      <c r="H6" s="8"/>
      <c r="I6" s="8"/>
      <c r="J6" s="8"/>
      <c r="K6" s="8"/>
      <c r="L6" s="8"/>
      <c r="M6" s="8"/>
      <c r="N6" s="8"/>
      <c r="O6" s="8"/>
      <c r="P6" s="8"/>
      <c r="U6" s="8"/>
      <c r="W6" s="8"/>
      <c r="X6" s="8"/>
      <c r="Y6" s="8"/>
      <c r="Z6" s="8"/>
      <c r="AA6" s="8"/>
      <c r="AB6" s="8"/>
    </row>
    <row r="7" spans="1:28">
      <c r="A7" s="8" t="s">
        <v>339</v>
      </c>
      <c r="B7" s="89" t="s">
        <v>340</v>
      </c>
      <c r="C7" s="89" t="s">
        <v>332</v>
      </c>
      <c r="D7" s="8" t="s">
        <v>313</v>
      </c>
      <c r="E7" s="8"/>
      <c r="F7" s="8"/>
      <c r="G7" s="118"/>
      <c r="H7" s="118"/>
      <c r="I7" s="118"/>
      <c r="J7" s="8"/>
      <c r="K7" s="8"/>
      <c r="L7" s="8"/>
      <c r="M7" s="8"/>
      <c r="N7" s="8"/>
      <c r="O7" s="8"/>
      <c r="P7" s="8"/>
      <c r="U7" s="8"/>
      <c r="W7" s="8"/>
      <c r="X7" s="8"/>
      <c r="Y7" s="8"/>
      <c r="Z7" s="8"/>
      <c r="AA7" s="8"/>
      <c r="AB7" s="8"/>
    </row>
    <row r="8" spans="1:28">
      <c r="A8" s="8" t="s">
        <v>341</v>
      </c>
      <c r="B8" s="89" t="s">
        <v>342</v>
      </c>
      <c r="C8" s="89" t="s">
        <v>332</v>
      </c>
      <c r="D8" s="8" t="s">
        <v>314</v>
      </c>
      <c r="E8" s="8"/>
      <c r="F8" s="8"/>
      <c r="G8" s="117"/>
      <c r="H8" s="117"/>
      <c r="I8" s="117"/>
      <c r="J8" s="8"/>
      <c r="K8" s="8"/>
      <c r="L8" s="8"/>
      <c r="M8" s="8"/>
      <c r="N8" s="8"/>
      <c r="O8" s="8"/>
      <c r="P8" s="8"/>
      <c r="U8" s="8"/>
      <c r="W8" s="8"/>
      <c r="X8" s="8"/>
      <c r="Y8" s="8"/>
      <c r="Z8" s="8"/>
      <c r="AA8" s="8"/>
      <c r="AB8" s="8"/>
    </row>
    <row r="9" spans="1:28">
      <c r="A9" s="8" t="s">
        <v>343</v>
      </c>
      <c r="B9" s="89" t="s">
        <v>344</v>
      </c>
      <c r="C9" s="89" t="s">
        <v>329</v>
      </c>
      <c r="D9" s="8" t="s">
        <v>315</v>
      </c>
      <c r="E9" s="8"/>
      <c r="F9" s="8"/>
      <c r="G9" s="117"/>
      <c r="H9" s="117"/>
      <c r="I9" s="117"/>
      <c r="J9" s="8"/>
      <c r="K9" s="8"/>
      <c r="L9" s="8"/>
      <c r="M9" s="8"/>
      <c r="N9" s="8"/>
      <c r="O9" s="8"/>
      <c r="P9" s="8"/>
      <c r="U9" s="8"/>
      <c r="W9" s="8"/>
      <c r="X9" s="8"/>
      <c r="Y9" s="8"/>
      <c r="Z9" s="8"/>
      <c r="AA9" s="8"/>
      <c r="AB9" s="8"/>
    </row>
    <row r="10" spans="1:28">
      <c r="A10" s="8" t="s">
        <v>345</v>
      </c>
      <c r="B10" s="89" t="s">
        <v>346</v>
      </c>
      <c r="C10" s="89" t="s">
        <v>329</v>
      </c>
      <c r="D10" s="8" t="s">
        <v>316</v>
      </c>
      <c r="E10" s="8"/>
      <c r="F10" s="8"/>
      <c r="G10" s="117"/>
      <c r="H10" s="117"/>
      <c r="I10" s="117"/>
      <c r="J10" s="8"/>
      <c r="K10" s="8"/>
      <c r="L10" s="8"/>
      <c r="M10" s="8"/>
      <c r="N10" s="8"/>
      <c r="O10" s="8"/>
      <c r="P10" s="8"/>
      <c r="U10" s="8"/>
      <c r="W10" s="8"/>
      <c r="X10" s="8"/>
      <c r="Y10" s="8"/>
      <c r="Z10" s="8"/>
      <c r="AA10" s="8"/>
      <c r="AB10" s="8"/>
    </row>
    <row r="11" spans="1:28">
      <c r="A11" s="8" t="s">
        <v>347</v>
      </c>
      <c r="B11" s="89" t="s">
        <v>348</v>
      </c>
      <c r="C11" s="89" t="s">
        <v>329</v>
      </c>
      <c r="D11" s="8" t="s">
        <v>317</v>
      </c>
      <c r="E11" s="8"/>
      <c r="F11" s="8"/>
      <c r="G11" s="117"/>
      <c r="H11" s="117"/>
      <c r="I11" s="117"/>
      <c r="J11" s="8"/>
      <c r="K11" s="8"/>
      <c r="L11" s="8"/>
      <c r="M11" s="8"/>
      <c r="N11" s="8"/>
      <c r="O11" s="8"/>
      <c r="P11" s="8"/>
      <c r="U11" s="8"/>
      <c r="W11" s="8"/>
      <c r="X11" s="8"/>
      <c r="Y11" s="8"/>
      <c r="Z11" s="8"/>
      <c r="AA11" s="8"/>
      <c r="AB11" s="8"/>
    </row>
    <row r="12" spans="1:28">
      <c r="A12" s="8" t="s">
        <v>349</v>
      </c>
      <c r="B12" s="89" t="s">
        <v>350</v>
      </c>
      <c r="C12" s="89" t="s">
        <v>329</v>
      </c>
      <c r="D12" s="8" t="s">
        <v>317</v>
      </c>
      <c r="E12" s="8"/>
      <c r="F12" s="8"/>
      <c r="G12" s="117"/>
      <c r="H12" s="117"/>
      <c r="I12" s="117"/>
      <c r="J12" s="8"/>
      <c r="K12" s="8"/>
      <c r="L12" s="8"/>
      <c r="M12" s="8"/>
      <c r="N12" s="8"/>
      <c r="O12" s="8"/>
      <c r="P12" s="8"/>
      <c r="U12" s="8"/>
      <c r="W12" s="8"/>
      <c r="X12" s="8"/>
      <c r="Y12" s="8"/>
      <c r="Z12" s="8"/>
      <c r="AA12" s="8"/>
      <c r="AB12" s="8"/>
    </row>
    <row r="13" spans="1:28">
      <c r="A13" s="8" t="s">
        <v>351</v>
      </c>
      <c r="B13" s="89" t="s">
        <v>352</v>
      </c>
      <c r="C13" s="89" t="s">
        <v>329</v>
      </c>
      <c r="D13" s="8" t="s">
        <v>318</v>
      </c>
      <c r="E13" s="8"/>
      <c r="F13" s="8"/>
      <c r="G13" s="117"/>
      <c r="H13" s="117"/>
      <c r="I13" s="117"/>
      <c r="J13" s="8"/>
      <c r="K13" s="8"/>
      <c r="L13" s="8"/>
      <c r="M13" s="8"/>
      <c r="N13" s="8"/>
      <c r="O13" s="8"/>
      <c r="P13" s="8"/>
      <c r="U13" s="8"/>
      <c r="W13" s="8"/>
      <c r="X13" s="8"/>
      <c r="Y13" s="8"/>
      <c r="Z13" s="8"/>
      <c r="AA13" s="8"/>
      <c r="AB13" s="8"/>
    </row>
    <row r="14" spans="1:28">
      <c r="A14" s="8" t="s">
        <v>353</v>
      </c>
      <c r="B14" s="89" t="s">
        <v>354</v>
      </c>
      <c r="C14" s="89" t="s">
        <v>329</v>
      </c>
      <c r="D14" s="8" t="s">
        <v>310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U14" s="8"/>
      <c r="W14" s="8"/>
      <c r="X14" s="8"/>
      <c r="Y14" s="8"/>
      <c r="Z14" s="8"/>
      <c r="AA14" s="8"/>
      <c r="AB14" s="8"/>
    </row>
    <row r="15" spans="1:28">
      <c r="A15" s="8" t="s">
        <v>355</v>
      </c>
      <c r="B15" s="89" t="s">
        <v>356</v>
      </c>
      <c r="C15" s="89" t="s">
        <v>329</v>
      </c>
      <c r="D15" s="8" t="s">
        <v>314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U15" s="8"/>
      <c r="W15" s="8"/>
      <c r="X15" s="8"/>
      <c r="Y15" s="8"/>
      <c r="Z15" s="8"/>
      <c r="AA15" s="8"/>
      <c r="AB15" s="8"/>
    </row>
    <row r="16" spans="1:28">
      <c r="A16" s="8" t="s">
        <v>357</v>
      </c>
      <c r="B16" s="89" t="s">
        <v>358</v>
      </c>
      <c r="C16" s="89" t="s">
        <v>332</v>
      </c>
      <c r="D16" s="8" t="s">
        <v>310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U16" s="8"/>
      <c r="W16" s="8"/>
      <c r="X16" s="8"/>
      <c r="Y16" s="8"/>
      <c r="Z16" s="8"/>
      <c r="AA16" s="8"/>
      <c r="AB16" s="8"/>
    </row>
    <row r="17" spans="1:28">
      <c r="A17" s="8" t="s">
        <v>359</v>
      </c>
      <c r="B17" s="89" t="s">
        <v>360</v>
      </c>
      <c r="C17" s="89" t="s">
        <v>329</v>
      </c>
      <c r="D17" s="8" t="s">
        <v>319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U17" s="8"/>
      <c r="W17" s="8"/>
      <c r="X17" s="8"/>
      <c r="Y17" s="8"/>
      <c r="Z17" s="8"/>
      <c r="AA17" s="8"/>
      <c r="AB17" s="8"/>
    </row>
    <row r="18" spans="1:28">
      <c r="A18" s="8" t="s">
        <v>361</v>
      </c>
      <c r="B18" s="89" t="s">
        <v>362</v>
      </c>
      <c r="C18" s="89" t="s">
        <v>332</v>
      </c>
      <c r="D18" s="8" t="s">
        <v>312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U18" s="8"/>
      <c r="W18" s="8"/>
      <c r="X18" s="8"/>
      <c r="Y18" s="8"/>
      <c r="Z18" s="8"/>
      <c r="AA18" s="8"/>
      <c r="AB18" s="8"/>
    </row>
    <row r="19" spans="1:28">
      <c r="A19" s="8" t="s">
        <v>363</v>
      </c>
      <c r="B19" s="89" t="s">
        <v>364</v>
      </c>
      <c r="C19" s="89" t="s">
        <v>329</v>
      </c>
      <c r="D19" s="8" t="s">
        <v>317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U19" s="8"/>
      <c r="W19" s="8"/>
      <c r="X19" s="8"/>
      <c r="Y19" s="8"/>
      <c r="Z19" s="8"/>
      <c r="AA19" s="8"/>
      <c r="AB19" s="8"/>
    </row>
    <row r="20" spans="1:28">
      <c r="A20" s="8" t="s">
        <v>365</v>
      </c>
      <c r="B20" s="89" t="s">
        <v>366</v>
      </c>
      <c r="C20" s="89" t="s">
        <v>332</v>
      </c>
      <c r="D20" s="8" t="s">
        <v>319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U20" s="8"/>
      <c r="W20" s="8"/>
      <c r="X20" s="8"/>
      <c r="Y20" s="8"/>
      <c r="Z20" s="8"/>
      <c r="AA20" s="8"/>
      <c r="AB20" s="8"/>
    </row>
    <row r="21" spans="1:28">
      <c r="A21" s="8" t="s">
        <v>367</v>
      </c>
      <c r="B21" s="89" t="s">
        <v>368</v>
      </c>
      <c r="C21" s="89" t="s">
        <v>329</v>
      </c>
      <c r="D21" s="8" t="s">
        <v>310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U21" s="8"/>
      <c r="W21" s="8"/>
      <c r="X21" s="8"/>
      <c r="Y21" s="8"/>
      <c r="Z21" s="8"/>
      <c r="AA21" s="8"/>
      <c r="AB21" s="8"/>
    </row>
    <row r="22" spans="1:28">
      <c r="A22" s="8" t="s">
        <v>369</v>
      </c>
      <c r="B22" s="89" t="s">
        <v>370</v>
      </c>
      <c r="C22" s="89" t="s">
        <v>332</v>
      </c>
      <c r="D22" s="8" t="s">
        <v>316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U22" s="8"/>
      <c r="W22" s="8"/>
      <c r="X22" s="8"/>
      <c r="Y22" s="8"/>
      <c r="Z22" s="8"/>
      <c r="AA22" s="8"/>
      <c r="AB22" s="8"/>
    </row>
    <row r="23" spans="1:28">
      <c r="A23" s="8" t="s">
        <v>371</v>
      </c>
      <c r="B23" s="89" t="s">
        <v>372</v>
      </c>
      <c r="C23" s="89" t="s">
        <v>329</v>
      </c>
      <c r="D23" s="8" t="s">
        <v>318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U23" s="8"/>
      <c r="W23" s="8"/>
      <c r="X23" s="8"/>
      <c r="Y23" s="8"/>
      <c r="Z23" s="8"/>
      <c r="AA23" s="8"/>
      <c r="AB23" s="8"/>
    </row>
    <row r="24" spans="1:28">
      <c r="A24" s="8" t="s">
        <v>373</v>
      </c>
      <c r="B24" s="89" t="s">
        <v>374</v>
      </c>
      <c r="C24" s="89" t="s">
        <v>329</v>
      </c>
      <c r="D24" s="8" t="s">
        <v>320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U24" s="8"/>
      <c r="W24" s="8"/>
      <c r="X24" s="8"/>
      <c r="Y24" s="8"/>
      <c r="Z24" s="8"/>
      <c r="AA24" s="8"/>
      <c r="AB24" s="8"/>
    </row>
    <row r="25" spans="1:28">
      <c r="A25" s="8" t="s">
        <v>375</v>
      </c>
      <c r="B25" s="89" t="s">
        <v>376</v>
      </c>
      <c r="C25" s="89" t="s">
        <v>332</v>
      </c>
      <c r="D25" s="8" t="s">
        <v>316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U25" s="8"/>
      <c r="W25" s="8"/>
      <c r="X25" s="8"/>
      <c r="Y25" s="8"/>
      <c r="Z25" s="8"/>
      <c r="AA25" s="8"/>
      <c r="AB25" s="8"/>
    </row>
    <row r="26" spans="1:28">
      <c r="A26" s="8" t="s">
        <v>377</v>
      </c>
      <c r="B26" s="89" t="s">
        <v>378</v>
      </c>
      <c r="C26" s="89" t="s">
        <v>329</v>
      </c>
      <c r="D26" s="8" t="s">
        <v>309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U26" s="8"/>
      <c r="W26" s="8"/>
      <c r="X26" s="8"/>
      <c r="Y26" s="8"/>
      <c r="Z26" s="8"/>
      <c r="AA26" s="8"/>
      <c r="AB26" s="8"/>
    </row>
    <row r="27" spans="1:28">
      <c r="A27" s="8" t="s">
        <v>379</v>
      </c>
      <c r="B27" s="89" t="s">
        <v>380</v>
      </c>
      <c r="C27" s="89" t="s">
        <v>329</v>
      </c>
      <c r="D27" s="8" t="s">
        <v>310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U27" s="8"/>
      <c r="W27" s="8"/>
      <c r="X27" s="8"/>
      <c r="Y27" s="8"/>
      <c r="Z27" s="8"/>
      <c r="AA27" s="8"/>
      <c r="AB27" s="8"/>
    </row>
    <row r="28" spans="1:28">
      <c r="A28" s="8" t="s">
        <v>381</v>
      </c>
      <c r="B28" s="89" t="s">
        <v>382</v>
      </c>
      <c r="C28" s="89" t="s">
        <v>329</v>
      </c>
      <c r="D28" s="8" t="s">
        <v>321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U28" s="8"/>
      <c r="W28" s="8"/>
      <c r="X28" s="8"/>
      <c r="Y28" s="8"/>
      <c r="Z28" s="8"/>
      <c r="AA28" s="8"/>
      <c r="AB28" s="8"/>
    </row>
    <row r="29" spans="1:28">
      <c r="A29" s="8" t="s">
        <v>383</v>
      </c>
      <c r="B29" s="89" t="s">
        <v>384</v>
      </c>
      <c r="C29" s="89" t="s">
        <v>332</v>
      </c>
      <c r="D29" s="8" t="s">
        <v>314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U29" s="8"/>
      <c r="W29" s="8"/>
      <c r="X29" s="8"/>
      <c r="Y29" s="8"/>
      <c r="Z29" s="8"/>
      <c r="AA29" s="8"/>
      <c r="AB29" s="8"/>
    </row>
    <row r="30" spans="1:28">
      <c r="A30" s="8" t="s">
        <v>385</v>
      </c>
      <c r="B30" s="89" t="s">
        <v>386</v>
      </c>
      <c r="C30" s="89" t="s">
        <v>329</v>
      </c>
      <c r="D30" s="8" t="s">
        <v>313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U30" s="8"/>
      <c r="W30" s="8"/>
      <c r="X30" s="8"/>
      <c r="Y30" s="8"/>
      <c r="Z30" s="8"/>
      <c r="AA30" s="8"/>
      <c r="AB30" s="8"/>
    </row>
    <row r="31" spans="1:28">
      <c r="A31" s="8" t="s">
        <v>387</v>
      </c>
      <c r="B31" s="89" t="s">
        <v>388</v>
      </c>
      <c r="C31" s="89" t="s">
        <v>329</v>
      </c>
      <c r="D31" s="8" t="s">
        <v>310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U31" s="8"/>
      <c r="W31" s="8"/>
      <c r="X31" s="8"/>
      <c r="Y31" s="8"/>
      <c r="Z31" s="8"/>
      <c r="AA31" s="8"/>
      <c r="AB31" s="8"/>
    </row>
    <row r="32" spans="1:28">
      <c r="A32" s="8" t="s">
        <v>389</v>
      </c>
      <c r="B32" s="89" t="s">
        <v>390</v>
      </c>
      <c r="C32" s="89" t="s">
        <v>329</v>
      </c>
      <c r="D32" s="8" t="s">
        <v>309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U32" s="8"/>
      <c r="W32" s="8"/>
      <c r="X32" s="8"/>
      <c r="Y32" s="8"/>
      <c r="Z32" s="8"/>
      <c r="AA32" s="8"/>
      <c r="AB32" s="8"/>
    </row>
    <row r="33" spans="1:28">
      <c r="A33" s="8" t="s">
        <v>391</v>
      </c>
      <c r="B33" s="89" t="s">
        <v>392</v>
      </c>
      <c r="C33" s="89" t="s">
        <v>332</v>
      </c>
      <c r="D33" s="8" t="s">
        <v>315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U33" s="8"/>
      <c r="W33" s="8"/>
      <c r="X33" s="8"/>
      <c r="Y33" s="8"/>
      <c r="Z33" s="8"/>
      <c r="AA33" s="8"/>
      <c r="AB33" s="8"/>
    </row>
    <row r="34" spans="1:28">
      <c r="A34" s="8" t="s">
        <v>393</v>
      </c>
      <c r="B34" s="89" t="s">
        <v>394</v>
      </c>
      <c r="C34" s="89" t="s">
        <v>329</v>
      </c>
      <c r="D34" s="8" t="s">
        <v>313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U34" s="8"/>
      <c r="W34" s="8"/>
      <c r="X34" s="8"/>
      <c r="Y34" s="8"/>
      <c r="Z34" s="8"/>
      <c r="AA34" s="8"/>
      <c r="AB34" s="8"/>
    </row>
    <row r="35" spans="1:28">
      <c r="A35" s="8" t="s">
        <v>395</v>
      </c>
      <c r="B35" s="89" t="s">
        <v>396</v>
      </c>
      <c r="C35" s="89" t="s">
        <v>329</v>
      </c>
      <c r="D35" s="8" t="s">
        <v>316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U35" s="8"/>
      <c r="W35" s="8"/>
      <c r="X35" s="8"/>
      <c r="Y35" s="8"/>
      <c r="Z35" s="8"/>
      <c r="AA35" s="8"/>
      <c r="AB35" s="8"/>
    </row>
    <row r="36" spans="1:28">
      <c r="A36" s="8" t="s">
        <v>397</v>
      </c>
      <c r="B36" s="89" t="s">
        <v>398</v>
      </c>
      <c r="C36" s="89" t="s">
        <v>329</v>
      </c>
      <c r="D36" s="8" t="s">
        <v>322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U36" s="8"/>
      <c r="W36" s="8"/>
      <c r="X36" s="8"/>
      <c r="Y36" s="8"/>
      <c r="Z36" s="8"/>
      <c r="AA36" s="8"/>
      <c r="AB36" s="8"/>
    </row>
    <row r="37" spans="1:28">
      <c r="A37" s="8" t="s">
        <v>399</v>
      </c>
      <c r="B37" s="89" t="s">
        <v>400</v>
      </c>
      <c r="C37" s="89" t="s">
        <v>332</v>
      </c>
      <c r="D37" s="8" t="s">
        <v>312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U37" s="8"/>
      <c r="W37" s="8"/>
      <c r="X37" s="8"/>
      <c r="Y37" s="8"/>
      <c r="Z37" s="8"/>
      <c r="AA37" s="8"/>
      <c r="AB37" s="8"/>
    </row>
    <row r="38" spans="1:28">
      <c r="A38" s="8" t="s">
        <v>401</v>
      </c>
      <c r="B38" s="89" t="s">
        <v>402</v>
      </c>
      <c r="C38" s="89" t="s">
        <v>332</v>
      </c>
      <c r="D38" s="8" t="s">
        <v>310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U38" s="8"/>
      <c r="W38" s="8"/>
      <c r="X38" s="8"/>
      <c r="Y38" s="8"/>
      <c r="Z38" s="8"/>
      <c r="AA38" s="8"/>
      <c r="AB38" s="8"/>
    </row>
    <row r="39" spans="1:28">
      <c r="A39" s="8" t="s">
        <v>403</v>
      </c>
      <c r="B39" s="89" t="s">
        <v>404</v>
      </c>
      <c r="C39" s="89" t="s">
        <v>329</v>
      </c>
      <c r="D39" s="8" t="s">
        <v>315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U39" s="8"/>
      <c r="W39" s="8"/>
      <c r="X39" s="8"/>
      <c r="Y39" s="8"/>
      <c r="Z39" s="8"/>
      <c r="AA39" s="8"/>
      <c r="AB39" s="8"/>
    </row>
    <row r="40" spans="1:28">
      <c r="A40" s="8" t="s">
        <v>405</v>
      </c>
      <c r="B40" s="89" t="s">
        <v>406</v>
      </c>
      <c r="C40" s="89" t="s">
        <v>329</v>
      </c>
      <c r="D40" s="8" t="s">
        <v>319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U40" s="8"/>
      <c r="W40" s="8"/>
      <c r="X40" s="8"/>
      <c r="Y40" s="8"/>
      <c r="Z40" s="8"/>
      <c r="AA40" s="8"/>
      <c r="AB40" s="8"/>
    </row>
    <row r="41" spans="1:28">
      <c r="A41" s="8" t="s">
        <v>407</v>
      </c>
      <c r="B41" s="89" t="s">
        <v>408</v>
      </c>
      <c r="C41" s="89" t="s">
        <v>329</v>
      </c>
      <c r="D41" s="8" t="s">
        <v>318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U41" s="8"/>
      <c r="W41" s="8"/>
      <c r="X41" s="8"/>
      <c r="Y41" s="8"/>
      <c r="Z41" s="8"/>
      <c r="AA41" s="8"/>
      <c r="AB41" s="8"/>
    </row>
    <row r="42" spans="1:28">
      <c r="A42" s="8" t="s">
        <v>409</v>
      </c>
      <c r="B42" s="89" t="s">
        <v>410</v>
      </c>
      <c r="C42" s="89" t="s">
        <v>332</v>
      </c>
      <c r="D42" s="8" t="s">
        <v>314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U42" s="8"/>
      <c r="W42" s="8"/>
      <c r="X42" s="8"/>
      <c r="Y42" s="8"/>
      <c r="Z42" s="8"/>
      <c r="AA42" s="8"/>
      <c r="AB42" s="8"/>
    </row>
    <row r="43" spans="1:28">
      <c r="A43" s="8" t="s">
        <v>411</v>
      </c>
      <c r="B43" s="89" t="s">
        <v>412</v>
      </c>
      <c r="C43" s="89" t="s">
        <v>329</v>
      </c>
      <c r="D43" s="8" t="s">
        <v>310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U43" s="8"/>
      <c r="W43" s="8"/>
      <c r="X43" s="8"/>
      <c r="Y43" s="8"/>
      <c r="Z43" s="8"/>
      <c r="AA43" s="8"/>
      <c r="AB43" s="8"/>
    </row>
    <row r="44" spans="1:28">
      <c r="A44" s="8" t="s">
        <v>413</v>
      </c>
      <c r="B44" s="89" t="s">
        <v>414</v>
      </c>
      <c r="C44" s="89" t="s">
        <v>332</v>
      </c>
      <c r="D44" s="8" t="s">
        <v>322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U44" s="8"/>
      <c r="W44" s="8"/>
      <c r="X44" s="8"/>
      <c r="Y44" s="8"/>
      <c r="Z44" s="8"/>
      <c r="AA44" s="8"/>
      <c r="AB44" s="8"/>
    </row>
    <row r="45" spans="1:28">
      <c r="A45" s="8" t="s">
        <v>415</v>
      </c>
      <c r="B45" s="89" t="s">
        <v>416</v>
      </c>
      <c r="C45" s="89" t="s">
        <v>332</v>
      </c>
      <c r="D45" s="8" t="s">
        <v>323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U45" s="8"/>
      <c r="W45" s="8"/>
      <c r="X45" s="8"/>
      <c r="Y45" s="8"/>
      <c r="Z45" s="8"/>
      <c r="AA45" s="8"/>
      <c r="AB45" s="8"/>
    </row>
    <row r="46" spans="1:28">
      <c r="A46" s="8" t="s">
        <v>417</v>
      </c>
      <c r="B46" s="89" t="s">
        <v>418</v>
      </c>
      <c r="C46" s="89" t="s">
        <v>329</v>
      </c>
      <c r="D46" s="8" t="s">
        <v>313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U46" s="8"/>
      <c r="W46" s="8"/>
      <c r="X46" s="8"/>
      <c r="Y46" s="8"/>
      <c r="Z46" s="8"/>
      <c r="AA46" s="8"/>
      <c r="AB46" s="8"/>
    </row>
    <row r="47" spans="1:28">
      <c r="A47" s="8" t="s">
        <v>419</v>
      </c>
      <c r="B47" s="89" t="s">
        <v>420</v>
      </c>
      <c r="C47" s="89" t="s">
        <v>329</v>
      </c>
      <c r="D47" s="8" t="s">
        <v>319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U47" s="8"/>
      <c r="W47" s="8"/>
      <c r="X47" s="8"/>
      <c r="Y47" s="8"/>
      <c r="Z47" s="8"/>
      <c r="AA47" s="8"/>
      <c r="AB47" s="8"/>
    </row>
    <row r="48" spans="1:28">
      <c r="A48" s="8" t="s">
        <v>421</v>
      </c>
      <c r="B48" s="89" t="s">
        <v>422</v>
      </c>
      <c r="C48" s="89" t="s">
        <v>329</v>
      </c>
      <c r="D48" s="8" t="s">
        <v>320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U48" s="8"/>
      <c r="W48" s="8"/>
      <c r="X48" s="8"/>
      <c r="Y48" s="8"/>
      <c r="Z48" s="8"/>
      <c r="AA48" s="8"/>
      <c r="AB48" s="8"/>
    </row>
    <row r="49" spans="1:28">
      <c r="A49" s="8" t="s">
        <v>423</v>
      </c>
      <c r="B49" s="89" t="s">
        <v>424</v>
      </c>
      <c r="C49" s="89" t="s">
        <v>329</v>
      </c>
      <c r="D49" s="8" t="s">
        <v>313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U49" s="8"/>
      <c r="W49" s="8"/>
      <c r="X49" s="8"/>
      <c r="Y49" s="8"/>
      <c r="Z49" s="8"/>
      <c r="AA49" s="8"/>
      <c r="AB49" s="8"/>
    </row>
    <row r="50" spans="1:28">
      <c r="A50" s="8" t="s">
        <v>425</v>
      </c>
      <c r="B50" s="89" t="s">
        <v>426</v>
      </c>
      <c r="C50" s="89" t="s">
        <v>332</v>
      </c>
      <c r="D50" s="8" t="s">
        <v>324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U50" s="8"/>
      <c r="W50" s="8"/>
      <c r="X50" s="8"/>
      <c r="Y50" s="8"/>
      <c r="Z50" s="8"/>
      <c r="AA50" s="8"/>
      <c r="AB50" s="8"/>
    </row>
    <row r="51" spans="1:28">
      <c r="A51" s="8" t="s">
        <v>427</v>
      </c>
      <c r="B51" s="89" t="s">
        <v>428</v>
      </c>
      <c r="C51" s="89" t="s">
        <v>332</v>
      </c>
      <c r="D51" s="8" t="s">
        <v>317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U51" s="8"/>
      <c r="W51" s="8"/>
      <c r="X51" s="8"/>
      <c r="Y51" s="8"/>
      <c r="Z51" s="8"/>
      <c r="AA51" s="8"/>
      <c r="AB51" s="8"/>
    </row>
    <row r="52" spans="1:28">
      <c r="A52" s="8" t="s">
        <v>429</v>
      </c>
      <c r="B52" s="89" t="s">
        <v>430</v>
      </c>
      <c r="C52" s="89" t="s">
        <v>332</v>
      </c>
      <c r="D52" s="8" t="s">
        <v>316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U52" s="8"/>
      <c r="W52" s="8"/>
      <c r="X52" s="8"/>
      <c r="Y52" s="8"/>
      <c r="Z52" s="8"/>
      <c r="AA52" s="8"/>
      <c r="AB52" s="8"/>
    </row>
    <row r="53" spans="1:28">
      <c r="A53" s="8" t="s">
        <v>431</v>
      </c>
      <c r="B53" s="89" t="s">
        <v>432</v>
      </c>
      <c r="C53" s="89" t="s">
        <v>332</v>
      </c>
      <c r="D53" s="8" t="s">
        <v>313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U53" s="8"/>
      <c r="W53" s="8"/>
      <c r="X53" s="8"/>
      <c r="Y53" s="8"/>
      <c r="Z53" s="8"/>
      <c r="AA53" s="8"/>
      <c r="AB53" s="8"/>
    </row>
    <row r="54" spans="1:28">
      <c r="A54" s="8" t="s">
        <v>433</v>
      </c>
      <c r="B54" s="89" t="s">
        <v>434</v>
      </c>
      <c r="C54" s="89" t="s">
        <v>332</v>
      </c>
      <c r="D54" s="8" t="s">
        <v>323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U54" s="8"/>
      <c r="W54" s="8"/>
      <c r="X54" s="8"/>
      <c r="Y54" s="8"/>
      <c r="Z54" s="8"/>
      <c r="AA54" s="8"/>
      <c r="AB54" s="8"/>
    </row>
    <row r="55" spans="1:28">
      <c r="A55" s="8" t="s">
        <v>435</v>
      </c>
      <c r="B55" s="89" t="s">
        <v>436</v>
      </c>
      <c r="C55" s="89" t="s">
        <v>332</v>
      </c>
      <c r="D55" s="8" t="s">
        <v>322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U55" s="8"/>
      <c r="W55" s="8"/>
      <c r="X55" s="8"/>
      <c r="Y55" s="8"/>
      <c r="Z55" s="8"/>
      <c r="AA55" s="8"/>
      <c r="AB55" s="8"/>
    </row>
    <row r="56" spans="1:28">
      <c r="A56" s="8" t="s">
        <v>437</v>
      </c>
      <c r="B56" s="89" t="s">
        <v>438</v>
      </c>
      <c r="C56" s="89" t="s">
        <v>332</v>
      </c>
      <c r="D56" s="8" t="s">
        <v>317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U56" s="8"/>
      <c r="W56" s="8"/>
      <c r="X56" s="8"/>
      <c r="Y56" s="8"/>
      <c r="Z56" s="8"/>
      <c r="AA56" s="8"/>
      <c r="AB56" s="8"/>
    </row>
    <row r="57" spans="1:28">
      <c r="A57" s="8" t="s">
        <v>439</v>
      </c>
      <c r="B57" s="89" t="s">
        <v>440</v>
      </c>
      <c r="C57" s="89" t="s">
        <v>332</v>
      </c>
      <c r="D57" s="8" t="s">
        <v>320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U57" s="8"/>
      <c r="W57" s="8"/>
      <c r="X57" s="8"/>
      <c r="Y57" s="8"/>
      <c r="Z57" s="8"/>
      <c r="AA57" s="8"/>
      <c r="AB57" s="8"/>
    </row>
    <row r="58" spans="1:28">
      <c r="A58" s="8" t="s">
        <v>441</v>
      </c>
      <c r="B58" s="89" t="s">
        <v>442</v>
      </c>
      <c r="C58" s="89" t="s">
        <v>332</v>
      </c>
      <c r="D58" s="8" t="s">
        <v>314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U58" s="8"/>
      <c r="W58" s="8"/>
      <c r="X58" s="8"/>
      <c r="Y58" s="8"/>
      <c r="Z58" s="8"/>
      <c r="AA58" s="8"/>
      <c r="AB58" s="8"/>
    </row>
    <row r="59" spans="1:28">
      <c r="A59" s="8" t="s">
        <v>443</v>
      </c>
      <c r="B59" s="89" t="s">
        <v>444</v>
      </c>
      <c r="C59" s="89" t="s">
        <v>332</v>
      </c>
      <c r="D59" s="8" t="s">
        <v>323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U59" s="8"/>
      <c r="W59" s="8"/>
      <c r="X59" s="8"/>
      <c r="Y59" s="8"/>
      <c r="Z59" s="8"/>
      <c r="AA59" s="8"/>
      <c r="AB59" s="8"/>
    </row>
    <row r="60" spans="1:28">
      <c r="A60" s="8" t="s">
        <v>445</v>
      </c>
      <c r="B60" s="89" t="s">
        <v>446</v>
      </c>
      <c r="C60" s="89" t="s">
        <v>332</v>
      </c>
      <c r="D60" s="8" t="s">
        <v>310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U60" s="8"/>
      <c r="W60" s="8"/>
      <c r="X60" s="8"/>
      <c r="Y60" s="8"/>
      <c r="Z60" s="8"/>
      <c r="AA60" s="8"/>
      <c r="AB60" s="8"/>
    </row>
    <row r="61" spans="1:28">
      <c r="A61" s="8" t="s">
        <v>447</v>
      </c>
      <c r="B61" s="89" t="s">
        <v>448</v>
      </c>
      <c r="C61" s="89" t="s">
        <v>332</v>
      </c>
      <c r="D61" s="8" t="s">
        <v>322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U61" s="8"/>
      <c r="W61" s="8"/>
      <c r="X61" s="8"/>
      <c r="Y61" s="8"/>
      <c r="Z61" s="8"/>
      <c r="AA61" s="8"/>
      <c r="AB61" s="8"/>
    </row>
    <row r="62" spans="1:28">
      <c r="A62" s="8" t="s">
        <v>449</v>
      </c>
      <c r="B62" s="89" t="s">
        <v>450</v>
      </c>
      <c r="C62" s="89" t="s">
        <v>332</v>
      </c>
      <c r="D62" s="8" t="s">
        <v>317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U62" s="8"/>
      <c r="W62" s="8"/>
      <c r="X62" s="8"/>
      <c r="Y62" s="8"/>
      <c r="Z62" s="8"/>
      <c r="AA62" s="8"/>
      <c r="AB62" s="8"/>
    </row>
    <row r="63" spans="1:28">
      <c r="A63" s="8" t="s">
        <v>451</v>
      </c>
      <c r="B63" s="89" t="s">
        <v>452</v>
      </c>
      <c r="C63" s="89" t="s">
        <v>332</v>
      </c>
      <c r="D63" s="8" t="s">
        <v>323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U63" s="8"/>
      <c r="W63" s="8"/>
      <c r="X63" s="8"/>
      <c r="Y63" s="8"/>
      <c r="Z63" s="8"/>
      <c r="AA63" s="8"/>
      <c r="AB63" s="8"/>
    </row>
    <row r="64" spans="1:28">
      <c r="A64" s="8" t="s">
        <v>453</v>
      </c>
      <c r="B64" s="89" t="s">
        <v>454</v>
      </c>
      <c r="C64" s="89" t="s">
        <v>332</v>
      </c>
      <c r="D64" s="8" t="s">
        <v>323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U64" s="8"/>
      <c r="W64" s="8"/>
      <c r="X64" s="8"/>
      <c r="Y64" s="8"/>
      <c r="Z64" s="8"/>
      <c r="AA64" s="8"/>
      <c r="AB64" s="8"/>
    </row>
    <row r="65" spans="1:28">
      <c r="A65" s="8" t="s">
        <v>455</v>
      </c>
      <c r="B65" s="89" t="s">
        <v>456</v>
      </c>
      <c r="C65" s="89" t="s">
        <v>332</v>
      </c>
      <c r="D65" s="8" t="s">
        <v>320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U65" s="8"/>
      <c r="W65" s="8"/>
      <c r="X65" s="8"/>
      <c r="Y65" s="8"/>
      <c r="Z65" s="8"/>
      <c r="AA65" s="8"/>
      <c r="AB65" s="8"/>
    </row>
    <row r="66" spans="1:28">
      <c r="A66" s="8" t="s">
        <v>457</v>
      </c>
      <c r="B66" s="89" t="s">
        <v>458</v>
      </c>
      <c r="C66" s="89" t="s">
        <v>332</v>
      </c>
      <c r="D66" s="8" t="s">
        <v>321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U66" s="8"/>
      <c r="W66" s="8"/>
      <c r="X66" s="8"/>
      <c r="Y66" s="8"/>
      <c r="Z66" s="8"/>
      <c r="AA66" s="8"/>
      <c r="AB66" s="8"/>
    </row>
    <row r="67" spans="1:28">
      <c r="A67" s="8" t="s">
        <v>459</v>
      </c>
      <c r="B67" s="89" t="s">
        <v>460</v>
      </c>
      <c r="C67" s="89" t="s">
        <v>332</v>
      </c>
      <c r="D67" s="8" t="s">
        <v>324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U67" s="8"/>
      <c r="W67" s="8"/>
      <c r="X67" s="8"/>
      <c r="Y67" s="8"/>
      <c r="Z67" s="8"/>
      <c r="AA67" s="8"/>
      <c r="AB67" s="8"/>
    </row>
    <row r="68" spans="1:28">
      <c r="A68" s="8" t="s">
        <v>461</v>
      </c>
      <c r="B68" s="89" t="s">
        <v>462</v>
      </c>
      <c r="C68" s="89" t="s">
        <v>332</v>
      </c>
      <c r="D68" s="8" t="s">
        <v>321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U68" s="8"/>
      <c r="W68" s="8"/>
      <c r="X68" s="8"/>
      <c r="Y68" s="8"/>
      <c r="Z68" s="8"/>
      <c r="AA68" s="8"/>
      <c r="AB68" s="8"/>
    </row>
    <row r="69" spans="1:28">
      <c r="A69" s="8" t="s">
        <v>463</v>
      </c>
      <c r="B69" s="89" t="s">
        <v>464</v>
      </c>
      <c r="C69" s="89" t="s">
        <v>332</v>
      </c>
      <c r="D69" s="8" t="s">
        <v>316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U69" s="8"/>
      <c r="W69" s="8"/>
      <c r="X69" s="8"/>
      <c r="Y69" s="8"/>
      <c r="Z69" s="8"/>
      <c r="AA69" s="8"/>
      <c r="AB69" s="8"/>
    </row>
    <row r="70" spans="1:28">
      <c r="A70" s="8" t="s">
        <v>465</v>
      </c>
      <c r="B70" s="89" t="s">
        <v>466</v>
      </c>
      <c r="C70" s="89" t="s">
        <v>332</v>
      </c>
      <c r="D70" s="8" t="s">
        <v>314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U70" s="8"/>
      <c r="W70" s="8"/>
      <c r="X70" s="8"/>
      <c r="Y70" s="8"/>
      <c r="Z70" s="8"/>
      <c r="AA70" s="8"/>
      <c r="AB70" s="8"/>
    </row>
    <row r="71" spans="1:28">
      <c r="A71" s="8" t="s">
        <v>467</v>
      </c>
      <c r="B71" s="89" t="s">
        <v>468</v>
      </c>
      <c r="C71" s="89" t="s">
        <v>332</v>
      </c>
      <c r="D71" s="8" t="s">
        <v>324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U71" s="8"/>
      <c r="W71" s="8"/>
      <c r="X71" s="8"/>
      <c r="Y71" s="8"/>
      <c r="Z71" s="8"/>
      <c r="AA71" s="8"/>
      <c r="AB71" s="8"/>
    </row>
    <row r="72" spans="1:28">
      <c r="A72" s="8" t="s">
        <v>469</v>
      </c>
      <c r="B72" s="89" t="s">
        <v>470</v>
      </c>
      <c r="C72" s="89" t="s">
        <v>329</v>
      </c>
      <c r="D72" s="8" t="s">
        <v>310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U72" s="8"/>
      <c r="W72" s="8"/>
      <c r="X72" s="8"/>
      <c r="Y72" s="8"/>
      <c r="Z72" s="8"/>
      <c r="AA72" s="8"/>
      <c r="AB72" s="8"/>
    </row>
    <row r="73" spans="1:28">
      <c r="A73" s="8" t="s">
        <v>471</v>
      </c>
      <c r="B73" s="89" t="s">
        <v>472</v>
      </c>
      <c r="C73" s="89" t="s">
        <v>329</v>
      </c>
      <c r="D73" s="8" t="s">
        <v>310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U73" s="8"/>
      <c r="W73" s="8"/>
      <c r="X73" s="8"/>
      <c r="Y73" s="8"/>
      <c r="Z73" s="8"/>
      <c r="AA73" s="8"/>
      <c r="AB73" s="8"/>
    </row>
    <row r="74" spans="1:28">
      <c r="A74" s="8" t="s">
        <v>473</v>
      </c>
      <c r="B74" s="89" t="s">
        <v>474</v>
      </c>
      <c r="C74" s="89" t="s">
        <v>329</v>
      </c>
      <c r="D74" s="8" t="s">
        <v>320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U74" s="8"/>
      <c r="W74" s="8"/>
      <c r="X74" s="8"/>
      <c r="Y74" s="8"/>
      <c r="Z74" s="8"/>
      <c r="AA74" s="8"/>
      <c r="AB74" s="8"/>
    </row>
    <row r="75" spans="1:28">
      <c r="A75" s="8" t="s">
        <v>475</v>
      </c>
      <c r="B75" s="89" t="s">
        <v>476</v>
      </c>
      <c r="C75" s="89" t="s">
        <v>329</v>
      </c>
      <c r="D75" s="8" t="s">
        <v>311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U75" s="8"/>
      <c r="W75" s="8"/>
      <c r="X75" s="8"/>
      <c r="Y75" s="8"/>
      <c r="Z75" s="8"/>
      <c r="AA75" s="8"/>
      <c r="AB75" s="8"/>
    </row>
    <row r="76" spans="1:28">
      <c r="A76" s="8" t="s">
        <v>477</v>
      </c>
      <c r="B76" s="89" t="s">
        <v>478</v>
      </c>
      <c r="C76" s="89" t="s">
        <v>329</v>
      </c>
      <c r="D76" s="8" t="s">
        <v>323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U76" s="8"/>
      <c r="W76" s="8"/>
      <c r="X76" s="8"/>
      <c r="Y76" s="8"/>
      <c r="Z76" s="8"/>
      <c r="AA76" s="8"/>
      <c r="AB76" s="8"/>
    </row>
    <row r="77" spans="1:28">
      <c r="A77" s="8" t="s">
        <v>479</v>
      </c>
      <c r="B77" s="89" t="s">
        <v>480</v>
      </c>
      <c r="C77" s="89" t="s">
        <v>329</v>
      </c>
      <c r="D77" s="8" t="s">
        <v>313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U77" s="8"/>
      <c r="W77" s="8"/>
      <c r="X77" s="8"/>
      <c r="Y77" s="8"/>
      <c r="Z77" s="8"/>
      <c r="AA77" s="8"/>
      <c r="AB77" s="8"/>
    </row>
    <row r="78" spans="1:28">
      <c r="A78" s="8" t="s">
        <v>481</v>
      </c>
      <c r="B78" s="89" t="s">
        <v>482</v>
      </c>
      <c r="C78" s="89" t="s">
        <v>329</v>
      </c>
      <c r="D78" s="8" t="s">
        <v>311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U78" s="8"/>
      <c r="W78" s="8"/>
      <c r="X78" s="8"/>
      <c r="Y78" s="8"/>
      <c r="Z78" s="8"/>
      <c r="AA78" s="8"/>
      <c r="AB78" s="8"/>
    </row>
    <row r="79" spans="1:28">
      <c r="A79" s="8" t="s">
        <v>483</v>
      </c>
      <c r="B79" s="89" t="s">
        <v>484</v>
      </c>
      <c r="C79" s="89" t="s">
        <v>329</v>
      </c>
      <c r="D79" s="8" t="s">
        <v>315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U79" s="8"/>
      <c r="W79" s="8"/>
      <c r="X79" s="8"/>
      <c r="Y79" s="8"/>
      <c r="Z79" s="8"/>
      <c r="AA79" s="8"/>
      <c r="AB79" s="8"/>
    </row>
    <row r="80" spans="1:28">
      <c r="A80" s="8" t="s">
        <v>485</v>
      </c>
      <c r="B80" s="89" t="s">
        <v>486</v>
      </c>
      <c r="C80" s="89" t="s">
        <v>329</v>
      </c>
      <c r="D80" s="8" t="s">
        <v>323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U80" s="8"/>
      <c r="W80" s="8"/>
      <c r="X80" s="8"/>
      <c r="Y80" s="8"/>
      <c r="Z80" s="8"/>
      <c r="AA80" s="8"/>
      <c r="AB80" s="8"/>
    </row>
    <row r="81" spans="1:28">
      <c r="A81" s="8" t="s">
        <v>487</v>
      </c>
      <c r="B81" s="89" t="s">
        <v>488</v>
      </c>
      <c r="C81" s="89" t="s">
        <v>329</v>
      </c>
      <c r="D81" s="8" t="s">
        <v>320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U81" s="8"/>
      <c r="W81" s="8"/>
      <c r="X81" s="8"/>
      <c r="Y81" s="8"/>
      <c r="Z81" s="8"/>
      <c r="AA81" s="8"/>
      <c r="AB81" s="8"/>
    </row>
    <row r="82" spans="1:28">
      <c r="A82" s="8" t="s">
        <v>489</v>
      </c>
      <c r="B82" s="89" t="s">
        <v>490</v>
      </c>
      <c r="C82" s="89" t="s">
        <v>329</v>
      </c>
      <c r="D82" s="8" t="s">
        <v>311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U82" s="8"/>
      <c r="W82" s="8"/>
      <c r="X82" s="8"/>
      <c r="Y82" s="8"/>
      <c r="Z82" s="8"/>
      <c r="AA82" s="8"/>
      <c r="AB82" s="8"/>
    </row>
    <row r="83" spans="1:28">
      <c r="A83" s="8" t="s">
        <v>491</v>
      </c>
      <c r="B83" s="89" t="s">
        <v>492</v>
      </c>
      <c r="C83" s="89" t="s">
        <v>329</v>
      </c>
      <c r="D83" s="8" t="s">
        <v>317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U83" s="8"/>
      <c r="W83" s="8"/>
      <c r="X83" s="8"/>
      <c r="Y83" s="8"/>
      <c r="Z83" s="8"/>
      <c r="AA83" s="8"/>
      <c r="AB83" s="8"/>
    </row>
    <row r="84" spans="1:28">
      <c r="A84" s="8" t="s">
        <v>493</v>
      </c>
      <c r="B84" s="89" t="s">
        <v>494</v>
      </c>
      <c r="C84" s="89" t="s">
        <v>329</v>
      </c>
      <c r="D84" s="8" t="s">
        <v>312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U84" s="8"/>
      <c r="W84" s="8"/>
      <c r="X84" s="8"/>
      <c r="Y84" s="8"/>
      <c r="Z84" s="8"/>
      <c r="AA84" s="8"/>
      <c r="AB84" s="8"/>
    </row>
    <row r="85" spans="1:28">
      <c r="A85" s="8" t="s">
        <v>495</v>
      </c>
      <c r="B85" s="89" t="s">
        <v>496</v>
      </c>
      <c r="C85" s="89" t="s">
        <v>329</v>
      </c>
      <c r="D85" s="8" t="s">
        <v>314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U85" s="8"/>
      <c r="W85" s="8"/>
      <c r="X85" s="8"/>
      <c r="Y85" s="8"/>
      <c r="Z85" s="8"/>
      <c r="AA85" s="8"/>
      <c r="AB85" s="8"/>
    </row>
    <row r="86" spans="1:28">
      <c r="A86" s="8" t="s">
        <v>497</v>
      </c>
      <c r="B86" s="89" t="s">
        <v>498</v>
      </c>
      <c r="C86" s="89" t="s">
        <v>329</v>
      </c>
      <c r="D86" s="8" t="s">
        <v>321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U86" s="8"/>
      <c r="W86" s="8"/>
      <c r="X86" s="8"/>
      <c r="Y86" s="8"/>
      <c r="Z86" s="8"/>
      <c r="AA86" s="8"/>
      <c r="AB86" s="8"/>
    </row>
    <row r="87" spans="1:28">
      <c r="A87" s="8" t="s">
        <v>499</v>
      </c>
      <c r="B87" s="89" t="s">
        <v>500</v>
      </c>
      <c r="C87" s="89" t="s">
        <v>329</v>
      </c>
      <c r="D87" s="8" t="s">
        <v>319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U87" s="8"/>
      <c r="W87" s="8"/>
      <c r="X87" s="8"/>
      <c r="Y87" s="8"/>
      <c r="Z87" s="8"/>
      <c r="AA87" s="8"/>
      <c r="AB87" s="8"/>
    </row>
    <row r="88" spans="1:28">
      <c r="A88" s="8" t="s">
        <v>501</v>
      </c>
      <c r="B88" s="89" t="s">
        <v>502</v>
      </c>
      <c r="C88" s="89" t="s">
        <v>329</v>
      </c>
      <c r="D88" s="8" t="s">
        <v>320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U88" s="8"/>
      <c r="W88" s="8"/>
      <c r="X88" s="8"/>
      <c r="Y88" s="8"/>
      <c r="Z88" s="8"/>
      <c r="AA88" s="8"/>
      <c r="AB88" s="8"/>
    </row>
    <row r="89" spans="1:28">
      <c r="A89" s="8" t="s">
        <v>503</v>
      </c>
      <c r="B89" s="89" t="s">
        <v>504</v>
      </c>
      <c r="C89" s="89" t="s">
        <v>329</v>
      </c>
      <c r="D89" s="8" t="s">
        <v>323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U89" s="8"/>
      <c r="W89" s="8"/>
      <c r="X89" s="8"/>
      <c r="Y89" s="8"/>
      <c r="Z89" s="8"/>
      <c r="AA89" s="8"/>
      <c r="AB89" s="8"/>
    </row>
    <row r="90" spans="1:28">
      <c r="A90" s="8" t="s">
        <v>505</v>
      </c>
      <c r="B90" s="89" t="s">
        <v>506</v>
      </c>
      <c r="C90" s="89" t="s">
        <v>329</v>
      </c>
      <c r="D90" s="8" t="s">
        <v>320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U90" s="8"/>
      <c r="W90" s="8"/>
      <c r="X90" s="8"/>
      <c r="Y90" s="8"/>
      <c r="Z90" s="8"/>
      <c r="AA90" s="8"/>
      <c r="AB90" s="8"/>
    </row>
    <row r="91" spans="1:28">
      <c r="A91" s="8" t="s">
        <v>507</v>
      </c>
      <c r="B91" s="89" t="s">
        <v>508</v>
      </c>
      <c r="C91" s="89" t="s">
        <v>329</v>
      </c>
      <c r="D91" s="8" t="s">
        <v>313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U91" s="8"/>
      <c r="W91" s="8"/>
      <c r="X91" s="8"/>
      <c r="Y91" s="8"/>
      <c r="Z91" s="8"/>
      <c r="AA91" s="8"/>
      <c r="AB91" s="8"/>
    </row>
    <row r="92" spans="1:28">
      <c r="A92" s="8" t="s">
        <v>509</v>
      </c>
      <c r="B92" s="89" t="s">
        <v>510</v>
      </c>
      <c r="C92" s="89" t="s">
        <v>329</v>
      </c>
      <c r="D92" s="8" t="s">
        <v>320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U92" s="8"/>
      <c r="W92" s="8"/>
      <c r="X92" s="8"/>
      <c r="Y92" s="8"/>
      <c r="Z92" s="8"/>
      <c r="AA92" s="8"/>
      <c r="AB92" s="8"/>
    </row>
    <row r="93" spans="1:28">
      <c r="A93" s="8" t="s">
        <v>511</v>
      </c>
      <c r="B93" s="89" t="s">
        <v>512</v>
      </c>
      <c r="C93" s="89" t="s">
        <v>329</v>
      </c>
      <c r="D93" s="8" t="s">
        <v>321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U93" s="8"/>
      <c r="W93" s="8"/>
      <c r="X93" s="8"/>
      <c r="Y93" s="8"/>
      <c r="Z93" s="8"/>
      <c r="AA93" s="8"/>
      <c r="AB93" s="8"/>
    </row>
    <row r="94" spans="1:28">
      <c r="A94" s="8" t="s">
        <v>513</v>
      </c>
      <c r="B94" s="89" t="s">
        <v>514</v>
      </c>
      <c r="C94" s="89" t="s">
        <v>329</v>
      </c>
      <c r="D94" s="8" t="s">
        <v>316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U94" s="8"/>
      <c r="W94" s="8"/>
      <c r="X94" s="8"/>
      <c r="Y94" s="8"/>
      <c r="Z94" s="8"/>
      <c r="AA94" s="8"/>
      <c r="AB94" s="8"/>
    </row>
    <row r="95" spans="1:28">
      <c r="A95" s="8" t="s">
        <v>515</v>
      </c>
      <c r="B95" s="89" t="s">
        <v>516</v>
      </c>
      <c r="C95" s="89" t="s">
        <v>329</v>
      </c>
      <c r="D95" s="8" t="s">
        <v>315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U95" s="8"/>
      <c r="W95" s="8"/>
      <c r="X95" s="8"/>
      <c r="Y95" s="8"/>
      <c r="Z95" s="8"/>
      <c r="AA95" s="8"/>
      <c r="AB95" s="8"/>
    </row>
    <row r="96" spans="1:28">
      <c r="A96" s="8" t="s">
        <v>517</v>
      </c>
      <c r="B96" s="89" t="s">
        <v>518</v>
      </c>
      <c r="C96" s="89" t="s">
        <v>329</v>
      </c>
      <c r="D96" s="8" t="s">
        <v>310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U96" s="8"/>
      <c r="W96" s="8"/>
      <c r="X96" s="8"/>
      <c r="Y96" s="8"/>
      <c r="Z96" s="8"/>
      <c r="AA96" s="8"/>
      <c r="AB96" s="8"/>
    </row>
    <row r="97" spans="1:28">
      <c r="A97" s="8" t="s">
        <v>519</v>
      </c>
      <c r="B97" s="89" t="s">
        <v>520</v>
      </c>
      <c r="C97" s="89" t="s">
        <v>329</v>
      </c>
      <c r="D97" s="8" t="s">
        <v>312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U97" s="8"/>
      <c r="W97" s="8"/>
      <c r="X97" s="8"/>
      <c r="Y97" s="8"/>
      <c r="Z97" s="8"/>
      <c r="AA97" s="8"/>
      <c r="AB97" s="8"/>
    </row>
    <row r="98" spans="1:28">
      <c r="A98" s="8" t="s">
        <v>521</v>
      </c>
      <c r="B98" s="89" t="s">
        <v>522</v>
      </c>
      <c r="C98" s="89" t="s">
        <v>329</v>
      </c>
      <c r="D98" s="8" t="s">
        <v>323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U98" s="8"/>
      <c r="W98" s="8"/>
      <c r="X98" s="8"/>
      <c r="Y98" s="8"/>
      <c r="Z98" s="8"/>
      <c r="AA98" s="8"/>
      <c r="AB98" s="8"/>
    </row>
    <row r="99" spans="1:28">
      <c r="A99" s="8" t="s">
        <v>523</v>
      </c>
      <c r="B99" s="89" t="s">
        <v>524</v>
      </c>
      <c r="C99" s="89" t="s">
        <v>329</v>
      </c>
      <c r="D99" s="8" t="s">
        <v>315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U99" s="8"/>
      <c r="W99" s="8"/>
      <c r="X99" s="8"/>
      <c r="Y99" s="8"/>
      <c r="Z99" s="8"/>
      <c r="AA99" s="8"/>
      <c r="AB99" s="8"/>
    </row>
    <row r="100" spans="1:28">
      <c r="A100" s="8" t="s">
        <v>525</v>
      </c>
      <c r="B100" s="89" t="s">
        <v>526</v>
      </c>
      <c r="C100" s="89" t="s">
        <v>329</v>
      </c>
      <c r="D100" s="8" t="s">
        <v>309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U100" s="8"/>
      <c r="W100" s="8"/>
      <c r="X100" s="8"/>
      <c r="Y100" s="8"/>
      <c r="Z100" s="8"/>
      <c r="AA100" s="8"/>
      <c r="AB100" s="8"/>
    </row>
    <row r="101" spans="1:28">
      <c r="A101" s="8" t="s">
        <v>527</v>
      </c>
      <c r="B101" s="89" t="s">
        <v>528</v>
      </c>
      <c r="C101" s="89" t="s">
        <v>329</v>
      </c>
      <c r="D101" s="8" t="s">
        <v>320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U101" s="8"/>
      <c r="V101" s="8"/>
      <c r="W101" s="8"/>
      <c r="X101" s="8"/>
      <c r="Y101" s="8"/>
      <c r="Z101" s="8"/>
      <c r="AA101" s="8"/>
      <c r="AB101" s="8"/>
    </row>
    <row r="102" spans="1:28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U102" s="8"/>
      <c r="V102" s="8"/>
      <c r="W102" s="8"/>
      <c r="X102" s="8"/>
      <c r="Y102" s="8"/>
      <c r="Z102" s="8"/>
      <c r="AA102" s="8"/>
      <c r="AB102" s="8"/>
    </row>
    <row r="103" spans="1:28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U103" s="8"/>
      <c r="V103" s="8"/>
      <c r="W103" s="8"/>
      <c r="X103" s="8"/>
      <c r="Y103" s="8"/>
      <c r="Z103" s="8"/>
      <c r="AA103" s="8"/>
      <c r="AB103" s="8"/>
    </row>
    <row r="104" spans="1:28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U104" s="8"/>
      <c r="V104" s="8"/>
      <c r="W104" s="8"/>
      <c r="X104" s="8"/>
      <c r="Y104" s="8"/>
      <c r="Z104" s="8"/>
      <c r="AA104" s="8"/>
      <c r="AB104" s="8"/>
    </row>
    <row r="105" spans="1:28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U105" s="8"/>
      <c r="V105" s="8"/>
      <c r="W105" s="8"/>
      <c r="X105" s="8"/>
      <c r="Y105" s="8"/>
      <c r="Z105" s="8"/>
      <c r="AA105" s="8"/>
      <c r="AB105" s="8"/>
    </row>
    <row r="106" spans="1:28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U106" s="8"/>
      <c r="V106" s="8"/>
      <c r="W106" s="8"/>
      <c r="X106" s="8"/>
      <c r="Y106" s="8"/>
      <c r="Z106" s="8"/>
      <c r="AA106" s="8"/>
      <c r="AB106" s="8"/>
    </row>
    <row r="107" spans="1:28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U107" s="8"/>
      <c r="V107" s="8"/>
      <c r="W107" s="8"/>
      <c r="X107" s="8"/>
      <c r="Y107" s="8"/>
      <c r="Z107" s="8"/>
      <c r="AA107" s="8"/>
      <c r="AB107" s="8"/>
    </row>
    <row r="108" spans="1:2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U108" s="8"/>
      <c r="V108" s="8"/>
      <c r="W108" s="8"/>
      <c r="X108" s="8"/>
      <c r="Y108" s="8"/>
      <c r="Z108" s="8"/>
      <c r="AA108" s="8"/>
      <c r="AB108" s="8"/>
    </row>
    <row r="109" spans="1:28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U109" s="8"/>
      <c r="V109" s="8"/>
      <c r="W109" s="8"/>
      <c r="X109" s="8"/>
      <c r="Y109" s="8"/>
      <c r="Z109" s="8"/>
      <c r="AA109" s="8"/>
      <c r="AB109" s="8"/>
    </row>
    <row r="110" spans="1:28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U110" s="8"/>
      <c r="V110" s="8"/>
      <c r="W110" s="8"/>
      <c r="X110" s="8"/>
      <c r="Y110" s="8"/>
      <c r="Z110" s="8"/>
      <c r="AA110" s="8"/>
      <c r="AB110" s="8"/>
    </row>
    <row r="111" spans="1:28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U111" s="8"/>
      <c r="V111" s="8"/>
      <c r="W111" s="8"/>
      <c r="X111" s="8"/>
      <c r="Y111" s="8"/>
      <c r="Z111" s="8"/>
      <c r="AA111" s="8"/>
      <c r="AB111" s="8"/>
    </row>
    <row r="112" spans="1:28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U112" s="8"/>
      <c r="V112" s="8"/>
      <c r="W112" s="8"/>
      <c r="X112" s="8"/>
      <c r="Y112" s="8"/>
      <c r="Z112" s="8"/>
      <c r="AA112" s="8"/>
      <c r="AB112" s="8"/>
    </row>
    <row r="113" spans="1:28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U113" s="8"/>
      <c r="V113" s="8"/>
      <c r="W113" s="8"/>
      <c r="X113" s="8"/>
      <c r="Y113" s="8"/>
      <c r="Z113" s="8"/>
      <c r="AA113" s="8"/>
      <c r="AB113" s="8"/>
    </row>
    <row r="114" spans="1:28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U114" s="8"/>
      <c r="V114" s="8"/>
      <c r="W114" s="8"/>
      <c r="X114" s="8"/>
      <c r="Y114" s="8"/>
      <c r="Z114" s="8"/>
      <c r="AA114" s="8"/>
      <c r="AB114" s="8"/>
    </row>
    <row r="115" spans="1:28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U115" s="8"/>
      <c r="V115" s="8"/>
      <c r="W115" s="8"/>
      <c r="X115" s="8"/>
      <c r="Y115" s="8"/>
      <c r="Z115" s="8"/>
      <c r="AA115" s="8"/>
      <c r="AB115" s="8"/>
    </row>
    <row r="116" spans="1:28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U116" s="8"/>
      <c r="V116" s="8"/>
      <c r="W116" s="8"/>
      <c r="X116" s="8"/>
      <c r="Y116" s="8"/>
      <c r="Z116" s="8"/>
      <c r="AA116" s="8"/>
      <c r="AB116" s="8"/>
    </row>
    <row r="117" spans="1:28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U117" s="8"/>
      <c r="V117" s="8"/>
      <c r="W117" s="8"/>
      <c r="X117" s="8"/>
      <c r="Y117" s="8"/>
      <c r="Z117" s="8"/>
      <c r="AA117" s="8"/>
      <c r="AB117" s="8"/>
    </row>
    <row r="118" spans="1:2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U118" s="8"/>
      <c r="V118" s="8"/>
      <c r="W118" s="8"/>
      <c r="X118" s="8"/>
      <c r="Y118" s="8"/>
      <c r="Z118" s="8"/>
      <c r="AA118" s="8"/>
      <c r="AB118" s="8"/>
    </row>
    <row r="119" spans="1:28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U119" s="8"/>
      <c r="V119" s="8"/>
      <c r="W119" s="8"/>
      <c r="X119" s="8"/>
      <c r="Y119" s="8"/>
      <c r="Z119" s="8"/>
      <c r="AA119" s="8"/>
      <c r="AB119" s="8"/>
    </row>
    <row r="120" spans="1:28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U120" s="8"/>
      <c r="V120" s="8"/>
      <c r="W120" s="8"/>
      <c r="X120" s="8"/>
      <c r="Y120" s="8"/>
      <c r="Z120" s="8"/>
      <c r="AA120" s="8"/>
      <c r="AB120" s="8"/>
    </row>
    <row r="121" spans="1:28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U121" s="8"/>
      <c r="V121" s="8"/>
      <c r="W121" s="8"/>
      <c r="X121" s="8"/>
      <c r="Y121" s="8"/>
      <c r="Z121" s="8"/>
      <c r="AA121" s="8"/>
      <c r="AB121" s="8"/>
    </row>
    <row r="122" spans="1:28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U122" s="8"/>
      <c r="V122" s="8"/>
      <c r="W122" s="8"/>
      <c r="X122" s="8"/>
      <c r="Y122" s="8"/>
      <c r="Z122" s="8"/>
      <c r="AA122" s="8"/>
      <c r="AB122" s="8"/>
    </row>
    <row r="123" spans="1:28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U123" s="8"/>
      <c r="V123" s="8"/>
      <c r="W123" s="8"/>
      <c r="X123" s="8"/>
      <c r="Y123" s="8"/>
      <c r="Z123" s="8"/>
      <c r="AA123" s="8"/>
      <c r="AB123" s="8"/>
    </row>
    <row r="124" spans="1:28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U124" s="8"/>
      <c r="V124" s="8"/>
      <c r="W124" s="8"/>
      <c r="X124" s="8"/>
      <c r="Y124" s="8"/>
      <c r="Z124" s="8"/>
      <c r="AA124" s="8"/>
      <c r="AB124" s="8"/>
    </row>
    <row r="125" spans="1:28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U125" s="8"/>
      <c r="V125" s="8"/>
      <c r="W125" s="8"/>
      <c r="X125" s="8"/>
      <c r="Y125" s="8"/>
      <c r="Z125" s="8"/>
      <c r="AA125" s="8"/>
      <c r="AB125" s="8"/>
    </row>
    <row r="126" spans="1:28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U126" s="8"/>
      <c r="V126" s="8"/>
      <c r="W126" s="8"/>
      <c r="X126" s="8"/>
      <c r="Y126" s="8"/>
      <c r="Z126" s="8"/>
      <c r="AA126" s="8"/>
      <c r="AB126" s="8"/>
    </row>
    <row r="127" spans="1:28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U127" s="8"/>
      <c r="V127" s="8"/>
      <c r="W127" s="8"/>
      <c r="X127" s="8"/>
      <c r="Y127" s="8"/>
      <c r="Z127" s="8"/>
      <c r="AA127" s="8"/>
      <c r="AB127" s="8"/>
    </row>
    <row r="128" spans="1: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U128" s="8"/>
      <c r="V128" s="8"/>
      <c r="W128" s="8"/>
      <c r="X128" s="8"/>
      <c r="Y128" s="8"/>
      <c r="Z128" s="8"/>
      <c r="AA128" s="8"/>
      <c r="AB128" s="8"/>
    </row>
    <row r="129" spans="1:28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U129" s="8"/>
      <c r="V129" s="8"/>
      <c r="W129" s="8"/>
      <c r="X129" s="8"/>
      <c r="Y129" s="8"/>
      <c r="Z129" s="8"/>
      <c r="AA129" s="8"/>
      <c r="AB129" s="8"/>
    </row>
    <row r="130" spans="1:28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U130" s="8"/>
      <c r="V130" s="8"/>
      <c r="W130" s="8"/>
      <c r="X130" s="8"/>
      <c r="Y130" s="8"/>
      <c r="Z130" s="8"/>
      <c r="AA130" s="8"/>
      <c r="AB130" s="8"/>
    </row>
    <row r="131" spans="1:28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U131" s="8"/>
      <c r="V131" s="8"/>
      <c r="W131" s="8"/>
      <c r="X131" s="8"/>
      <c r="Y131" s="8"/>
      <c r="Z131" s="8"/>
      <c r="AA131" s="8"/>
      <c r="AB131" s="8"/>
    </row>
    <row r="132" spans="1:28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U132" s="8"/>
      <c r="V132" s="8"/>
      <c r="W132" s="8"/>
      <c r="X132" s="8"/>
      <c r="Y132" s="8"/>
      <c r="Z132" s="8"/>
      <c r="AA132" s="8"/>
      <c r="AB132" s="8"/>
    </row>
    <row r="133" spans="1:28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U133" s="8"/>
      <c r="V133" s="8"/>
      <c r="W133" s="8"/>
      <c r="X133" s="8"/>
      <c r="Y133" s="8"/>
      <c r="Z133" s="8"/>
      <c r="AA133" s="8"/>
      <c r="AB133" s="8"/>
    </row>
    <row r="134" spans="1:28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U134" s="8"/>
      <c r="V134" s="8"/>
      <c r="W134" s="8"/>
      <c r="X134" s="8"/>
      <c r="Y134" s="8"/>
      <c r="Z134" s="8"/>
      <c r="AA134" s="8"/>
      <c r="AB134" s="8"/>
    </row>
    <row r="135" spans="1:28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U135" s="8"/>
      <c r="V135" s="8"/>
      <c r="W135" s="8"/>
      <c r="X135" s="8"/>
      <c r="Y135" s="8"/>
      <c r="Z135" s="8"/>
      <c r="AA135" s="8"/>
      <c r="AB135" s="8"/>
    </row>
    <row r="136" spans="1:28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U136" s="8"/>
      <c r="V136" s="8"/>
      <c r="W136" s="8"/>
      <c r="X136" s="8"/>
      <c r="Y136" s="8"/>
      <c r="Z136" s="8"/>
      <c r="AA136" s="8"/>
      <c r="AB136" s="8"/>
    </row>
    <row r="137" spans="1:28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U137" s="8"/>
      <c r="V137" s="8"/>
      <c r="W137" s="8"/>
      <c r="X137" s="8"/>
      <c r="Y137" s="8"/>
      <c r="Z137" s="8"/>
      <c r="AA137" s="8"/>
      <c r="AB137" s="8"/>
    </row>
    <row r="138" spans="1:2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U138" s="8"/>
      <c r="V138" s="8"/>
      <c r="W138" s="8"/>
      <c r="X138" s="8"/>
      <c r="Y138" s="8"/>
      <c r="Z138" s="8"/>
      <c r="AA138" s="8"/>
      <c r="AB138" s="8"/>
    </row>
    <row r="139" spans="1:28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U139" s="8"/>
      <c r="V139" s="8"/>
      <c r="W139" s="8"/>
      <c r="X139" s="8"/>
      <c r="Y139" s="8"/>
      <c r="Z139" s="8"/>
      <c r="AA139" s="8"/>
      <c r="AB139" s="8"/>
    </row>
    <row r="140" spans="1:28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U140" s="8"/>
      <c r="V140" s="8"/>
      <c r="W140" s="8"/>
      <c r="X140" s="8"/>
      <c r="Y140" s="8"/>
      <c r="Z140" s="8"/>
      <c r="AA140" s="8"/>
      <c r="AB140" s="8"/>
    </row>
    <row r="141" spans="1:28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U141" s="8"/>
      <c r="V141" s="8"/>
      <c r="W141" s="8"/>
      <c r="X141" s="8"/>
      <c r="Y141" s="8"/>
      <c r="Z141" s="8"/>
      <c r="AA141" s="8"/>
      <c r="AB141" s="8"/>
    </row>
    <row r="142" spans="1:28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U142" s="8"/>
      <c r="V142" s="8"/>
      <c r="W142" s="8"/>
      <c r="X142" s="8"/>
      <c r="Y142" s="8"/>
      <c r="Z142" s="8"/>
      <c r="AA142" s="8"/>
      <c r="AB142" s="8"/>
    </row>
    <row r="143" spans="1:28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U143" s="8"/>
      <c r="V143" s="8"/>
      <c r="W143" s="8"/>
      <c r="X143" s="8"/>
      <c r="Y143" s="8"/>
      <c r="Z143" s="8"/>
      <c r="AA143" s="8"/>
      <c r="AB143" s="8"/>
    </row>
    <row r="144" spans="1:28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U144" s="8"/>
      <c r="V144" s="8"/>
      <c r="W144" s="8"/>
      <c r="X144" s="8"/>
      <c r="Y144" s="8"/>
      <c r="Z144" s="8"/>
      <c r="AA144" s="8"/>
      <c r="AB144" s="8"/>
    </row>
    <row r="145" spans="1:28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U145" s="8"/>
      <c r="V145" s="8"/>
      <c r="W145" s="8"/>
      <c r="X145" s="8"/>
      <c r="Y145" s="8"/>
      <c r="Z145" s="8"/>
      <c r="AA145" s="8"/>
      <c r="AB145" s="8"/>
    </row>
    <row r="146" spans="1:28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U146" s="8"/>
      <c r="V146" s="8"/>
      <c r="W146" s="8"/>
      <c r="X146" s="8"/>
      <c r="Y146" s="8"/>
      <c r="Z146" s="8"/>
      <c r="AA146" s="8"/>
      <c r="AB146" s="8"/>
    </row>
    <row r="147" spans="1:28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U147" s="8"/>
      <c r="V147" s="8"/>
      <c r="W147" s="8"/>
      <c r="X147" s="8"/>
      <c r="Y147" s="8"/>
      <c r="Z147" s="8"/>
      <c r="AA147" s="8"/>
      <c r="AB147" s="8"/>
    </row>
    <row r="148" spans="1:2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U148" s="8"/>
      <c r="V148" s="8"/>
      <c r="W148" s="8"/>
      <c r="X148" s="8"/>
      <c r="Y148" s="8"/>
      <c r="Z148" s="8"/>
      <c r="AA148" s="8"/>
      <c r="AB148" s="8"/>
    </row>
    <row r="149" spans="1:28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U149" s="8"/>
      <c r="V149" s="8"/>
      <c r="W149" s="8"/>
      <c r="X149" s="8"/>
      <c r="Y149" s="8"/>
      <c r="Z149" s="8"/>
      <c r="AA149" s="8"/>
      <c r="AB149" s="8"/>
    </row>
    <row r="150" spans="1:28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U150" s="8"/>
      <c r="V150" s="8"/>
      <c r="W150" s="8"/>
      <c r="X150" s="8"/>
      <c r="Y150" s="8"/>
      <c r="Z150" s="8"/>
      <c r="AA150" s="8"/>
      <c r="AB150" s="8"/>
    </row>
    <row r="151" spans="1:28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U151" s="8"/>
      <c r="V151" s="8"/>
      <c r="W151" s="8"/>
      <c r="X151" s="8"/>
      <c r="Y151" s="8"/>
      <c r="Z151" s="8"/>
      <c r="AA151" s="8"/>
      <c r="AB151" s="8"/>
    </row>
    <row r="152" spans="1:28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U152" s="8"/>
      <c r="V152" s="8"/>
      <c r="W152" s="8"/>
      <c r="X152" s="8"/>
      <c r="Y152" s="8"/>
      <c r="Z152" s="8"/>
      <c r="AA152" s="8"/>
      <c r="AB152" s="8"/>
    </row>
    <row r="153" spans="1:28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U153" s="8"/>
      <c r="V153" s="8"/>
      <c r="W153" s="8"/>
      <c r="X153" s="8"/>
      <c r="Y153" s="8"/>
      <c r="Z153" s="8"/>
      <c r="AA153" s="8"/>
      <c r="AB153" s="8"/>
    </row>
    <row r="154" spans="1:28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U154" s="8"/>
      <c r="V154" s="8"/>
      <c r="W154" s="8"/>
      <c r="X154" s="8"/>
      <c r="Y154" s="8"/>
      <c r="Z154" s="8"/>
      <c r="AA154" s="8"/>
      <c r="AB154" s="8"/>
    </row>
    <row r="155" spans="1:28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U155" s="8"/>
      <c r="V155" s="8"/>
      <c r="W155" s="8"/>
      <c r="X155" s="8"/>
      <c r="Y155" s="8"/>
      <c r="Z155" s="8"/>
      <c r="AA155" s="8"/>
      <c r="AB155" s="8"/>
    </row>
    <row r="156" spans="1:28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U156" s="8"/>
      <c r="V156" s="8"/>
      <c r="W156" s="8"/>
      <c r="X156" s="8"/>
      <c r="Y156" s="8"/>
      <c r="Z156" s="8"/>
      <c r="AA156" s="8"/>
      <c r="AB156" s="8"/>
    </row>
    <row r="157" spans="1:28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U157" s="8"/>
      <c r="V157" s="8"/>
      <c r="W157" s="8"/>
      <c r="X157" s="8"/>
      <c r="Y157" s="8"/>
      <c r="Z157" s="8"/>
      <c r="AA157" s="8"/>
      <c r="AB157" s="8"/>
    </row>
    <row r="158" spans="1:2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U158" s="8"/>
      <c r="V158" s="8"/>
      <c r="W158" s="8"/>
      <c r="X158" s="8"/>
      <c r="Y158" s="8"/>
      <c r="Z158" s="8"/>
      <c r="AA158" s="8"/>
      <c r="AB158" s="8"/>
    </row>
    <row r="159" spans="1:28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U159" s="8"/>
      <c r="V159" s="8"/>
      <c r="W159" s="8"/>
      <c r="X159" s="8"/>
      <c r="Y159" s="8"/>
      <c r="Z159" s="8"/>
      <c r="AA159" s="8"/>
      <c r="AB159" s="8"/>
    </row>
    <row r="160" spans="1:28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U160" s="8"/>
      <c r="V160" s="8"/>
      <c r="W160" s="8"/>
      <c r="X160" s="8"/>
      <c r="Y160" s="8"/>
      <c r="Z160" s="8"/>
      <c r="AA160" s="8"/>
      <c r="AB160" s="8"/>
    </row>
    <row r="161" spans="1:28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U161" s="8"/>
      <c r="V161" s="8"/>
      <c r="W161" s="8"/>
      <c r="X161" s="8"/>
      <c r="Y161" s="8"/>
      <c r="Z161" s="8"/>
      <c r="AA161" s="8"/>
      <c r="AB161" s="8"/>
    </row>
    <row r="162" spans="1:28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U162" s="8"/>
      <c r="V162" s="8"/>
      <c r="W162" s="8"/>
      <c r="X162" s="8"/>
      <c r="Y162" s="8"/>
      <c r="Z162" s="8"/>
      <c r="AA162" s="8"/>
      <c r="AB162" s="8"/>
    </row>
    <row r="163" spans="1:28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U163" s="8"/>
      <c r="V163" s="8"/>
      <c r="W163" s="8"/>
      <c r="X163" s="8"/>
      <c r="Y163" s="8"/>
      <c r="Z163" s="8"/>
      <c r="AA163" s="8"/>
      <c r="AB163" s="8"/>
    </row>
    <row r="164" spans="1:28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U164" s="8"/>
      <c r="V164" s="8"/>
      <c r="W164" s="8"/>
      <c r="X164" s="8"/>
      <c r="Y164" s="8"/>
      <c r="Z164" s="8"/>
      <c r="AA164" s="8"/>
      <c r="AB164" s="8"/>
    </row>
    <row r="165" spans="1:28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U165" s="8"/>
      <c r="V165" s="8"/>
      <c r="W165" s="8"/>
      <c r="X165" s="8"/>
      <c r="Y165" s="8"/>
      <c r="Z165" s="8"/>
      <c r="AA165" s="8"/>
      <c r="AB165" s="8"/>
    </row>
    <row r="166" spans="1:28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U166" s="8"/>
      <c r="V166" s="8"/>
      <c r="W166" s="8"/>
      <c r="X166" s="8"/>
      <c r="Y166" s="8"/>
      <c r="Z166" s="8"/>
      <c r="AA166" s="8"/>
      <c r="AB166" s="8"/>
    </row>
    <row r="167" spans="1:28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U167" s="8"/>
      <c r="V167" s="8"/>
      <c r="W167" s="8"/>
      <c r="X167" s="8"/>
      <c r="Y167" s="8"/>
      <c r="Z167" s="8"/>
      <c r="AA167" s="8"/>
      <c r="AB167" s="8"/>
    </row>
    <row r="168" spans="1:2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U168" s="8"/>
      <c r="V168" s="8"/>
      <c r="W168" s="8"/>
      <c r="X168" s="8"/>
      <c r="Y168" s="8"/>
      <c r="Z168" s="8"/>
      <c r="AA168" s="8"/>
      <c r="AB168" s="8"/>
    </row>
    <row r="169" spans="1:28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U169" s="8"/>
      <c r="V169" s="8"/>
      <c r="W169" s="8"/>
      <c r="X169" s="8"/>
      <c r="Y169" s="8"/>
      <c r="Z169" s="8"/>
      <c r="AA169" s="8"/>
      <c r="AB169" s="8"/>
    </row>
    <row r="170" spans="1:28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U170" s="8"/>
      <c r="V170" s="8"/>
      <c r="W170" s="8"/>
      <c r="X170" s="8"/>
      <c r="Y170" s="8"/>
      <c r="Z170" s="8"/>
      <c r="AA170" s="8"/>
      <c r="AB170" s="8"/>
    </row>
    <row r="171" spans="1:28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U171" s="8"/>
      <c r="V171" s="8"/>
      <c r="W171" s="8"/>
      <c r="X171" s="8"/>
      <c r="Y171" s="8"/>
      <c r="Z171" s="8"/>
      <c r="AA171" s="8"/>
      <c r="AB171" s="8"/>
    </row>
    <row r="172" spans="1:28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U172" s="8"/>
      <c r="V172" s="8"/>
      <c r="W172" s="8"/>
      <c r="X172" s="8"/>
      <c r="Y172" s="8"/>
      <c r="Z172" s="8"/>
      <c r="AA172" s="8"/>
      <c r="AB172" s="8"/>
    </row>
    <row r="173" spans="1:28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U173" s="8"/>
      <c r="V173" s="8"/>
      <c r="W173" s="8"/>
      <c r="X173" s="8"/>
      <c r="Y173" s="8"/>
      <c r="Z173" s="8"/>
      <c r="AA173" s="8"/>
      <c r="AB173" s="8"/>
    </row>
    <row r="174" spans="1:28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U174" s="8"/>
      <c r="V174" s="8"/>
      <c r="W174" s="8"/>
      <c r="X174" s="8"/>
      <c r="Y174" s="8"/>
      <c r="Z174" s="8"/>
      <c r="AA174" s="8"/>
      <c r="AB174" s="8"/>
    </row>
    <row r="175" spans="1:28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U175" s="8"/>
      <c r="V175" s="8"/>
      <c r="W175" s="8"/>
      <c r="X175" s="8"/>
      <c r="Y175" s="8"/>
      <c r="Z175" s="8"/>
      <c r="AA175" s="8"/>
      <c r="AB175" s="8"/>
    </row>
    <row r="176" spans="1:28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U176" s="8"/>
      <c r="V176" s="8"/>
      <c r="W176" s="8"/>
      <c r="X176" s="8"/>
      <c r="Y176" s="8"/>
      <c r="Z176" s="8"/>
      <c r="AA176" s="8"/>
      <c r="AB176" s="8"/>
    </row>
    <row r="177" spans="1:28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U177" s="8"/>
      <c r="V177" s="8"/>
      <c r="W177" s="8"/>
      <c r="X177" s="8"/>
      <c r="Y177" s="8"/>
      <c r="Z177" s="8"/>
      <c r="AA177" s="8"/>
      <c r="AB177" s="8"/>
    </row>
    <row r="178" spans="1:2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U178" s="8"/>
      <c r="V178" s="8"/>
      <c r="W178" s="8"/>
      <c r="X178" s="8"/>
      <c r="Y178" s="8"/>
      <c r="Z178" s="8"/>
      <c r="AA178" s="8"/>
      <c r="AB178" s="8"/>
    </row>
    <row r="179" spans="1:28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U179" s="8"/>
      <c r="V179" s="8"/>
      <c r="W179" s="8"/>
      <c r="X179" s="8"/>
      <c r="Y179" s="8"/>
      <c r="Z179" s="8"/>
      <c r="AA179" s="8"/>
      <c r="AB179" s="8"/>
    </row>
    <row r="180" spans="1:28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U180" s="8"/>
      <c r="V180" s="8"/>
      <c r="W180" s="8"/>
      <c r="X180" s="8"/>
      <c r="Y180" s="8"/>
      <c r="Z180" s="8"/>
      <c r="AA180" s="8"/>
      <c r="AB180" s="8"/>
    </row>
    <row r="181" spans="1:28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U181" s="8"/>
      <c r="V181" s="8"/>
      <c r="W181" s="8"/>
      <c r="X181" s="8"/>
      <c r="Y181" s="8"/>
      <c r="Z181" s="8"/>
      <c r="AA181" s="8"/>
      <c r="AB181" s="8"/>
    </row>
    <row r="182" spans="1:28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U182" s="8"/>
      <c r="V182" s="8"/>
      <c r="W182" s="8"/>
      <c r="X182" s="8"/>
      <c r="Y182" s="8"/>
      <c r="Z182" s="8"/>
      <c r="AA182" s="8"/>
      <c r="AB182" s="8"/>
    </row>
    <row r="183" spans="1:28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U183" s="8"/>
      <c r="V183" s="8"/>
      <c r="W183" s="8"/>
      <c r="X183" s="8"/>
      <c r="Y183" s="8"/>
      <c r="Z183" s="8"/>
      <c r="AA183" s="8"/>
      <c r="AB183" s="8"/>
    </row>
    <row r="184" spans="1:28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U184" s="8"/>
      <c r="V184" s="8"/>
      <c r="W184" s="8"/>
      <c r="X184" s="8"/>
      <c r="Y184" s="8"/>
      <c r="Z184" s="8"/>
      <c r="AA184" s="8"/>
      <c r="AB184" s="8"/>
    </row>
    <row r="185" spans="1:28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U185" s="8"/>
      <c r="V185" s="8"/>
      <c r="W185" s="8"/>
      <c r="X185" s="8"/>
      <c r="Y185" s="8"/>
      <c r="Z185" s="8"/>
      <c r="AA185" s="8"/>
      <c r="AB185" s="8"/>
    </row>
    <row r="186" spans="1:28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U186" s="8"/>
      <c r="V186" s="8"/>
      <c r="W186" s="8"/>
      <c r="X186" s="8"/>
      <c r="Y186" s="8"/>
      <c r="Z186" s="8"/>
      <c r="AA186" s="8"/>
      <c r="AB186" s="8"/>
    </row>
    <row r="187" spans="1:28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U187" s="8"/>
      <c r="V187" s="8"/>
      <c r="W187" s="8"/>
      <c r="X187" s="8"/>
      <c r="Y187" s="8"/>
      <c r="Z187" s="8"/>
      <c r="AA187" s="8"/>
      <c r="AB187" s="8"/>
    </row>
    <row r="188" spans="1:2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U188" s="8"/>
      <c r="V188" s="8"/>
      <c r="W188" s="8"/>
      <c r="X188" s="8"/>
      <c r="Y188" s="8"/>
      <c r="Z188" s="8"/>
      <c r="AA188" s="8"/>
      <c r="AB188" s="8"/>
    </row>
    <row r="189" spans="1:28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U189" s="8"/>
      <c r="V189" s="8"/>
      <c r="W189" s="8"/>
      <c r="X189" s="8"/>
      <c r="Y189" s="8"/>
      <c r="Z189" s="8"/>
      <c r="AA189" s="8"/>
      <c r="AB189" s="8"/>
    </row>
    <row r="190" spans="1:28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U190" s="8"/>
      <c r="V190" s="8"/>
      <c r="W190" s="8"/>
      <c r="X190" s="8"/>
      <c r="Y190" s="8"/>
      <c r="Z190" s="8"/>
      <c r="AA190" s="8"/>
      <c r="AB190" s="8"/>
    </row>
    <row r="191" spans="1:28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U191" s="8"/>
      <c r="V191" s="8"/>
      <c r="W191" s="8"/>
      <c r="X191" s="8"/>
      <c r="Y191" s="8"/>
      <c r="Z191" s="8"/>
      <c r="AA191" s="8"/>
      <c r="AB191" s="8"/>
    </row>
    <row r="192" spans="1:28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U192" s="8"/>
      <c r="V192" s="8"/>
      <c r="W192" s="8"/>
      <c r="X192" s="8"/>
      <c r="Y192" s="8"/>
      <c r="Z192" s="8"/>
      <c r="AA192" s="8"/>
      <c r="AB192" s="8"/>
    </row>
    <row r="193" spans="1:28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U193" s="8"/>
      <c r="V193" s="8"/>
      <c r="W193" s="8"/>
      <c r="X193" s="8"/>
      <c r="Y193" s="8"/>
      <c r="Z193" s="8"/>
      <c r="AA193" s="8"/>
      <c r="AB193" s="8"/>
    </row>
    <row r="194" spans="1:28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U194" s="8"/>
      <c r="V194" s="8"/>
      <c r="W194" s="8"/>
      <c r="X194" s="8"/>
      <c r="Y194" s="8"/>
      <c r="Z194" s="8"/>
      <c r="AA194" s="8"/>
      <c r="AB194" s="8"/>
    </row>
    <row r="195" spans="1:28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U195" s="8"/>
      <c r="V195" s="8"/>
      <c r="W195" s="8"/>
      <c r="X195" s="8"/>
      <c r="Y195" s="8"/>
      <c r="Z195" s="8"/>
      <c r="AA195" s="8"/>
      <c r="AB195" s="8"/>
    </row>
    <row r="196" spans="1:28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U196" s="8"/>
      <c r="V196" s="8"/>
      <c r="W196" s="8"/>
      <c r="X196" s="8"/>
      <c r="Y196" s="8"/>
      <c r="Z196" s="8"/>
      <c r="AA196" s="8"/>
      <c r="AB196" s="8"/>
    </row>
    <row r="197" spans="1:28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U197" s="8"/>
      <c r="V197" s="8"/>
      <c r="W197" s="8"/>
      <c r="X197" s="8"/>
      <c r="Y197" s="8"/>
      <c r="Z197" s="8"/>
      <c r="AA197" s="8"/>
      <c r="AB197" s="8"/>
    </row>
    <row r="198" spans="1:2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U198" s="8"/>
      <c r="V198" s="8"/>
      <c r="W198" s="8"/>
      <c r="X198" s="8"/>
      <c r="Y198" s="8"/>
      <c r="Z198" s="8"/>
      <c r="AA198" s="8"/>
      <c r="AB198" s="8"/>
    </row>
    <row r="199" spans="1:28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U199" s="8"/>
      <c r="V199" s="8"/>
      <c r="W199" s="8"/>
      <c r="X199" s="8"/>
      <c r="Y199" s="8"/>
      <c r="Z199" s="8"/>
      <c r="AA199" s="8"/>
      <c r="AB199" s="8"/>
    </row>
    <row r="200" spans="1:28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U200" s="8"/>
      <c r="V200" s="8"/>
      <c r="W200" s="8"/>
      <c r="X200" s="8"/>
      <c r="Y200" s="8"/>
      <c r="Z200" s="8"/>
      <c r="AA200" s="8"/>
      <c r="AB200" s="8"/>
    </row>
    <row r="201" spans="1:28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U201" s="8"/>
      <c r="V201" s="8"/>
      <c r="W201" s="8"/>
      <c r="X201" s="8"/>
      <c r="Y201" s="8"/>
      <c r="Z201" s="8"/>
      <c r="AA201" s="8"/>
      <c r="AB201" s="8"/>
    </row>
    <row r="202" spans="1:28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U202" s="8"/>
      <c r="V202" s="8"/>
      <c r="W202" s="8"/>
      <c r="X202" s="8"/>
      <c r="Y202" s="8"/>
      <c r="Z202" s="8"/>
      <c r="AA202" s="8"/>
      <c r="AB202" s="8"/>
    </row>
    <row r="203" spans="1:28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U203" s="8"/>
      <c r="V203" s="8"/>
      <c r="W203" s="8"/>
      <c r="X203" s="8"/>
      <c r="Y203" s="8"/>
      <c r="Z203" s="8"/>
      <c r="AA203" s="8"/>
      <c r="AB203" s="8"/>
    </row>
    <row r="204" spans="1:28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U204" s="8"/>
      <c r="V204" s="8"/>
      <c r="W204" s="8"/>
      <c r="X204" s="8"/>
      <c r="Y204" s="8"/>
      <c r="Z204" s="8"/>
      <c r="AA204" s="8"/>
      <c r="AB204" s="8"/>
    </row>
    <row r="205" spans="1:28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U205" s="8"/>
      <c r="V205" s="8"/>
      <c r="W205" s="8"/>
      <c r="X205" s="8"/>
      <c r="Y205" s="8"/>
      <c r="Z205" s="8"/>
      <c r="AA205" s="8"/>
      <c r="AB205" s="8"/>
    </row>
    <row r="206" spans="1:28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U206" s="8"/>
      <c r="V206" s="8"/>
      <c r="W206" s="8"/>
      <c r="X206" s="8"/>
      <c r="Y206" s="8"/>
      <c r="Z206" s="8"/>
      <c r="AA206" s="8"/>
      <c r="AB206" s="8"/>
    </row>
    <row r="207" spans="1:28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U207" s="8"/>
      <c r="V207" s="8"/>
      <c r="W207" s="8"/>
      <c r="X207" s="8"/>
      <c r="Y207" s="8"/>
      <c r="Z207" s="8"/>
      <c r="AA207" s="8"/>
      <c r="AB207" s="8"/>
    </row>
    <row r="208" spans="1:2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U208" s="8"/>
      <c r="V208" s="8"/>
      <c r="W208" s="8"/>
      <c r="X208" s="8"/>
      <c r="Y208" s="8"/>
      <c r="Z208" s="8"/>
      <c r="AA208" s="8"/>
      <c r="AB208" s="8"/>
    </row>
    <row r="209" spans="1:28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U209" s="8"/>
      <c r="V209" s="8"/>
      <c r="W209" s="8"/>
      <c r="X209" s="8"/>
      <c r="Y209" s="8"/>
      <c r="Z209" s="8"/>
      <c r="AA209" s="8"/>
      <c r="AB209" s="8"/>
    </row>
    <row r="210" spans="1:28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U210" s="8"/>
      <c r="V210" s="8"/>
      <c r="W210" s="8"/>
      <c r="X210" s="8"/>
      <c r="Y210" s="8"/>
      <c r="Z210" s="8"/>
      <c r="AA210" s="8"/>
      <c r="AB210" s="8"/>
    </row>
    <row r="211" spans="1:28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U211" s="8"/>
      <c r="V211" s="8"/>
      <c r="W211" s="8"/>
      <c r="X211" s="8"/>
      <c r="Y211" s="8"/>
      <c r="Z211" s="8"/>
      <c r="AA211" s="8"/>
      <c r="AB211" s="8"/>
    </row>
    <row r="212" spans="1:28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U212" s="8"/>
      <c r="V212" s="8"/>
      <c r="W212" s="8"/>
      <c r="X212" s="8"/>
      <c r="Y212" s="8"/>
      <c r="Z212" s="8"/>
      <c r="AA212" s="8"/>
      <c r="AB212" s="8"/>
    </row>
    <row r="213" spans="1:28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U213" s="8"/>
      <c r="V213" s="8"/>
      <c r="W213" s="8"/>
      <c r="X213" s="8"/>
      <c r="Y213" s="8"/>
      <c r="Z213" s="8"/>
      <c r="AA213" s="8"/>
      <c r="AB213" s="8"/>
    </row>
    <row r="214" spans="1:28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U214" s="8"/>
      <c r="V214" s="8"/>
      <c r="W214" s="8"/>
      <c r="X214" s="8"/>
      <c r="Y214" s="8"/>
      <c r="Z214" s="8"/>
      <c r="AA214" s="8"/>
      <c r="AB214" s="8"/>
    </row>
    <row r="215" spans="1:28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U215" s="8"/>
      <c r="V215" s="8"/>
      <c r="W215" s="8"/>
      <c r="X215" s="8"/>
      <c r="Y215" s="8"/>
      <c r="Z215" s="8"/>
      <c r="AA215" s="8"/>
      <c r="AB215" s="8"/>
    </row>
    <row r="216" spans="1:28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U216" s="8"/>
      <c r="V216" s="8"/>
      <c r="W216" s="8"/>
      <c r="X216" s="8"/>
      <c r="Y216" s="8"/>
      <c r="Z216" s="8"/>
      <c r="AA216" s="8"/>
      <c r="AB216" s="8"/>
    </row>
    <row r="217" spans="1:28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U217" s="8"/>
      <c r="V217" s="8"/>
      <c r="W217" s="8"/>
      <c r="X217" s="8"/>
      <c r="Y217" s="8"/>
      <c r="Z217" s="8"/>
      <c r="AA217" s="8"/>
      <c r="AB217" s="8"/>
    </row>
    <row r="218" spans="1:2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U218" s="8"/>
      <c r="V218" s="8"/>
      <c r="W218" s="8"/>
      <c r="X218" s="8"/>
      <c r="Y218" s="8"/>
      <c r="Z218" s="8"/>
      <c r="AA218" s="8"/>
      <c r="AB218" s="8"/>
    </row>
    <row r="219" spans="1:28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U219" s="8"/>
      <c r="V219" s="8"/>
      <c r="W219" s="8"/>
      <c r="X219" s="8"/>
      <c r="Y219" s="8"/>
      <c r="Z219" s="8"/>
      <c r="AA219" s="8"/>
      <c r="AB219" s="8"/>
    </row>
    <row r="220" spans="1:28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U220" s="8"/>
      <c r="V220" s="8"/>
      <c r="W220" s="8"/>
      <c r="X220" s="8"/>
      <c r="Y220" s="8"/>
      <c r="Z220" s="8"/>
      <c r="AA220" s="8"/>
      <c r="AB220" s="8"/>
    </row>
    <row r="221" spans="1:28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U221" s="8"/>
      <c r="V221" s="8"/>
      <c r="W221" s="8"/>
      <c r="X221" s="8"/>
      <c r="Y221" s="8"/>
      <c r="Z221" s="8"/>
      <c r="AA221" s="8"/>
      <c r="AB221" s="8"/>
    </row>
    <row r="222" spans="1:28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U222" s="8"/>
      <c r="V222" s="8"/>
      <c r="W222" s="8"/>
      <c r="X222" s="8"/>
      <c r="Y222" s="8"/>
      <c r="Z222" s="8"/>
      <c r="AA222" s="8"/>
      <c r="AB222" s="8"/>
    </row>
    <row r="223" spans="1:28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U223" s="8"/>
      <c r="V223" s="8"/>
      <c r="W223" s="8"/>
      <c r="X223" s="8"/>
      <c r="Y223" s="8"/>
      <c r="Z223" s="8"/>
      <c r="AA223" s="8"/>
      <c r="AB223" s="8"/>
    </row>
    <row r="224" spans="1:28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U224" s="8"/>
      <c r="V224" s="8"/>
      <c r="W224" s="8"/>
      <c r="X224" s="8"/>
      <c r="Y224" s="8"/>
      <c r="Z224" s="8"/>
      <c r="AA224" s="8"/>
      <c r="AB224" s="8"/>
    </row>
    <row r="225" spans="1:28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U225" s="8"/>
      <c r="V225" s="8"/>
      <c r="W225" s="8"/>
      <c r="X225" s="8"/>
      <c r="Y225" s="8"/>
      <c r="Z225" s="8"/>
      <c r="AA225" s="8"/>
      <c r="AB225" s="8"/>
    </row>
    <row r="226" spans="1:28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U226" s="8"/>
      <c r="V226" s="8"/>
      <c r="W226" s="8"/>
      <c r="X226" s="8"/>
      <c r="Y226" s="8"/>
      <c r="Z226" s="8"/>
      <c r="AA226" s="8"/>
      <c r="AB226" s="8"/>
    </row>
    <row r="227" spans="1:28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U227" s="8"/>
      <c r="V227" s="8"/>
      <c r="W227" s="8"/>
      <c r="X227" s="8"/>
      <c r="Y227" s="8"/>
      <c r="Z227" s="8"/>
      <c r="AA227" s="8"/>
      <c r="AB227" s="8"/>
    </row>
    <row r="228" spans="1: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U228" s="8"/>
      <c r="V228" s="8"/>
      <c r="W228" s="8"/>
      <c r="X228" s="8"/>
      <c r="Y228" s="8"/>
      <c r="Z228" s="8"/>
      <c r="AA228" s="8"/>
      <c r="AB228" s="8"/>
    </row>
    <row r="229" spans="1:28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U229" s="8"/>
      <c r="V229" s="8"/>
      <c r="W229" s="8"/>
      <c r="X229" s="8"/>
      <c r="Y229" s="8"/>
      <c r="Z229" s="8"/>
      <c r="AA229" s="8"/>
      <c r="AB229" s="8"/>
    </row>
    <row r="230" spans="1:28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U230" s="8"/>
      <c r="V230" s="8"/>
      <c r="W230" s="8"/>
      <c r="X230" s="8"/>
      <c r="Y230" s="8"/>
      <c r="Z230" s="8"/>
      <c r="AA230" s="8"/>
      <c r="AB230" s="8"/>
    </row>
    <row r="231" spans="1:28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U231" s="8"/>
      <c r="V231" s="8"/>
      <c r="W231" s="8"/>
      <c r="X231" s="8"/>
      <c r="Y231" s="8"/>
      <c r="Z231" s="8"/>
      <c r="AA231" s="8"/>
      <c r="AB231" s="8"/>
    </row>
    <row r="232" spans="1:28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U232" s="8"/>
      <c r="V232" s="8"/>
      <c r="W232" s="8"/>
      <c r="X232" s="8"/>
      <c r="Y232" s="8"/>
      <c r="Z232" s="8"/>
      <c r="AA232" s="8"/>
      <c r="AB232" s="8"/>
    </row>
    <row r="233" spans="1:28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U233" s="8"/>
      <c r="V233" s="8"/>
      <c r="W233" s="8"/>
      <c r="X233" s="8"/>
      <c r="Y233" s="8"/>
      <c r="Z233" s="8"/>
      <c r="AA233" s="8"/>
      <c r="AB233" s="8"/>
    </row>
    <row r="234" spans="1:28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U234" s="8"/>
      <c r="V234" s="8"/>
      <c r="W234" s="8"/>
      <c r="X234" s="8"/>
      <c r="Y234" s="8"/>
      <c r="Z234" s="8"/>
      <c r="AA234" s="8"/>
      <c r="AB234" s="8"/>
    </row>
    <row r="235" spans="1:28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U235" s="8"/>
      <c r="V235" s="8"/>
      <c r="W235" s="8"/>
      <c r="X235" s="8"/>
      <c r="Y235" s="8"/>
      <c r="Z235" s="8"/>
      <c r="AA235" s="8"/>
      <c r="AB235" s="8"/>
    </row>
    <row r="236" spans="1:28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U236" s="8"/>
      <c r="V236" s="8"/>
      <c r="W236" s="8"/>
      <c r="X236" s="8"/>
      <c r="Y236" s="8"/>
      <c r="Z236" s="8"/>
      <c r="AA236" s="8"/>
      <c r="AB236" s="8"/>
    </row>
    <row r="237" spans="1:28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U237" s="8"/>
      <c r="V237" s="8"/>
      <c r="W237" s="8"/>
      <c r="X237" s="8"/>
      <c r="Y237" s="8"/>
      <c r="Z237" s="8"/>
      <c r="AA237" s="8"/>
      <c r="AB237" s="8"/>
    </row>
    <row r="238" spans="1:2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U238" s="8"/>
      <c r="V238" s="8"/>
      <c r="W238" s="8"/>
      <c r="X238" s="8"/>
      <c r="Y238" s="8"/>
      <c r="Z238" s="8"/>
      <c r="AA238" s="8"/>
      <c r="AB238" s="8"/>
    </row>
    <row r="239" spans="1:28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U239" s="8"/>
      <c r="V239" s="8"/>
      <c r="W239" s="8"/>
      <c r="X239" s="8"/>
      <c r="Y239" s="8"/>
      <c r="Z239" s="8"/>
      <c r="AA239" s="8"/>
      <c r="AB239" s="8"/>
    </row>
    <row r="240" spans="1:28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U240" s="8"/>
      <c r="V240" s="8"/>
      <c r="W240" s="8"/>
      <c r="X240" s="8"/>
      <c r="Y240" s="8"/>
      <c r="Z240" s="8"/>
      <c r="AA240" s="8"/>
      <c r="AB240" s="8"/>
    </row>
    <row r="241" spans="1:28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U241" s="8"/>
      <c r="V241" s="8"/>
      <c r="W241" s="8"/>
      <c r="X241" s="8"/>
      <c r="Y241" s="8"/>
      <c r="Z241" s="8"/>
      <c r="AA241" s="8"/>
      <c r="AB241" s="8"/>
    </row>
    <row r="242" spans="1:28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U242" s="8"/>
      <c r="V242" s="8"/>
      <c r="W242" s="8"/>
      <c r="X242" s="8"/>
      <c r="Y242" s="8"/>
      <c r="Z242" s="8"/>
      <c r="AA242" s="8"/>
      <c r="AB242" s="8"/>
    </row>
    <row r="243" spans="1:28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U243" s="8"/>
      <c r="V243" s="8"/>
      <c r="W243" s="8"/>
      <c r="X243" s="8"/>
      <c r="Y243" s="8"/>
      <c r="Z243" s="8"/>
      <c r="AA243" s="8"/>
      <c r="AB243" s="8"/>
    </row>
    <row r="244" spans="1:28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U244" s="8"/>
      <c r="V244" s="8"/>
      <c r="W244" s="8"/>
      <c r="X244" s="8"/>
      <c r="Y244" s="8"/>
      <c r="Z244" s="8"/>
      <c r="AA244" s="8"/>
      <c r="AB244" s="8"/>
    </row>
    <row r="245" spans="1:28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U245" s="8"/>
      <c r="V245" s="8"/>
      <c r="W245" s="8"/>
      <c r="X245" s="8"/>
      <c r="Y245" s="8"/>
      <c r="Z245" s="8"/>
      <c r="AA245" s="8"/>
      <c r="AB245" s="8"/>
    </row>
    <row r="246" spans="1:28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U246" s="8"/>
      <c r="V246" s="8"/>
      <c r="W246" s="8"/>
      <c r="X246" s="8"/>
      <c r="Y246" s="8"/>
      <c r="Z246" s="8"/>
      <c r="AA246" s="8"/>
      <c r="AB246" s="8"/>
    </row>
    <row r="247" spans="1:28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U247" s="8"/>
      <c r="V247" s="8"/>
      <c r="W247" s="8"/>
      <c r="X247" s="8"/>
      <c r="Y247" s="8"/>
      <c r="Z247" s="8"/>
      <c r="AA247" s="8"/>
      <c r="AB247" s="8"/>
    </row>
    <row r="248" spans="1:2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U248" s="8"/>
      <c r="V248" s="8"/>
      <c r="W248" s="8"/>
      <c r="X248" s="8"/>
      <c r="Y248" s="8"/>
      <c r="Z248" s="8"/>
      <c r="AA248" s="8"/>
      <c r="AB248" s="8"/>
    </row>
    <row r="249" spans="1:28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U249" s="8"/>
      <c r="V249" s="8"/>
      <c r="W249" s="8"/>
      <c r="X249" s="8"/>
      <c r="Y249" s="8"/>
      <c r="Z249" s="8"/>
      <c r="AA249" s="8"/>
      <c r="AB249" s="8"/>
    </row>
    <row r="250" spans="1:28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U250" s="8"/>
      <c r="V250" s="8"/>
      <c r="W250" s="8"/>
      <c r="X250" s="8"/>
      <c r="Y250" s="8"/>
      <c r="Z250" s="8"/>
      <c r="AA250" s="8"/>
      <c r="AB250" s="8"/>
    </row>
    <row r="251" spans="1:28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U251" s="8"/>
      <c r="V251" s="8"/>
      <c r="W251" s="8"/>
      <c r="X251" s="8"/>
      <c r="Y251" s="8"/>
      <c r="Z251" s="8"/>
      <c r="AA251" s="8"/>
      <c r="AB251" s="8"/>
    </row>
    <row r="252" spans="1:28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U252" s="8"/>
      <c r="V252" s="8"/>
      <c r="W252" s="8"/>
      <c r="X252" s="8"/>
      <c r="Y252" s="8"/>
      <c r="Z252" s="8"/>
      <c r="AA252" s="8"/>
      <c r="AB252" s="8"/>
    </row>
    <row r="253" spans="1:28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U253" s="8"/>
      <c r="V253" s="8"/>
      <c r="W253" s="8"/>
      <c r="X253" s="8"/>
      <c r="Y253" s="8"/>
      <c r="Z253" s="8"/>
      <c r="AA253" s="8"/>
      <c r="AB253" s="8"/>
    </row>
    <row r="254" spans="1:28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U254" s="8"/>
      <c r="V254" s="8"/>
      <c r="W254" s="8"/>
      <c r="X254" s="8"/>
      <c r="Y254" s="8"/>
      <c r="Z254" s="8"/>
      <c r="AA254" s="8"/>
      <c r="AB254" s="8"/>
    </row>
    <row r="255" spans="1:28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U255" s="8"/>
      <c r="V255" s="8"/>
      <c r="W255" s="8"/>
      <c r="X255" s="8"/>
      <c r="Y255" s="8"/>
      <c r="Z255" s="8"/>
      <c r="AA255" s="8"/>
      <c r="AB255" s="8"/>
    </row>
    <row r="256" spans="1:28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U256" s="8"/>
      <c r="V256" s="8"/>
      <c r="W256" s="8"/>
      <c r="X256" s="8"/>
      <c r="Y256" s="8"/>
      <c r="Z256" s="8"/>
      <c r="AA256" s="8"/>
      <c r="AB256" s="8"/>
    </row>
    <row r="257" spans="1:28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U257" s="8"/>
      <c r="V257" s="8"/>
      <c r="W257" s="8"/>
      <c r="X257" s="8"/>
      <c r="Y257" s="8"/>
      <c r="Z257" s="8"/>
      <c r="AA257" s="8"/>
      <c r="AB257" s="8"/>
    </row>
    <row r="258" spans="1:2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U258" s="8"/>
      <c r="V258" s="8"/>
      <c r="W258" s="8"/>
      <c r="X258" s="8"/>
      <c r="Y258" s="8"/>
      <c r="Z258" s="8"/>
      <c r="AA258" s="8"/>
      <c r="AB258" s="8"/>
    </row>
    <row r="259" spans="1:28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U259" s="8"/>
      <c r="V259" s="8"/>
      <c r="W259" s="8"/>
      <c r="X259" s="8"/>
      <c r="Y259" s="8"/>
      <c r="Z259" s="8"/>
      <c r="AA259" s="8"/>
      <c r="AB259" s="8"/>
    </row>
    <row r="260" spans="1:28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U260" s="8"/>
      <c r="V260" s="8"/>
      <c r="W260" s="8"/>
      <c r="X260" s="8"/>
      <c r="Y260" s="8"/>
      <c r="Z260" s="8"/>
      <c r="AA260" s="8"/>
      <c r="AB260" s="8"/>
    </row>
    <row r="261" spans="1:28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U261" s="8"/>
      <c r="V261" s="8"/>
      <c r="W261" s="8"/>
      <c r="X261" s="8"/>
      <c r="Y261" s="8"/>
      <c r="Z261" s="8"/>
      <c r="AA261" s="8"/>
      <c r="AB261" s="8"/>
    </row>
    <row r="262" spans="1:28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U262" s="8"/>
      <c r="V262" s="8"/>
      <c r="W262" s="8"/>
      <c r="X262" s="8"/>
      <c r="Y262" s="8"/>
      <c r="Z262" s="8"/>
      <c r="AA262" s="8"/>
      <c r="AB262" s="8"/>
    </row>
    <row r="263" spans="1:28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U263" s="8"/>
      <c r="V263" s="8"/>
      <c r="W263" s="8"/>
      <c r="X263" s="8"/>
      <c r="Y263" s="8"/>
      <c r="Z263" s="8"/>
      <c r="AA263" s="8"/>
      <c r="AB263" s="8"/>
    </row>
    <row r="264" spans="1:28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U264" s="8"/>
      <c r="V264" s="8"/>
      <c r="W264" s="8"/>
      <c r="X264" s="8"/>
      <c r="Y264" s="8"/>
      <c r="Z264" s="8"/>
      <c r="AA264" s="8"/>
      <c r="AB264" s="8"/>
    </row>
    <row r="265" spans="1:28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U265" s="8"/>
      <c r="V265" s="8"/>
      <c r="W265" s="8"/>
      <c r="X265" s="8"/>
      <c r="Y265" s="8"/>
      <c r="Z265" s="8"/>
      <c r="AA265" s="8"/>
      <c r="AB265" s="8"/>
    </row>
    <row r="266" spans="1:28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U266" s="8"/>
      <c r="V266" s="8"/>
      <c r="W266" s="8"/>
      <c r="X266" s="8"/>
      <c r="Y266" s="8"/>
      <c r="Z266" s="8"/>
      <c r="AA266" s="8"/>
      <c r="AB266" s="8"/>
    </row>
    <row r="267" spans="1:28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U267" s="8"/>
      <c r="V267" s="8"/>
      <c r="W267" s="8"/>
      <c r="X267" s="8"/>
      <c r="Y267" s="8"/>
      <c r="Z267" s="8"/>
      <c r="AA267" s="8"/>
      <c r="AB267" s="8"/>
    </row>
    <row r="268" spans="1:2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U268" s="8"/>
      <c r="V268" s="8"/>
      <c r="W268" s="8"/>
      <c r="X268" s="8"/>
      <c r="Y268" s="8"/>
      <c r="Z268" s="8"/>
      <c r="AA268" s="8"/>
      <c r="AB268" s="8"/>
    </row>
    <row r="269" spans="1:28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U269" s="8"/>
      <c r="V269" s="8"/>
      <c r="W269" s="8"/>
      <c r="X269" s="8"/>
      <c r="Y269" s="8"/>
      <c r="Z269" s="8"/>
      <c r="AA269" s="8"/>
      <c r="AB269" s="8"/>
    </row>
    <row r="270" spans="1:28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U270" s="8"/>
      <c r="V270" s="8"/>
      <c r="W270" s="8"/>
      <c r="X270" s="8"/>
      <c r="Y270" s="8"/>
      <c r="Z270" s="8"/>
      <c r="AA270" s="8"/>
      <c r="AB270" s="8"/>
    </row>
    <row r="271" spans="1:28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U271" s="8"/>
      <c r="V271" s="8"/>
      <c r="W271" s="8"/>
      <c r="X271" s="8"/>
      <c r="Y271" s="8"/>
      <c r="Z271" s="8"/>
      <c r="AA271" s="8"/>
      <c r="AB271" s="8"/>
    </row>
    <row r="272" spans="1:28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U272" s="8"/>
      <c r="V272" s="8"/>
      <c r="W272" s="8"/>
      <c r="X272" s="8"/>
      <c r="Y272" s="8"/>
      <c r="Z272" s="8"/>
      <c r="AA272" s="8"/>
      <c r="AB272" s="8"/>
    </row>
    <row r="273" spans="1:28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U273" s="8"/>
      <c r="V273" s="8"/>
      <c r="W273" s="8"/>
      <c r="X273" s="8"/>
      <c r="Y273" s="8"/>
      <c r="Z273" s="8"/>
      <c r="AA273" s="8"/>
      <c r="AB273" s="8"/>
    </row>
    <row r="274" spans="1:28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U274" s="8"/>
      <c r="V274" s="8"/>
      <c r="W274" s="8"/>
      <c r="X274" s="8"/>
      <c r="Y274" s="8"/>
      <c r="Z274" s="8"/>
      <c r="AA274" s="8"/>
      <c r="AB274" s="8"/>
    </row>
    <row r="275" spans="1:28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U275" s="8"/>
      <c r="V275" s="8"/>
      <c r="W275" s="8"/>
      <c r="X275" s="8"/>
      <c r="Y275" s="8"/>
      <c r="Z275" s="8"/>
      <c r="AA275" s="8"/>
      <c r="AB275" s="8"/>
    </row>
    <row r="276" spans="1:28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U276" s="8"/>
      <c r="V276" s="8"/>
      <c r="W276" s="8"/>
      <c r="X276" s="8"/>
      <c r="Y276" s="8"/>
      <c r="Z276" s="8"/>
      <c r="AA276" s="8"/>
      <c r="AB276" s="8"/>
    </row>
    <row r="277" spans="1:28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U277" s="8"/>
      <c r="V277" s="8"/>
      <c r="W277" s="8"/>
      <c r="X277" s="8"/>
      <c r="Y277" s="8"/>
      <c r="Z277" s="8"/>
      <c r="AA277" s="8"/>
      <c r="AB277" s="8"/>
    </row>
    <row r="278" spans="1:2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U278" s="8"/>
      <c r="V278" s="8"/>
      <c r="W278" s="8"/>
      <c r="X278" s="8"/>
      <c r="Y278" s="8"/>
      <c r="Z278" s="8"/>
      <c r="AA278" s="8"/>
      <c r="AB278" s="8"/>
    </row>
    <row r="279" spans="1:28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U279" s="8"/>
      <c r="V279" s="8"/>
      <c r="W279" s="8"/>
      <c r="X279" s="8"/>
      <c r="Y279" s="8"/>
      <c r="Z279" s="8"/>
      <c r="AA279" s="8"/>
      <c r="AB279" s="8"/>
    </row>
    <row r="280" spans="1:28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U280" s="8"/>
      <c r="V280" s="8"/>
      <c r="W280" s="8"/>
      <c r="X280" s="8"/>
      <c r="Y280" s="8"/>
      <c r="Z280" s="8"/>
      <c r="AA280" s="8"/>
      <c r="AB280" s="8"/>
    </row>
    <row r="281" spans="1:28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U281" s="8"/>
      <c r="V281" s="8"/>
      <c r="W281" s="8"/>
      <c r="X281" s="8"/>
      <c r="Y281" s="8"/>
      <c r="Z281" s="8"/>
      <c r="AA281" s="8"/>
      <c r="AB281" s="8"/>
    </row>
    <row r="282" spans="1:28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U282" s="8"/>
      <c r="V282" s="8"/>
      <c r="W282" s="8"/>
      <c r="X282" s="8"/>
      <c r="Y282" s="8"/>
      <c r="Z282" s="8"/>
      <c r="AA282" s="8"/>
      <c r="AB282" s="8"/>
    </row>
    <row r="283" spans="1:28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U283" s="8"/>
      <c r="V283" s="8"/>
      <c r="W283" s="8"/>
      <c r="X283" s="8"/>
      <c r="Y283" s="8"/>
      <c r="Z283" s="8"/>
      <c r="AA283" s="8"/>
      <c r="AB283" s="8"/>
    </row>
    <row r="284" spans="1:28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U284" s="8"/>
      <c r="V284" s="8"/>
      <c r="W284" s="8"/>
      <c r="X284" s="8"/>
      <c r="Y284" s="8"/>
      <c r="Z284" s="8"/>
      <c r="AA284" s="8"/>
      <c r="AB284" s="8"/>
    </row>
    <row r="285" spans="1:28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U285" s="8"/>
      <c r="V285" s="8"/>
      <c r="W285" s="8"/>
      <c r="X285" s="8"/>
      <c r="Y285" s="8"/>
      <c r="Z285" s="8"/>
      <c r="AA285" s="8"/>
      <c r="AB285" s="8"/>
    </row>
    <row r="286" spans="1:28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U286" s="8"/>
      <c r="V286" s="8"/>
      <c r="W286" s="8"/>
      <c r="X286" s="8"/>
      <c r="Y286" s="8"/>
      <c r="Z286" s="8"/>
      <c r="AA286" s="8"/>
      <c r="AB286" s="8"/>
    </row>
    <row r="287" spans="1:28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U287" s="8"/>
      <c r="V287" s="8"/>
      <c r="W287" s="8"/>
      <c r="X287" s="8"/>
      <c r="Y287" s="8"/>
      <c r="Z287" s="8"/>
      <c r="AA287" s="8"/>
      <c r="AB287" s="8"/>
    </row>
    <row r="288" spans="1:2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U288" s="8"/>
      <c r="V288" s="8"/>
      <c r="W288" s="8"/>
      <c r="X288" s="8"/>
      <c r="Y288" s="8"/>
      <c r="Z288" s="8"/>
      <c r="AA288" s="8"/>
      <c r="AB288" s="8"/>
    </row>
    <row r="289" spans="1:28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U289" s="8"/>
      <c r="V289" s="8"/>
      <c r="W289" s="8"/>
      <c r="X289" s="8"/>
      <c r="Y289" s="8"/>
      <c r="Z289" s="8"/>
      <c r="AA289" s="8"/>
      <c r="AB289" s="8"/>
    </row>
    <row r="290" spans="1:28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U290" s="8"/>
      <c r="V290" s="8"/>
      <c r="W290" s="8"/>
      <c r="X290" s="8"/>
      <c r="Y290" s="8"/>
      <c r="Z290" s="8"/>
      <c r="AA290" s="8"/>
      <c r="AB290" s="8"/>
    </row>
    <row r="291" spans="1:28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U291" s="8"/>
      <c r="V291" s="8"/>
      <c r="W291" s="8"/>
      <c r="X291" s="8"/>
      <c r="Y291" s="8"/>
      <c r="Z291" s="8"/>
      <c r="AA291" s="8"/>
      <c r="AB291" s="8"/>
    </row>
    <row r="292" spans="1:28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U292" s="8"/>
      <c r="V292" s="8"/>
      <c r="W292" s="8"/>
      <c r="X292" s="8"/>
      <c r="Y292" s="8"/>
      <c r="Z292" s="8"/>
      <c r="AA292" s="8"/>
      <c r="AB292" s="8"/>
    </row>
    <row r="293" spans="1:28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U293" s="8"/>
      <c r="V293" s="8"/>
      <c r="W293" s="8"/>
      <c r="X293" s="8"/>
      <c r="Y293" s="8"/>
      <c r="Z293" s="8"/>
      <c r="AA293" s="8"/>
      <c r="AB293" s="8"/>
    </row>
    <row r="294" spans="1:28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U294" s="8"/>
      <c r="V294" s="8"/>
      <c r="W294" s="8"/>
      <c r="X294" s="8"/>
      <c r="Y294" s="8"/>
      <c r="Z294" s="8"/>
      <c r="AA294" s="8"/>
      <c r="AB294" s="8"/>
    </row>
    <row r="295" spans="1:28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U295" s="8"/>
      <c r="V295" s="8"/>
      <c r="W295" s="8"/>
      <c r="X295" s="8"/>
      <c r="Y295" s="8"/>
      <c r="Z295" s="8"/>
      <c r="AA295" s="8"/>
      <c r="AB295" s="8"/>
    </row>
    <row r="296" spans="1:28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U296" s="8"/>
      <c r="V296" s="8"/>
      <c r="W296" s="8"/>
      <c r="X296" s="8"/>
      <c r="Y296" s="8"/>
      <c r="Z296" s="8"/>
      <c r="AA296" s="8"/>
      <c r="AB296" s="8"/>
    </row>
    <row r="297" spans="1:28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U297" s="8"/>
      <c r="V297" s="8"/>
      <c r="W297" s="8"/>
      <c r="X297" s="8"/>
      <c r="Y297" s="8"/>
      <c r="Z297" s="8"/>
      <c r="AA297" s="8"/>
      <c r="AB297" s="8"/>
    </row>
    <row r="298" spans="1:2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U298" s="8"/>
      <c r="V298" s="8"/>
      <c r="W298" s="8"/>
      <c r="X298" s="8"/>
      <c r="Y298" s="8"/>
      <c r="Z298" s="8"/>
      <c r="AA298" s="8"/>
      <c r="AB298" s="8"/>
    </row>
    <row r="299" spans="1:28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U299" s="8"/>
      <c r="V299" s="8"/>
      <c r="W299" s="8"/>
      <c r="X299" s="8"/>
      <c r="Y299" s="8"/>
      <c r="Z299" s="8"/>
      <c r="AA299" s="8"/>
      <c r="AB299" s="8"/>
    </row>
    <row r="300" spans="1:28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U300" s="8"/>
      <c r="V300" s="8"/>
      <c r="W300" s="8"/>
      <c r="X300" s="8"/>
      <c r="Y300" s="8"/>
      <c r="Z300" s="8"/>
      <c r="AA300" s="8"/>
      <c r="AB300" s="8"/>
    </row>
    <row r="301" spans="1:28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U301" s="8"/>
      <c r="V301" s="8"/>
      <c r="W301" s="8"/>
      <c r="X301" s="8"/>
      <c r="Y301" s="8"/>
      <c r="Z301" s="8"/>
      <c r="AA301" s="8"/>
      <c r="AB301" s="8"/>
    </row>
    <row r="302" spans="1:28">
      <c r="A302" s="8"/>
      <c r="B302" s="8"/>
      <c r="C302" s="8"/>
      <c r="D302" s="8"/>
    </row>
    <row r="303" spans="1:28">
      <c r="A303" s="8"/>
      <c r="B303" s="8"/>
      <c r="C303" s="8"/>
      <c r="D303" s="8"/>
    </row>
    <row r="304" spans="1:28">
      <c r="A304" s="8"/>
      <c r="B304" s="8"/>
      <c r="C304" s="8"/>
      <c r="D304" s="8"/>
    </row>
    <row r="305" spans="1:4">
      <c r="A305" s="8"/>
      <c r="B305" s="8"/>
      <c r="C305" s="8"/>
      <c r="D305" s="8"/>
    </row>
    <row r="306" spans="1:4">
      <c r="A306" s="8"/>
      <c r="B306" s="8"/>
      <c r="C306" s="8"/>
      <c r="D306" s="8"/>
    </row>
    <row r="307" spans="1:4">
      <c r="A307" s="8"/>
      <c r="B307" s="8"/>
      <c r="C307" s="8"/>
      <c r="D307" s="8"/>
    </row>
    <row r="308" spans="1:4">
      <c r="A308" s="8"/>
      <c r="B308" s="8"/>
      <c r="C308" s="8"/>
      <c r="D308" s="8"/>
    </row>
    <row r="309" spans="1:4">
      <c r="A309" s="8"/>
      <c r="B309" s="8"/>
      <c r="C309" s="8"/>
      <c r="D309" s="8"/>
    </row>
    <row r="310" spans="1:4">
      <c r="A310" s="8"/>
      <c r="B310" s="8"/>
      <c r="C310" s="8"/>
      <c r="D310" s="8"/>
    </row>
    <row r="311" spans="1:4">
      <c r="A311" s="8"/>
      <c r="B311" s="8"/>
      <c r="C311" s="8"/>
      <c r="D311" s="8"/>
    </row>
    <row r="312" spans="1:4">
      <c r="A312" s="8"/>
      <c r="B312" s="8"/>
      <c r="C312" s="8"/>
      <c r="D312" s="8"/>
    </row>
    <row r="313" spans="1:4">
      <c r="A313" s="8"/>
      <c r="B313" s="8"/>
      <c r="C313" s="8"/>
      <c r="D313" s="8"/>
    </row>
    <row r="314" spans="1:4">
      <c r="A314" s="8"/>
      <c r="B314" s="8"/>
      <c r="C314" s="8"/>
      <c r="D314" s="8"/>
    </row>
    <row r="315" spans="1:4">
      <c r="A315" s="8"/>
      <c r="B315" s="8"/>
      <c r="C315" s="8"/>
      <c r="D315" s="8"/>
    </row>
    <row r="316" spans="1:4">
      <c r="A316" s="8"/>
      <c r="B316" s="8"/>
      <c r="C316" s="8"/>
      <c r="D316" s="8"/>
    </row>
    <row r="317" spans="1:4">
      <c r="A317" s="8"/>
      <c r="B317" s="8"/>
      <c r="C317" s="8"/>
      <c r="D317" s="8"/>
    </row>
    <row r="318" spans="1:4">
      <c r="A318" s="8"/>
      <c r="B318" s="8"/>
      <c r="C318" s="8"/>
      <c r="D318" s="8"/>
    </row>
    <row r="319" spans="1:4">
      <c r="A319" s="8"/>
      <c r="B319" s="8"/>
      <c r="C319" s="8"/>
      <c r="D319" s="8"/>
    </row>
    <row r="320" spans="1:4">
      <c r="A320" s="8"/>
      <c r="B320" s="8"/>
      <c r="C320" s="8"/>
      <c r="D320" s="8"/>
    </row>
    <row r="321" spans="1:4">
      <c r="A321" s="8"/>
      <c r="B321" s="8"/>
      <c r="C321" s="8"/>
      <c r="D321" s="8"/>
    </row>
    <row r="322" spans="1:4">
      <c r="A322" s="8"/>
      <c r="B322" s="8"/>
      <c r="C322" s="8"/>
      <c r="D322" s="8"/>
    </row>
    <row r="323" spans="1:4">
      <c r="A323" s="8"/>
      <c r="B323" s="8"/>
      <c r="C323" s="8"/>
      <c r="D323" s="8"/>
    </row>
    <row r="324" spans="1:4">
      <c r="A324" s="8"/>
      <c r="B324" s="8"/>
      <c r="C324" s="8"/>
      <c r="D324" s="8"/>
    </row>
    <row r="325" spans="1:4">
      <c r="A325" s="8"/>
      <c r="B325" s="8"/>
      <c r="C325" s="8"/>
      <c r="D325" s="8"/>
    </row>
    <row r="326" spans="1:4">
      <c r="A326" s="8"/>
      <c r="B326" s="8"/>
      <c r="C326" s="8"/>
      <c r="D326" s="8"/>
    </row>
    <row r="327" spans="1:4">
      <c r="A327" s="8"/>
      <c r="B327" s="8"/>
      <c r="C327" s="8"/>
      <c r="D327" s="8"/>
    </row>
    <row r="328" spans="1:4">
      <c r="A328" s="8"/>
      <c r="B328" s="8"/>
      <c r="C328" s="8"/>
      <c r="D328" s="8"/>
    </row>
    <row r="329" spans="1:4">
      <c r="A329" s="8"/>
      <c r="B329" s="8"/>
      <c r="C329" s="8"/>
      <c r="D329" s="8"/>
    </row>
    <row r="330" spans="1:4">
      <c r="A330" s="8"/>
      <c r="B330" s="8"/>
      <c r="C330" s="8"/>
      <c r="D330" s="8"/>
    </row>
    <row r="331" spans="1:4">
      <c r="A331" s="8"/>
      <c r="B331" s="8"/>
      <c r="C331" s="8"/>
      <c r="D331" s="8"/>
    </row>
    <row r="332" spans="1:4">
      <c r="A332" s="8"/>
      <c r="B332" s="8"/>
      <c r="C332" s="8"/>
      <c r="D332" s="8"/>
    </row>
    <row r="333" spans="1:4">
      <c r="A333" s="8"/>
      <c r="B333" s="8"/>
      <c r="C333" s="8"/>
      <c r="D333" s="8"/>
    </row>
    <row r="334" spans="1:4">
      <c r="A334" s="8"/>
      <c r="B334" s="8"/>
      <c r="C334" s="8"/>
      <c r="D334" s="8"/>
    </row>
    <row r="335" spans="1:4">
      <c r="A335" s="8"/>
      <c r="B335" s="8"/>
      <c r="C335" s="8"/>
      <c r="D335" s="8"/>
    </row>
    <row r="336" spans="1:4">
      <c r="A336" s="8"/>
      <c r="B336" s="8"/>
      <c r="C336" s="8"/>
      <c r="D336" s="8"/>
    </row>
    <row r="337" spans="1:4">
      <c r="A337" s="8"/>
      <c r="B337" s="8"/>
      <c r="C337" s="8"/>
      <c r="D337" s="8"/>
    </row>
    <row r="338" spans="1:4">
      <c r="A338" s="8"/>
      <c r="B338" s="8"/>
      <c r="C338" s="8"/>
      <c r="D338" s="8"/>
    </row>
    <row r="339" spans="1:4">
      <c r="A339" s="8"/>
      <c r="B339" s="8"/>
      <c r="C339" s="8"/>
      <c r="D339" s="8"/>
    </row>
    <row r="340" spans="1:4">
      <c r="A340" s="8"/>
      <c r="B340" s="8"/>
      <c r="C340" s="8"/>
      <c r="D340" s="8"/>
    </row>
    <row r="341" spans="1:4">
      <c r="A341" s="8"/>
      <c r="B341" s="8"/>
      <c r="C341" s="8"/>
      <c r="D341" s="8"/>
    </row>
    <row r="342" spans="1:4">
      <c r="A342" s="8"/>
      <c r="B342" s="8"/>
      <c r="C342" s="8"/>
      <c r="D342" s="8"/>
    </row>
    <row r="343" spans="1:4">
      <c r="A343" s="8"/>
      <c r="B343" s="8"/>
      <c r="C343" s="8"/>
      <c r="D343" s="8"/>
    </row>
    <row r="344" spans="1:4">
      <c r="A344" s="8"/>
      <c r="B344" s="8"/>
      <c r="C344" s="8"/>
      <c r="D344" s="8"/>
    </row>
    <row r="345" spans="1:4">
      <c r="A345" s="8"/>
      <c r="B345" s="8"/>
      <c r="C345" s="8"/>
      <c r="D345" s="8"/>
    </row>
    <row r="346" spans="1:4">
      <c r="A346" s="8"/>
      <c r="B346" s="8"/>
      <c r="C346" s="8"/>
      <c r="D346" s="8"/>
    </row>
    <row r="347" spans="1:4">
      <c r="A347" s="8"/>
      <c r="B347" s="8"/>
      <c r="C347" s="8"/>
      <c r="D347" s="8"/>
    </row>
    <row r="348" spans="1:4">
      <c r="A348" s="8"/>
      <c r="B348" s="8"/>
      <c r="C348" s="8"/>
      <c r="D348" s="8"/>
    </row>
    <row r="349" spans="1:4">
      <c r="A349" s="8"/>
      <c r="B349" s="8"/>
      <c r="C349" s="8"/>
      <c r="D349" s="8"/>
    </row>
    <row r="350" spans="1:4">
      <c r="A350" s="8"/>
      <c r="B350" s="8"/>
      <c r="C350" s="8"/>
      <c r="D350" s="8"/>
    </row>
    <row r="351" spans="1:4">
      <c r="A351" s="8"/>
      <c r="B351" s="8"/>
      <c r="C351" s="8"/>
      <c r="D351" s="8"/>
    </row>
    <row r="352" spans="1:4">
      <c r="A352" s="8"/>
      <c r="B352" s="8"/>
      <c r="C352" s="8"/>
      <c r="D352" s="8"/>
    </row>
    <row r="353" spans="1:4">
      <c r="A353" s="8"/>
      <c r="B353" s="8"/>
      <c r="C353" s="8"/>
      <c r="D353" s="8"/>
    </row>
    <row r="354" spans="1:4">
      <c r="A354" s="8"/>
      <c r="B354" s="8"/>
      <c r="C354" s="8"/>
      <c r="D354" s="8"/>
    </row>
    <row r="355" spans="1:4">
      <c r="A355" s="8"/>
      <c r="B355" s="8"/>
      <c r="C355" s="8"/>
      <c r="D355" s="8"/>
    </row>
    <row r="356" spans="1:4">
      <c r="A356" s="8"/>
      <c r="B356" s="8"/>
      <c r="C356" s="8"/>
      <c r="D356" s="8"/>
    </row>
    <row r="357" spans="1:4">
      <c r="A357" s="8"/>
      <c r="B357" s="8"/>
      <c r="C357" s="8"/>
      <c r="D357" s="8"/>
    </row>
    <row r="358" spans="1:4">
      <c r="A358" s="8"/>
      <c r="B358" s="8"/>
      <c r="C358" s="8"/>
      <c r="D358" s="8"/>
    </row>
    <row r="359" spans="1:4">
      <c r="A359" s="8"/>
      <c r="B359" s="8"/>
      <c r="C359" s="8"/>
      <c r="D359" s="8"/>
    </row>
    <row r="360" spans="1:4">
      <c r="A360" s="8"/>
      <c r="B360" s="8"/>
      <c r="C360" s="8"/>
      <c r="D360" s="8"/>
    </row>
    <row r="361" spans="1:4">
      <c r="A361" s="8"/>
      <c r="B361" s="8"/>
      <c r="C361" s="8"/>
      <c r="D361" s="8"/>
    </row>
    <row r="362" spans="1:4">
      <c r="A362" s="8"/>
      <c r="B362" s="8"/>
      <c r="C362" s="8"/>
      <c r="D362" s="8"/>
    </row>
    <row r="363" spans="1:4">
      <c r="A363" s="8"/>
      <c r="B363" s="8"/>
      <c r="C363" s="8"/>
      <c r="D363" s="8"/>
    </row>
    <row r="364" spans="1:4">
      <c r="A364" s="8"/>
      <c r="B364" s="8"/>
      <c r="C364" s="8"/>
      <c r="D364" s="8"/>
    </row>
    <row r="365" spans="1:4">
      <c r="A365" s="8"/>
      <c r="B365" s="8"/>
      <c r="C365" s="8"/>
      <c r="D365" s="8"/>
    </row>
    <row r="366" spans="1:4">
      <c r="A366" s="8"/>
      <c r="B366" s="8"/>
      <c r="C366" s="8"/>
      <c r="D366" s="8"/>
    </row>
    <row r="367" spans="1:4">
      <c r="A367" s="8"/>
      <c r="B367" s="8"/>
      <c r="C367" s="8"/>
      <c r="D367" s="8"/>
    </row>
    <row r="368" spans="1:4">
      <c r="A368" s="8"/>
      <c r="B368" s="8"/>
      <c r="C368" s="8"/>
      <c r="D368" s="8"/>
    </row>
    <row r="369" spans="1:4">
      <c r="A369" s="8"/>
      <c r="B369" s="8"/>
      <c r="C369" s="8"/>
      <c r="D369" s="8"/>
    </row>
    <row r="370" spans="1:4">
      <c r="A370" s="8"/>
      <c r="B370" s="8"/>
      <c r="C370" s="8"/>
      <c r="D370" s="8"/>
    </row>
    <row r="371" spans="1:4">
      <c r="A371" s="8"/>
      <c r="B371" s="8"/>
      <c r="C371" s="8"/>
      <c r="D371" s="8"/>
    </row>
    <row r="372" spans="1:4">
      <c r="A372" s="8"/>
      <c r="B372" s="8"/>
      <c r="C372" s="8"/>
      <c r="D372" s="8"/>
    </row>
    <row r="373" spans="1:4">
      <c r="A373" s="8"/>
      <c r="B373" s="8"/>
      <c r="C373" s="8"/>
      <c r="D373" s="8"/>
    </row>
    <row r="374" spans="1:4">
      <c r="A374" s="8"/>
      <c r="B374" s="8"/>
      <c r="C374" s="8"/>
      <c r="D374" s="8"/>
    </row>
    <row r="375" spans="1:4">
      <c r="A375" s="8"/>
      <c r="B375" s="8"/>
      <c r="C375" s="8"/>
      <c r="D375" s="8"/>
    </row>
    <row r="376" spans="1:4">
      <c r="A376" s="8"/>
      <c r="B376" s="8"/>
      <c r="C376" s="8"/>
      <c r="D376" s="8"/>
    </row>
    <row r="377" spans="1:4">
      <c r="A377" s="8"/>
      <c r="B377" s="8"/>
      <c r="C377" s="8"/>
      <c r="D377" s="8"/>
    </row>
    <row r="378" spans="1:4">
      <c r="A378" s="8"/>
      <c r="B378" s="8"/>
      <c r="C378" s="8"/>
      <c r="D378" s="8"/>
    </row>
    <row r="379" spans="1:4">
      <c r="A379" s="8"/>
      <c r="B379" s="8"/>
      <c r="C379" s="8"/>
      <c r="D379" s="8"/>
    </row>
    <row r="380" spans="1:4">
      <c r="A380" s="8"/>
      <c r="B380" s="8"/>
      <c r="C380" s="8"/>
      <c r="D380" s="8"/>
    </row>
    <row r="381" spans="1:4">
      <c r="A381" s="8"/>
      <c r="B381" s="8"/>
      <c r="C381" s="8"/>
      <c r="D381" s="8"/>
    </row>
    <row r="382" spans="1:4">
      <c r="A382" s="8"/>
      <c r="B382" s="8"/>
      <c r="C382" s="8"/>
      <c r="D382" s="8"/>
    </row>
    <row r="383" spans="1:4">
      <c r="A383" s="8"/>
      <c r="B383" s="8"/>
      <c r="C383" s="8"/>
      <c r="D383" s="8"/>
    </row>
    <row r="384" spans="1:4">
      <c r="A384" s="8"/>
      <c r="B384" s="8"/>
      <c r="C384" s="8"/>
      <c r="D384" s="8"/>
    </row>
    <row r="385" spans="1:4">
      <c r="A385" s="8"/>
      <c r="B385" s="8"/>
      <c r="C385" s="8"/>
      <c r="D385" s="8"/>
    </row>
    <row r="386" spans="1:4">
      <c r="A386" s="8"/>
      <c r="B386" s="8"/>
      <c r="C386" s="8"/>
      <c r="D386" s="8"/>
    </row>
    <row r="387" spans="1:4">
      <c r="A387" s="8"/>
      <c r="B387" s="8"/>
      <c r="C387" s="8"/>
      <c r="D387" s="8"/>
    </row>
    <row r="388" spans="1:4">
      <c r="A388" s="8"/>
      <c r="B388" s="8"/>
      <c r="C388" s="8"/>
      <c r="D388" s="8"/>
    </row>
    <row r="389" spans="1:4">
      <c r="A389" s="8"/>
      <c r="B389" s="8"/>
      <c r="C389" s="8"/>
      <c r="D389" s="8"/>
    </row>
    <row r="390" spans="1:4">
      <c r="A390" s="8"/>
      <c r="B390" s="8"/>
      <c r="C390" s="8"/>
      <c r="D390" s="8"/>
    </row>
    <row r="391" spans="1:4">
      <c r="A391" s="8"/>
      <c r="B391" s="8"/>
      <c r="C391" s="8"/>
      <c r="D391" s="8"/>
    </row>
    <row r="392" spans="1:4">
      <c r="A392" s="8"/>
      <c r="B392" s="8"/>
      <c r="C392" s="8"/>
      <c r="D392" s="8"/>
    </row>
    <row r="393" spans="1:4">
      <c r="A393" s="8"/>
      <c r="B393" s="8"/>
      <c r="C393" s="8"/>
      <c r="D393" s="8"/>
    </row>
    <row r="394" spans="1:4">
      <c r="A394" s="8"/>
      <c r="B394" s="8"/>
      <c r="C394" s="8"/>
      <c r="D394" s="8"/>
    </row>
    <row r="395" spans="1:4">
      <c r="A395" s="8"/>
      <c r="B395" s="8"/>
      <c r="C395" s="8"/>
      <c r="D395" s="8"/>
    </row>
    <row r="396" spans="1:4">
      <c r="A396" s="8"/>
      <c r="B396" s="8"/>
      <c r="C396" s="8"/>
      <c r="D396" s="8"/>
    </row>
    <row r="397" spans="1:4">
      <c r="A397" s="8"/>
      <c r="B397" s="8"/>
      <c r="C397" s="8"/>
      <c r="D397" s="8"/>
    </row>
    <row r="398" spans="1:4">
      <c r="A398" s="8"/>
      <c r="B398" s="8"/>
      <c r="C398" s="8"/>
      <c r="D398" s="8"/>
    </row>
    <row r="399" spans="1:4">
      <c r="A399" s="8"/>
      <c r="B399" s="8"/>
      <c r="C399" s="8"/>
      <c r="D399" s="8"/>
    </row>
    <row r="400" spans="1:4">
      <c r="A400" s="8"/>
      <c r="B400" s="8"/>
      <c r="C400" s="8"/>
      <c r="D400" s="8"/>
    </row>
    <row r="401" spans="1:4">
      <c r="A401" s="8"/>
      <c r="B401" s="8"/>
      <c r="C401" s="8"/>
      <c r="D401" s="8"/>
    </row>
    <row r="402" spans="1:4">
      <c r="A402" s="8"/>
      <c r="B402" s="8"/>
      <c r="C402" s="8"/>
      <c r="D402" s="8"/>
    </row>
    <row r="403" spans="1:4">
      <c r="A403" s="8"/>
      <c r="B403" s="8"/>
      <c r="C403" s="8"/>
      <c r="D403" s="8"/>
    </row>
    <row r="404" spans="1:4">
      <c r="A404" s="8"/>
      <c r="B404" s="8"/>
      <c r="C404" s="8"/>
      <c r="D404" s="8"/>
    </row>
    <row r="405" spans="1:4">
      <c r="A405" s="8"/>
      <c r="B405" s="8"/>
      <c r="C405" s="8"/>
      <c r="D405" s="8"/>
    </row>
    <row r="406" spans="1:4">
      <c r="A406" s="8"/>
      <c r="B406" s="8"/>
      <c r="C406" s="8"/>
      <c r="D406" s="8"/>
    </row>
    <row r="407" spans="1:4">
      <c r="A407" s="8"/>
      <c r="B407" s="8"/>
      <c r="C407" s="8"/>
      <c r="D407" s="8"/>
    </row>
    <row r="408" spans="1:4">
      <c r="A408" s="8"/>
      <c r="B408" s="8"/>
      <c r="C408" s="8"/>
      <c r="D408" s="8"/>
    </row>
    <row r="409" spans="1:4">
      <c r="A409" s="8"/>
      <c r="B409" s="8"/>
      <c r="C409" s="8"/>
      <c r="D409" s="8"/>
    </row>
    <row r="410" spans="1:4">
      <c r="A410" s="8"/>
      <c r="B410" s="8"/>
      <c r="C410" s="8"/>
      <c r="D410" s="8"/>
    </row>
    <row r="411" spans="1:4">
      <c r="A411" s="8"/>
      <c r="B411" s="8"/>
      <c r="C411" s="8"/>
      <c r="D411" s="8"/>
    </row>
    <row r="412" spans="1:4">
      <c r="A412" s="8"/>
      <c r="B412" s="8"/>
      <c r="C412" s="8"/>
      <c r="D412" s="8"/>
    </row>
    <row r="413" spans="1:4">
      <c r="A413" s="8"/>
      <c r="B413" s="8"/>
      <c r="C413" s="8"/>
      <c r="D413" s="8"/>
    </row>
    <row r="414" spans="1:4">
      <c r="A414" s="8"/>
      <c r="B414" s="8"/>
      <c r="C414" s="8"/>
      <c r="D414" s="8"/>
    </row>
    <row r="415" spans="1:4">
      <c r="A415" s="8"/>
      <c r="B415" s="8"/>
      <c r="C415" s="8"/>
      <c r="D415" s="8"/>
    </row>
    <row r="416" spans="1:4">
      <c r="A416" s="8"/>
      <c r="B416" s="8"/>
      <c r="C416" s="8"/>
      <c r="D416" s="8"/>
    </row>
    <row r="417" spans="1:4">
      <c r="A417" s="8"/>
      <c r="B417" s="8"/>
      <c r="C417" s="8"/>
      <c r="D417" s="8"/>
    </row>
    <row r="418" spans="1:4">
      <c r="A418" s="8"/>
      <c r="B418" s="8"/>
      <c r="C418" s="8"/>
      <c r="D418" s="8"/>
    </row>
    <row r="419" spans="1:4">
      <c r="A419" s="8"/>
      <c r="B419" s="8"/>
      <c r="C419" s="8"/>
      <c r="D419" s="8"/>
    </row>
    <row r="420" spans="1:4">
      <c r="A420" s="8"/>
      <c r="B420" s="8"/>
      <c r="C420" s="8"/>
      <c r="D420" s="8"/>
    </row>
    <row r="421" spans="1:4">
      <c r="A421" s="8"/>
      <c r="B421" s="8"/>
      <c r="C421" s="8"/>
      <c r="D421" s="8"/>
    </row>
    <row r="422" spans="1:4">
      <c r="A422" s="8"/>
      <c r="B422" s="8"/>
      <c r="C422" s="8"/>
      <c r="D422" s="8"/>
    </row>
    <row r="423" spans="1:4">
      <c r="A423" s="8"/>
      <c r="B423" s="8"/>
      <c r="C423" s="8"/>
      <c r="D423" s="8"/>
    </row>
    <row r="424" spans="1:4">
      <c r="A424" s="8"/>
      <c r="B424" s="8"/>
      <c r="C424" s="8"/>
      <c r="D424" s="8"/>
    </row>
    <row r="425" spans="1:4">
      <c r="A425" s="8"/>
      <c r="B425" s="8"/>
      <c r="C425" s="8"/>
      <c r="D425" s="8"/>
    </row>
    <row r="426" spans="1:4">
      <c r="A426" s="8"/>
      <c r="B426" s="8"/>
      <c r="C426" s="8"/>
      <c r="D426" s="8"/>
    </row>
    <row r="427" spans="1:4">
      <c r="A427" s="8"/>
      <c r="B427" s="8"/>
      <c r="C427" s="8"/>
      <c r="D427" s="8"/>
    </row>
    <row r="428" spans="1:4">
      <c r="A428" s="8"/>
      <c r="B428" s="8"/>
      <c r="C428" s="8"/>
      <c r="D428" s="8"/>
    </row>
    <row r="429" spans="1:4">
      <c r="A429" s="8"/>
      <c r="B429" s="8"/>
      <c r="C429" s="8"/>
      <c r="D429" s="8"/>
    </row>
    <row r="430" spans="1:4">
      <c r="A430" s="8"/>
      <c r="B430" s="8"/>
      <c r="C430" s="8"/>
      <c r="D430" s="8"/>
    </row>
    <row r="431" spans="1:4">
      <c r="A431" s="8"/>
      <c r="B431" s="8"/>
      <c r="C431" s="8"/>
      <c r="D431" s="8"/>
    </row>
    <row r="432" spans="1:4">
      <c r="A432" s="8"/>
      <c r="B432" s="8"/>
      <c r="C432" s="8"/>
      <c r="D432" s="8"/>
    </row>
    <row r="433" spans="1:4">
      <c r="A433" s="8"/>
      <c r="B433" s="8"/>
      <c r="C433" s="8"/>
      <c r="D433" s="8"/>
    </row>
    <row r="434" spans="1:4">
      <c r="A434" s="8"/>
      <c r="B434" s="8"/>
      <c r="C434" s="8"/>
      <c r="D434" s="8"/>
    </row>
    <row r="435" spans="1:4">
      <c r="A435" s="8"/>
      <c r="B435" s="8"/>
      <c r="C435" s="8"/>
      <c r="D435" s="8"/>
    </row>
    <row r="436" spans="1:4">
      <c r="A436" s="8"/>
      <c r="B436" s="8"/>
      <c r="C436" s="8"/>
      <c r="D436" s="8"/>
    </row>
    <row r="437" spans="1:4">
      <c r="A437" s="8"/>
      <c r="B437" s="8"/>
      <c r="C437" s="8"/>
      <c r="D437" s="8"/>
    </row>
    <row r="438" spans="1:4">
      <c r="A438" s="8"/>
      <c r="B438" s="8"/>
      <c r="C438" s="8"/>
      <c r="D438" s="8"/>
    </row>
    <row r="439" spans="1:4">
      <c r="A439" s="8"/>
      <c r="B439" s="8"/>
      <c r="C439" s="8"/>
      <c r="D439" s="8"/>
    </row>
    <row r="440" spans="1:4">
      <c r="A440" s="8"/>
      <c r="B440" s="8"/>
      <c r="C440" s="8"/>
      <c r="D440" s="8"/>
    </row>
    <row r="441" spans="1:4">
      <c r="A441" s="8"/>
      <c r="B441" s="8"/>
      <c r="C441" s="8"/>
      <c r="D441" s="8"/>
    </row>
    <row r="442" spans="1:4">
      <c r="A442" s="8"/>
      <c r="B442" s="8"/>
      <c r="C442" s="8"/>
      <c r="D442" s="8"/>
    </row>
    <row r="443" spans="1:4">
      <c r="A443" s="8"/>
      <c r="B443" s="8"/>
      <c r="C443" s="8"/>
      <c r="D443" s="8"/>
    </row>
    <row r="444" spans="1:4">
      <c r="A444" s="8"/>
      <c r="B444" s="8"/>
      <c r="C444" s="8"/>
      <c r="D444" s="8"/>
    </row>
    <row r="445" spans="1:4">
      <c r="A445" s="8"/>
      <c r="B445" s="8"/>
      <c r="C445" s="8"/>
      <c r="D445" s="8"/>
    </row>
    <row r="446" spans="1:4">
      <c r="A446" s="8"/>
      <c r="B446" s="8"/>
      <c r="C446" s="8"/>
      <c r="D446" s="8"/>
    </row>
    <row r="447" spans="1:4">
      <c r="A447" s="8"/>
      <c r="B447" s="8"/>
      <c r="C447" s="8"/>
      <c r="D447" s="8"/>
    </row>
    <row r="448" spans="1:4">
      <c r="A448" s="8"/>
      <c r="B448" s="8"/>
      <c r="C448" s="8"/>
      <c r="D448" s="8"/>
    </row>
    <row r="449" spans="1:4">
      <c r="A449" s="8"/>
      <c r="B449" s="8"/>
      <c r="C449" s="8"/>
      <c r="D449" s="8"/>
    </row>
    <row r="450" spans="1:4">
      <c r="A450" s="8"/>
      <c r="B450" s="8"/>
      <c r="C450" s="8"/>
      <c r="D450" s="8"/>
    </row>
    <row r="451" spans="1:4">
      <c r="A451" s="8"/>
      <c r="B451" s="8"/>
      <c r="C451" s="8"/>
      <c r="D451" s="8"/>
    </row>
    <row r="452" spans="1:4">
      <c r="A452" s="8"/>
      <c r="B452" s="8"/>
      <c r="C452" s="8"/>
      <c r="D452" s="8"/>
    </row>
    <row r="453" spans="1:4">
      <c r="A453" s="8"/>
      <c r="B453" s="8"/>
      <c r="C453" s="8"/>
      <c r="D453" s="8"/>
    </row>
    <row r="454" spans="1:4">
      <c r="A454" s="8"/>
      <c r="B454" s="8"/>
      <c r="C454" s="8"/>
      <c r="D454" s="8"/>
    </row>
    <row r="455" spans="1:4">
      <c r="A455" s="8"/>
      <c r="B455" s="8"/>
      <c r="C455" s="8"/>
      <c r="D455" s="8"/>
    </row>
    <row r="456" spans="1:4">
      <c r="A456" s="8"/>
      <c r="B456" s="8"/>
      <c r="C456" s="8"/>
      <c r="D456" s="8"/>
    </row>
    <row r="457" spans="1:4">
      <c r="A457" s="8"/>
      <c r="B457" s="8"/>
      <c r="C457" s="8"/>
      <c r="D457" s="8"/>
    </row>
    <row r="458" spans="1:4">
      <c r="A458" s="8"/>
      <c r="B458" s="8"/>
      <c r="C458" s="8"/>
      <c r="D458" s="8"/>
    </row>
    <row r="459" spans="1:4">
      <c r="A459" s="8"/>
      <c r="B459" s="8"/>
      <c r="C459" s="8"/>
      <c r="D459" s="8"/>
    </row>
    <row r="460" spans="1:4">
      <c r="A460" s="8"/>
      <c r="B460" s="8"/>
      <c r="C460" s="8"/>
      <c r="D460" s="8"/>
    </row>
    <row r="461" spans="1:4">
      <c r="A461" s="8"/>
      <c r="B461" s="8"/>
      <c r="C461" s="8"/>
      <c r="D461" s="8"/>
    </row>
    <row r="462" spans="1:4">
      <c r="A462" s="8"/>
      <c r="B462" s="8"/>
      <c r="C462" s="8"/>
      <c r="D462" s="8"/>
    </row>
    <row r="463" spans="1:4">
      <c r="A463" s="8"/>
      <c r="B463" s="8"/>
      <c r="C463" s="8"/>
      <c r="D463" s="8"/>
    </row>
    <row r="464" spans="1:4">
      <c r="A464" s="8"/>
      <c r="B464" s="8"/>
      <c r="C464" s="8"/>
      <c r="D464" s="8"/>
    </row>
    <row r="465" spans="1:4">
      <c r="A465" s="8"/>
      <c r="B465" s="8"/>
      <c r="C465" s="8"/>
      <c r="D465" s="8"/>
    </row>
    <row r="466" spans="1:4">
      <c r="A466" s="8"/>
      <c r="B466" s="8"/>
      <c r="C466" s="8"/>
      <c r="D466" s="8"/>
    </row>
    <row r="467" spans="1:4">
      <c r="A467" s="8"/>
      <c r="B467" s="8"/>
      <c r="C467" s="8"/>
      <c r="D467" s="8"/>
    </row>
    <row r="468" spans="1:4">
      <c r="A468" s="8"/>
      <c r="B468" s="8"/>
      <c r="C468" s="8"/>
      <c r="D468" s="8"/>
    </row>
    <row r="469" spans="1:4">
      <c r="A469" s="8"/>
      <c r="B469" s="8"/>
      <c r="C469" s="8"/>
      <c r="D469" s="8"/>
    </row>
    <row r="470" spans="1:4">
      <c r="A470" s="8"/>
      <c r="B470" s="8"/>
      <c r="C470" s="8"/>
      <c r="D470" s="8"/>
    </row>
    <row r="471" spans="1:4">
      <c r="A471" s="8"/>
      <c r="B471" s="8"/>
      <c r="C471" s="8"/>
      <c r="D471" s="8"/>
    </row>
    <row r="472" spans="1:4">
      <c r="A472" s="8"/>
      <c r="B472" s="8"/>
      <c r="C472" s="8"/>
      <c r="D472" s="8"/>
    </row>
    <row r="473" spans="1:4">
      <c r="A473" s="8"/>
      <c r="B473" s="8"/>
      <c r="C473" s="8"/>
      <c r="D473" s="8"/>
    </row>
    <row r="474" spans="1:4">
      <c r="A474" s="8"/>
      <c r="B474" s="8"/>
      <c r="C474" s="8"/>
      <c r="D474" s="8"/>
    </row>
    <row r="475" spans="1:4">
      <c r="A475" s="8"/>
      <c r="B475" s="8"/>
      <c r="C475" s="8"/>
      <c r="D475" s="8"/>
    </row>
    <row r="476" spans="1:4">
      <c r="A476" s="8"/>
      <c r="B476" s="8"/>
      <c r="C476" s="8"/>
      <c r="D476" s="8"/>
    </row>
    <row r="477" spans="1:4">
      <c r="A477" s="8"/>
      <c r="B477" s="8"/>
      <c r="C477" s="8"/>
      <c r="D477" s="8"/>
    </row>
    <row r="478" spans="1:4">
      <c r="A478" s="8"/>
      <c r="B478" s="8"/>
      <c r="C478" s="8"/>
      <c r="D478" s="8"/>
    </row>
    <row r="479" spans="1:4">
      <c r="A479" s="8"/>
      <c r="B479" s="8"/>
      <c r="C479" s="8"/>
      <c r="D479" s="8"/>
    </row>
    <row r="480" spans="1:4">
      <c r="A480" s="8"/>
      <c r="B480" s="8"/>
      <c r="C480" s="8"/>
      <c r="D480" s="8"/>
    </row>
    <row r="481" spans="1:4">
      <c r="A481" s="8"/>
      <c r="B481" s="8"/>
      <c r="C481" s="8"/>
      <c r="D481" s="8"/>
    </row>
    <row r="482" spans="1:4">
      <c r="A482" s="8"/>
      <c r="B482" s="8"/>
      <c r="C482" s="8"/>
      <c r="D482" s="8"/>
    </row>
    <row r="483" spans="1:4">
      <c r="A483" s="8"/>
      <c r="B483" s="8"/>
      <c r="C483" s="8"/>
      <c r="D483" s="8"/>
    </row>
    <row r="484" spans="1:4">
      <c r="A484" s="8"/>
      <c r="B484" s="8"/>
      <c r="C484" s="8"/>
      <c r="D484" s="8"/>
    </row>
    <row r="485" spans="1:4">
      <c r="A485" s="8"/>
      <c r="B485" s="8"/>
      <c r="C485" s="8"/>
      <c r="D485" s="8"/>
    </row>
    <row r="486" spans="1:4">
      <c r="A486" s="8"/>
      <c r="B486" s="8"/>
      <c r="C486" s="8"/>
      <c r="D486" s="8"/>
    </row>
    <row r="487" spans="1:4">
      <c r="A487" s="8"/>
      <c r="B487" s="8"/>
      <c r="C487" s="8"/>
      <c r="D487" s="8"/>
    </row>
    <row r="488" spans="1:4">
      <c r="A488" s="8"/>
      <c r="B488" s="8"/>
      <c r="C488" s="8"/>
      <c r="D488" s="8"/>
    </row>
    <row r="489" spans="1:4">
      <c r="A489" s="8"/>
      <c r="B489" s="8"/>
      <c r="C489" s="8"/>
      <c r="D489" s="8"/>
    </row>
    <row r="490" spans="1:4">
      <c r="A490" s="8"/>
      <c r="B490" s="8"/>
      <c r="C490" s="8"/>
      <c r="D490" s="8"/>
    </row>
    <row r="491" spans="1:4">
      <c r="A491" s="8"/>
      <c r="B491" s="8"/>
      <c r="C491" s="8"/>
      <c r="D491" s="8"/>
    </row>
    <row r="492" spans="1:4">
      <c r="A492" s="8"/>
      <c r="B492" s="8"/>
      <c r="C492" s="8"/>
      <c r="D492" s="8"/>
    </row>
    <row r="493" spans="1:4">
      <c r="A493" s="8"/>
      <c r="B493" s="8"/>
      <c r="C493" s="8"/>
      <c r="D493" s="8"/>
    </row>
    <row r="494" spans="1:4">
      <c r="A494" s="8"/>
      <c r="B494" s="8"/>
      <c r="C494" s="8"/>
      <c r="D494" s="8"/>
    </row>
    <row r="495" spans="1:4">
      <c r="A495" s="8"/>
      <c r="B495" s="8"/>
      <c r="C495" s="8"/>
      <c r="D495" s="8"/>
    </row>
    <row r="496" spans="1:4">
      <c r="A496" s="8"/>
      <c r="B496" s="8"/>
      <c r="C496" s="8"/>
      <c r="D496" s="8"/>
    </row>
    <row r="497" spans="1:4">
      <c r="A497" s="8"/>
      <c r="B497" s="8"/>
      <c r="C497" s="8"/>
      <c r="D497" s="8"/>
    </row>
    <row r="498" spans="1:4">
      <c r="A498" s="8"/>
      <c r="B498" s="8"/>
      <c r="C498" s="8"/>
      <c r="D498" s="8"/>
    </row>
    <row r="499" spans="1:4">
      <c r="A499" s="8"/>
      <c r="B499" s="8"/>
      <c r="C499" s="8"/>
      <c r="D499" s="8"/>
    </row>
    <row r="500" spans="1:4">
      <c r="A500" s="8"/>
      <c r="B500" s="8"/>
      <c r="C500" s="8"/>
      <c r="D500" s="8"/>
    </row>
    <row r="501" spans="1:4">
      <c r="A501" s="8"/>
      <c r="B501" s="8"/>
      <c r="C501" s="8"/>
      <c r="D501" s="8"/>
    </row>
    <row r="502" spans="1:4">
      <c r="A502" s="8"/>
      <c r="B502" s="8"/>
      <c r="C502" s="8"/>
      <c r="D502" s="8"/>
    </row>
    <row r="503" spans="1:4">
      <c r="A503" s="8"/>
      <c r="B503" s="8"/>
      <c r="C503" s="8"/>
      <c r="D503" s="8"/>
    </row>
    <row r="504" spans="1:4">
      <c r="A504" s="8"/>
      <c r="B504" s="8"/>
      <c r="C504" s="8"/>
      <c r="D504" s="8"/>
    </row>
    <row r="505" spans="1:4">
      <c r="A505" s="8"/>
      <c r="B505" s="8"/>
      <c r="C505" s="8"/>
      <c r="D505" s="8"/>
    </row>
    <row r="506" spans="1:4">
      <c r="A506" s="8"/>
      <c r="B506" s="8"/>
      <c r="C506" s="8"/>
      <c r="D506" s="8"/>
    </row>
    <row r="507" spans="1:4">
      <c r="A507" s="8"/>
      <c r="B507" s="8"/>
      <c r="C507" s="8"/>
      <c r="D507" s="8"/>
    </row>
    <row r="508" spans="1:4">
      <c r="A508" s="8"/>
      <c r="B508" s="8"/>
      <c r="C508" s="8"/>
      <c r="D508" s="8"/>
    </row>
    <row r="509" spans="1:4">
      <c r="A509" s="8"/>
      <c r="B509" s="8"/>
      <c r="C509" s="8"/>
      <c r="D509" s="8"/>
    </row>
    <row r="510" spans="1:4">
      <c r="A510" s="8"/>
      <c r="B510" s="8"/>
      <c r="C510" s="8"/>
      <c r="D510" s="8"/>
    </row>
    <row r="511" spans="1:4">
      <c r="A511" s="8"/>
      <c r="B511" s="8"/>
      <c r="C511" s="8"/>
      <c r="D511" s="8"/>
    </row>
    <row r="512" spans="1:4">
      <c r="A512" s="8"/>
      <c r="B512" s="8"/>
      <c r="C512" s="8"/>
      <c r="D512" s="8"/>
    </row>
    <row r="513" spans="1:4">
      <c r="A513" s="8"/>
      <c r="B513" s="8"/>
      <c r="C513" s="8"/>
      <c r="D513" s="8"/>
    </row>
    <row r="514" spans="1:4">
      <c r="A514" s="8"/>
      <c r="B514" s="8"/>
      <c r="C514" s="8"/>
      <c r="D514" s="8"/>
    </row>
    <row r="515" spans="1:4">
      <c r="A515" s="8"/>
      <c r="B515" s="8"/>
      <c r="C515" s="8"/>
      <c r="D515" s="8"/>
    </row>
    <row r="516" spans="1:4">
      <c r="A516" s="8"/>
      <c r="B516" s="8"/>
      <c r="C516" s="8"/>
      <c r="D516" s="8"/>
    </row>
    <row r="517" spans="1:4">
      <c r="A517" s="8"/>
      <c r="B517" s="8"/>
      <c r="C517" s="8"/>
      <c r="D517" s="8"/>
    </row>
    <row r="518" spans="1:4">
      <c r="A518" s="8"/>
      <c r="B518" s="8"/>
      <c r="C518" s="8"/>
      <c r="D518" s="8"/>
    </row>
    <row r="519" spans="1:4">
      <c r="A519" s="8"/>
      <c r="B519" s="8"/>
      <c r="C519" s="8"/>
      <c r="D519" s="8"/>
    </row>
    <row r="520" spans="1:4">
      <c r="A520" s="8"/>
      <c r="B520" s="8"/>
      <c r="C520" s="8"/>
      <c r="D520" s="8"/>
    </row>
    <row r="521" spans="1:4">
      <c r="A521" s="8"/>
      <c r="B521" s="8"/>
      <c r="C521" s="8"/>
      <c r="D521" s="8"/>
    </row>
    <row r="522" spans="1:4">
      <c r="A522" s="8"/>
      <c r="B522" s="8"/>
      <c r="C522" s="8"/>
      <c r="D522" s="8"/>
    </row>
    <row r="523" spans="1:4">
      <c r="A523" s="8"/>
      <c r="B523" s="8"/>
      <c r="C523" s="8"/>
      <c r="D523" s="8"/>
    </row>
    <row r="524" spans="1:4">
      <c r="A524" s="8"/>
      <c r="B524" s="8"/>
      <c r="C524" s="8"/>
      <c r="D524" s="8"/>
    </row>
    <row r="525" spans="1:4">
      <c r="A525" s="8"/>
      <c r="B525" s="8"/>
      <c r="C525" s="8"/>
      <c r="D525" s="8"/>
    </row>
    <row r="526" spans="1:4">
      <c r="A526" s="8"/>
      <c r="B526" s="8"/>
      <c r="C526" s="8"/>
      <c r="D526" s="8"/>
    </row>
    <row r="527" spans="1:4">
      <c r="A527" s="8"/>
      <c r="B527" s="8"/>
      <c r="C527" s="8"/>
      <c r="D527" s="8"/>
    </row>
    <row r="528" spans="1:4">
      <c r="A528" s="8"/>
      <c r="B528" s="8"/>
      <c r="C528" s="8"/>
      <c r="D528" s="8"/>
    </row>
    <row r="529" spans="1:4">
      <c r="A529" s="8"/>
      <c r="B529" s="8"/>
      <c r="C529" s="8"/>
      <c r="D529" s="8"/>
    </row>
    <row r="530" spans="1:4">
      <c r="A530" s="8"/>
      <c r="B530" s="8"/>
      <c r="C530" s="8"/>
      <c r="D530" s="8"/>
    </row>
    <row r="531" spans="1:4">
      <c r="A531" s="8"/>
      <c r="B531" s="8"/>
      <c r="C531" s="8"/>
      <c r="D531" s="8"/>
    </row>
    <row r="532" spans="1:4">
      <c r="A532" s="8"/>
      <c r="B532" s="8"/>
      <c r="C532" s="8"/>
      <c r="D532" s="8"/>
    </row>
    <row r="533" spans="1:4">
      <c r="A533" s="8"/>
      <c r="B533" s="8"/>
      <c r="C533" s="8"/>
      <c r="D533" s="8"/>
    </row>
    <row r="534" spans="1:4">
      <c r="A534" s="8"/>
      <c r="B534" s="8"/>
      <c r="C534" s="8"/>
      <c r="D534" s="8"/>
    </row>
    <row r="535" spans="1:4">
      <c r="A535" s="8"/>
      <c r="B535" s="8"/>
      <c r="C535" s="8"/>
      <c r="D535" s="8"/>
    </row>
    <row r="536" spans="1:4">
      <c r="A536" s="8"/>
      <c r="B536" s="8"/>
      <c r="C536" s="8"/>
      <c r="D536" s="8"/>
    </row>
    <row r="537" spans="1:4">
      <c r="A537" s="8"/>
      <c r="B537" s="8"/>
      <c r="C537" s="8"/>
      <c r="D537" s="8"/>
    </row>
    <row r="538" spans="1:4">
      <c r="A538" s="8"/>
      <c r="B538" s="8"/>
      <c r="C538" s="8"/>
      <c r="D538" s="8"/>
    </row>
    <row r="539" spans="1:4">
      <c r="A539" s="8"/>
      <c r="B539" s="8"/>
      <c r="C539" s="8"/>
      <c r="D539" s="8"/>
    </row>
    <row r="540" spans="1:4">
      <c r="A540" s="8"/>
      <c r="B540" s="8"/>
      <c r="C540" s="8"/>
      <c r="D540" s="8"/>
    </row>
    <row r="541" spans="1:4">
      <c r="A541" s="8"/>
      <c r="B541" s="8"/>
      <c r="C541" s="8"/>
      <c r="D541" s="8"/>
    </row>
    <row r="542" spans="1:4">
      <c r="A542" s="8"/>
      <c r="B542" s="8"/>
      <c r="C542" s="8"/>
      <c r="D542" s="8"/>
    </row>
    <row r="543" spans="1:4">
      <c r="A543" s="8"/>
      <c r="B543" s="8"/>
      <c r="C543" s="8"/>
      <c r="D543" s="8"/>
    </row>
    <row r="544" spans="1:4">
      <c r="A544" s="8"/>
      <c r="B544" s="8"/>
      <c r="C544" s="8"/>
      <c r="D544" s="8"/>
    </row>
    <row r="545" spans="1:4">
      <c r="A545" s="8"/>
      <c r="B545" s="8"/>
      <c r="C545" s="8"/>
      <c r="D545" s="8"/>
    </row>
    <row r="546" spans="1:4">
      <c r="A546" s="8"/>
      <c r="B546" s="8"/>
      <c r="C546" s="8"/>
      <c r="D546" s="8"/>
    </row>
    <row r="547" spans="1:4">
      <c r="A547" s="8"/>
      <c r="B547" s="8"/>
      <c r="C547" s="8"/>
      <c r="D547" s="8"/>
    </row>
    <row r="548" spans="1:4">
      <c r="A548" s="8"/>
      <c r="B548" s="8"/>
      <c r="C548" s="8"/>
      <c r="D548" s="8"/>
    </row>
    <row r="549" spans="1:4">
      <c r="A549" s="8"/>
      <c r="B549" s="8"/>
      <c r="C549" s="8"/>
      <c r="D549" s="8"/>
    </row>
    <row r="550" spans="1:4">
      <c r="A550" s="8"/>
      <c r="B550" s="8"/>
      <c r="C550" s="8"/>
      <c r="D550" s="8"/>
    </row>
    <row r="551" spans="1:4">
      <c r="A551" s="8"/>
      <c r="B551" s="8"/>
      <c r="C551" s="8"/>
      <c r="D551" s="8"/>
    </row>
    <row r="552" spans="1:4">
      <c r="A552" s="8"/>
      <c r="B552" s="8"/>
      <c r="C552" s="8"/>
      <c r="D552" s="8"/>
    </row>
    <row r="553" spans="1:4">
      <c r="A553" s="8"/>
      <c r="B553" s="8"/>
      <c r="C553" s="8"/>
      <c r="D553" s="8"/>
    </row>
    <row r="554" spans="1:4">
      <c r="A554" s="8"/>
      <c r="B554" s="8"/>
      <c r="C554" s="8"/>
      <c r="D554" s="8"/>
    </row>
    <row r="555" spans="1:4">
      <c r="A555" s="8"/>
      <c r="B555" s="8"/>
      <c r="C555" s="8"/>
      <c r="D555" s="8"/>
    </row>
    <row r="556" spans="1:4">
      <c r="A556" s="8"/>
      <c r="B556" s="8"/>
      <c r="C556" s="8"/>
      <c r="D556" s="8"/>
    </row>
    <row r="557" spans="1:4">
      <c r="A557" s="8"/>
      <c r="B557" s="8"/>
      <c r="C557" s="8"/>
      <c r="D557" s="8"/>
    </row>
    <row r="558" spans="1:4">
      <c r="A558" s="8"/>
      <c r="B558" s="8"/>
      <c r="C558" s="8"/>
      <c r="D558" s="8"/>
    </row>
    <row r="559" spans="1:4">
      <c r="A559" s="8"/>
      <c r="B559" s="8"/>
      <c r="C559" s="8"/>
      <c r="D559" s="8"/>
    </row>
    <row r="560" spans="1:4">
      <c r="A560" s="8"/>
      <c r="B560" s="8"/>
      <c r="C560" s="8"/>
      <c r="D560" s="8"/>
    </row>
    <row r="561" spans="1:4">
      <c r="A561" s="8"/>
      <c r="B561" s="8"/>
      <c r="C561" s="8"/>
      <c r="D561" s="8"/>
    </row>
    <row r="562" spans="1:4">
      <c r="A562" s="8"/>
      <c r="B562" s="8"/>
      <c r="C562" s="8"/>
      <c r="D562" s="8"/>
    </row>
    <row r="563" spans="1:4">
      <c r="A563" s="8"/>
      <c r="B563" s="8"/>
      <c r="C563" s="8"/>
      <c r="D563" s="8"/>
    </row>
    <row r="564" spans="1:4">
      <c r="A564" s="8"/>
      <c r="B564" s="8"/>
      <c r="C564" s="8"/>
      <c r="D564" s="8"/>
    </row>
    <row r="565" spans="1:4">
      <c r="A565" s="8"/>
      <c r="B565" s="8"/>
      <c r="C565" s="8"/>
      <c r="D565" s="8"/>
    </row>
    <row r="566" spans="1:4">
      <c r="A566" s="8"/>
      <c r="B566" s="8"/>
      <c r="C566" s="8"/>
      <c r="D566" s="8"/>
    </row>
    <row r="567" spans="1:4">
      <c r="A567" s="8"/>
      <c r="B567" s="8"/>
      <c r="C567" s="8"/>
      <c r="D567" s="8"/>
    </row>
    <row r="568" spans="1:4">
      <c r="A568" s="8"/>
      <c r="B568" s="8"/>
      <c r="C568" s="8"/>
      <c r="D568" s="8"/>
    </row>
    <row r="569" spans="1:4">
      <c r="A569" s="8"/>
      <c r="B569" s="8"/>
      <c r="C569" s="8"/>
      <c r="D569" s="8"/>
    </row>
    <row r="570" spans="1:4">
      <c r="A570" s="8"/>
      <c r="B570" s="8"/>
      <c r="C570" s="8"/>
      <c r="D570" s="8"/>
    </row>
    <row r="571" spans="1:4">
      <c r="A571" s="8"/>
      <c r="B571" s="8"/>
      <c r="C571" s="8"/>
      <c r="D571" s="8"/>
    </row>
    <row r="572" spans="1:4">
      <c r="A572" s="8"/>
      <c r="B572" s="8"/>
      <c r="C572" s="8"/>
      <c r="D572" s="8"/>
    </row>
    <row r="573" spans="1:4">
      <c r="A573" s="8"/>
      <c r="B573" s="8"/>
      <c r="C573" s="8"/>
      <c r="D573" s="8"/>
    </row>
    <row r="574" spans="1:4">
      <c r="A574" s="8"/>
      <c r="B574" s="8"/>
      <c r="C574" s="8"/>
      <c r="D574" s="8"/>
    </row>
    <row r="575" spans="1:4">
      <c r="A575" s="8"/>
      <c r="B575" s="8"/>
      <c r="C575" s="8"/>
      <c r="D575" s="8"/>
    </row>
    <row r="576" spans="1:4">
      <c r="A576" s="8"/>
      <c r="B576" s="8"/>
      <c r="C576" s="8"/>
      <c r="D576" s="8"/>
    </row>
    <row r="577" spans="1:4">
      <c r="A577" s="8"/>
      <c r="B577" s="8"/>
      <c r="C577" s="8"/>
      <c r="D577" s="8"/>
    </row>
    <row r="578" spans="1:4">
      <c r="A578" s="8"/>
      <c r="B578" s="8"/>
      <c r="C578" s="8"/>
      <c r="D578" s="8"/>
    </row>
    <row r="579" spans="1:4">
      <c r="A579" s="8"/>
      <c r="B579" s="8"/>
      <c r="C579" s="8"/>
      <c r="D579" s="8"/>
    </row>
    <row r="580" spans="1:4">
      <c r="A580" s="8"/>
      <c r="B580" s="8"/>
      <c r="C580" s="8"/>
      <c r="D580" s="8"/>
    </row>
    <row r="581" spans="1:4">
      <c r="A581" s="8"/>
      <c r="B581" s="8"/>
      <c r="C581" s="8"/>
      <c r="D581" s="8"/>
    </row>
    <row r="582" spans="1:4">
      <c r="A582" s="8"/>
      <c r="B582" s="8"/>
      <c r="C582" s="8"/>
      <c r="D582" s="8"/>
    </row>
    <row r="583" spans="1:4">
      <c r="A583" s="8"/>
      <c r="B583" s="8"/>
      <c r="C583" s="8"/>
      <c r="D583" s="8"/>
    </row>
    <row r="584" spans="1:4">
      <c r="A584" s="8"/>
      <c r="B584" s="8"/>
      <c r="C584" s="8"/>
      <c r="D584" s="8"/>
    </row>
    <row r="585" spans="1:4">
      <c r="A585" s="8"/>
      <c r="B585" s="8"/>
      <c r="C585" s="8"/>
      <c r="D585" s="8"/>
    </row>
    <row r="586" spans="1:4">
      <c r="A586" s="8"/>
      <c r="B586" s="8"/>
      <c r="C586" s="8"/>
      <c r="D586" s="8"/>
    </row>
    <row r="587" spans="1:4">
      <c r="A587" s="8"/>
      <c r="B587" s="8"/>
      <c r="C587" s="8"/>
      <c r="D587" s="8"/>
    </row>
    <row r="588" spans="1:4">
      <c r="A588" s="8"/>
      <c r="B588" s="8"/>
      <c r="C588" s="8"/>
      <c r="D588" s="8"/>
    </row>
    <row r="589" spans="1:4">
      <c r="A589" s="8"/>
      <c r="B589" s="8"/>
      <c r="C589" s="8"/>
      <c r="D589" s="8"/>
    </row>
    <row r="590" spans="1:4">
      <c r="A590" s="8"/>
      <c r="B590" s="8"/>
      <c r="C590" s="8"/>
      <c r="D590" s="8"/>
    </row>
    <row r="591" spans="1:4">
      <c r="A591" s="8"/>
      <c r="B591" s="8"/>
      <c r="C591" s="8"/>
      <c r="D591" s="8"/>
    </row>
    <row r="592" spans="1:4">
      <c r="A592" s="8"/>
      <c r="B592" s="8"/>
      <c r="C592" s="8"/>
      <c r="D592" s="8"/>
    </row>
    <row r="593" spans="1:4">
      <c r="A593" s="8"/>
      <c r="B593" s="8"/>
      <c r="C593" s="8"/>
      <c r="D593" s="8"/>
    </row>
    <row r="594" spans="1:4">
      <c r="A594" s="8"/>
      <c r="B594" s="8"/>
      <c r="C594" s="8"/>
      <c r="D594" s="8"/>
    </row>
    <row r="595" spans="1:4">
      <c r="A595" s="8"/>
      <c r="B595" s="8"/>
      <c r="C595" s="8"/>
      <c r="D595" s="8"/>
    </row>
    <row r="596" spans="1:4">
      <c r="A596" s="8"/>
      <c r="B596" s="8"/>
      <c r="C596" s="8"/>
      <c r="D596" s="8"/>
    </row>
    <row r="597" spans="1:4">
      <c r="A597" s="8"/>
      <c r="B597" s="8"/>
      <c r="C597" s="8"/>
      <c r="D597" s="8"/>
    </row>
    <row r="598" spans="1:4">
      <c r="A598" s="8"/>
      <c r="B598" s="8"/>
      <c r="C598" s="8"/>
      <c r="D598" s="8"/>
    </row>
    <row r="599" spans="1:4">
      <c r="A599" s="8"/>
      <c r="B599" s="8"/>
      <c r="C599" s="8"/>
      <c r="D599" s="8"/>
    </row>
    <row r="600" spans="1:4">
      <c r="A600" s="8"/>
      <c r="B600" s="8"/>
      <c r="C600" s="8"/>
      <c r="D600" s="8"/>
    </row>
    <row r="601" spans="1:4">
      <c r="A601" s="8"/>
      <c r="B601" s="8"/>
      <c r="C601" s="8"/>
      <c r="D601" s="8"/>
    </row>
    <row r="602" spans="1:4">
      <c r="A602" s="8"/>
      <c r="B602" s="8"/>
      <c r="C602" s="8"/>
      <c r="D602" s="8"/>
    </row>
    <row r="603" spans="1:4">
      <c r="A603" s="8"/>
      <c r="B603" s="8"/>
      <c r="C603" s="8"/>
      <c r="D603" s="8"/>
    </row>
    <row r="604" spans="1:4">
      <c r="A604" s="8"/>
      <c r="B604" s="8"/>
      <c r="C604" s="8"/>
      <c r="D604" s="8"/>
    </row>
    <row r="605" spans="1:4">
      <c r="A605" s="8"/>
      <c r="B605" s="8"/>
      <c r="C605" s="8"/>
      <c r="D605" s="8"/>
    </row>
    <row r="606" spans="1:4">
      <c r="A606" s="8"/>
      <c r="B606" s="8"/>
      <c r="C606" s="8"/>
      <c r="D606" s="8"/>
    </row>
    <row r="607" spans="1:4">
      <c r="A607" s="8"/>
      <c r="B607" s="8"/>
      <c r="C607" s="8"/>
      <c r="D607" s="8"/>
    </row>
    <row r="608" spans="1:4">
      <c r="A608" s="8"/>
      <c r="B608" s="8"/>
      <c r="C608" s="8"/>
      <c r="D608" s="8"/>
    </row>
    <row r="609" spans="1:4">
      <c r="A609" s="8"/>
      <c r="B609" s="8"/>
      <c r="C609" s="8"/>
      <c r="D609" s="8"/>
    </row>
    <row r="610" spans="1:4">
      <c r="A610" s="8"/>
      <c r="B610" s="8"/>
      <c r="C610" s="8"/>
      <c r="D610" s="8"/>
    </row>
    <row r="611" spans="1:4">
      <c r="A611" s="8"/>
      <c r="B611" s="8"/>
      <c r="C611" s="8"/>
      <c r="D611" s="8"/>
    </row>
    <row r="612" spans="1:4">
      <c r="A612" s="8"/>
      <c r="B612" s="8"/>
      <c r="C612" s="8"/>
      <c r="D612" s="8"/>
    </row>
    <row r="613" spans="1:4">
      <c r="A613" s="8"/>
      <c r="B613" s="8"/>
      <c r="C613" s="8"/>
      <c r="D613" s="8"/>
    </row>
    <row r="614" spans="1:4">
      <c r="A614" s="8"/>
      <c r="B614" s="8"/>
      <c r="C614" s="8"/>
      <c r="D614" s="8"/>
    </row>
    <row r="615" spans="1:4">
      <c r="A615" s="8"/>
      <c r="B615" s="8"/>
      <c r="C615" s="8"/>
      <c r="D615" s="8"/>
    </row>
    <row r="616" spans="1:4">
      <c r="A616" s="8"/>
      <c r="B616" s="8"/>
      <c r="C616" s="8"/>
      <c r="D616" s="8"/>
    </row>
    <row r="617" spans="1:4">
      <c r="A617" s="8"/>
      <c r="B617" s="8"/>
      <c r="C617" s="8"/>
      <c r="D617" s="8"/>
    </row>
    <row r="618" spans="1:4">
      <c r="A618" s="8"/>
      <c r="B618" s="8"/>
      <c r="C618" s="8"/>
      <c r="D618" s="8"/>
    </row>
    <row r="619" spans="1:4">
      <c r="A619" s="8"/>
      <c r="B619" s="8"/>
      <c r="C619" s="8"/>
      <c r="D619" s="8"/>
    </row>
    <row r="620" spans="1:4">
      <c r="A620" s="8"/>
      <c r="B620" s="8"/>
      <c r="C620" s="8"/>
      <c r="D620" s="8"/>
    </row>
    <row r="621" spans="1:4">
      <c r="A621" s="8"/>
      <c r="B621" s="8"/>
      <c r="C621" s="8"/>
      <c r="D621" s="8"/>
    </row>
    <row r="622" spans="1:4">
      <c r="A622" s="8"/>
      <c r="B622" s="8"/>
      <c r="C622" s="8"/>
      <c r="D622" s="8"/>
    </row>
    <row r="623" spans="1:4">
      <c r="A623" s="8"/>
      <c r="B623" s="8"/>
      <c r="C623" s="8"/>
      <c r="D623" s="8"/>
    </row>
    <row r="624" spans="1:4">
      <c r="A624" s="8"/>
      <c r="B624" s="8"/>
      <c r="C624" s="8"/>
      <c r="D624" s="8"/>
    </row>
    <row r="625" spans="1:4">
      <c r="A625" s="8"/>
      <c r="B625" s="8"/>
      <c r="C625" s="8"/>
      <c r="D625" s="8"/>
    </row>
    <row r="626" spans="1:4">
      <c r="A626" s="8"/>
      <c r="B626" s="8"/>
      <c r="C626" s="8"/>
      <c r="D626" s="8"/>
    </row>
    <row r="627" spans="1:4">
      <c r="A627" s="8"/>
      <c r="B627" s="8"/>
      <c r="C627" s="8"/>
      <c r="D627" s="8"/>
    </row>
    <row r="628" spans="1:4">
      <c r="A628" s="8"/>
      <c r="B628" s="8"/>
      <c r="C628" s="8"/>
      <c r="D628" s="8"/>
    </row>
    <row r="629" spans="1:4">
      <c r="A629" s="8"/>
      <c r="B629" s="8"/>
      <c r="C629" s="8"/>
      <c r="D629" s="8"/>
    </row>
    <row r="630" spans="1:4">
      <c r="A630" s="8"/>
      <c r="B630" s="8"/>
      <c r="C630" s="8"/>
      <c r="D630" s="8"/>
    </row>
    <row r="631" spans="1:4">
      <c r="A631" s="8"/>
      <c r="B631" s="8"/>
      <c r="C631" s="8"/>
      <c r="D631" s="8"/>
    </row>
    <row r="632" spans="1:4">
      <c r="A632" s="8"/>
      <c r="B632" s="8"/>
      <c r="C632" s="8"/>
      <c r="D632" s="8"/>
    </row>
    <row r="633" spans="1:4">
      <c r="A633" s="8"/>
      <c r="B633" s="8"/>
      <c r="C633" s="8"/>
      <c r="D633" s="8"/>
    </row>
    <row r="634" spans="1:4">
      <c r="A634" s="8"/>
      <c r="B634" s="8"/>
      <c r="C634" s="8"/>
      <c r="D634" s="8"/>
    </row>
    <row r="635" spans="1:4">
      <c r="A635" s="8"/>
      <c r="B635" s="8"/>
      <c r="C635" s="8"/>
      <c r="D635" s="8"/>
    </row>
    <row r="636" spans="1:4">
      <c r="A636" s="8"/>
      <c r="B636" s="8"/>
      <c r="C636" s="8"/>
      <c r="D636" s="8"/>
    </row>
    <row r="637" spans="1:4">
      <c r="A637" s="8"/>
      <c r="B637" s="8"/>
      <c r="C637" s="8"/>
      <c r="D637" s="8"/>
    </row>
    <row r="638" spans="1:4">
      <c r="A638" s="8"/>
      <c r="B638" s="8"/>
      <c r="C638" s="8"/>
      <c r="D638" s="8"/>
    </row>
    <row r="639" spans="1:4">
      <c r="A639" s="8"/>
      <c r="B639" s="8"/>
      <c r="C639" s="8"/>
      <c r="D639" s="8"/>
    </row>
    <row r="640" spans="1:4">
      <c r="A640" s="8"/>
      <c r="B640" s="8"/>
      <c r="C640" s="8"/>
      <c r="D640" s="8"/>
    </row>
    <row r="641" spans="1:4">
      <c r="A641" s="8"/>
      <c r="B641" s="8"/>
      <c r="C641" s="8"/>
      <c r="D641" s="8"/>
    </row>
    <row r="642" spans="1:4">
      <c r="A642" s="8"/>
      <c r="B642" s="8"/>
      <c r="C642" s="8"/>
      <c r="D642" s="8"/>
    </row>
    <row r="643" spans="1:4">
      <c r="A643" s="8"/>
      <c r="B643" s="8"/>
      <c r="C643" s="8"/>
      <c r="D643" s="8"/>
    </row>
    <row r="644" spans="1:4">
      <c r="A644" s="8"/>
      <c r="B644" s="8"/>
      <c r="C644" s="8"/>
      <c r="D644" s="8"/>
    </row>
    <row r="645" spans="1:4">
      <c r="A645" s="8"/>
      <c r="B645" s="8"/>
      <c r="C645" s="8"/>
      <c r="D645" s="8"/>
    </row>
    <row r="646" spans="1:4">
      <c r="A646" s="8"/>
      <c r="B646" s="8"/>
      <c r="C646" s="8"/>
      <c r="D646" s="8"/>
    </row>
    <row r="647" spans="1:4">
      <c r="A647" s="8"/>
      <c r="B647" s="8"/>
      <c r="C647" s="8"/>
      <c r="D647" s="8"/>
    </row>
    <row r="648" spans="1:4">
      <c r="A648" s="8"/>
      <c r="B648" s="8"/>
      <c r="C648" s="8"/>
      <c r="D648" s="8"/>
    </row>
    <row r="649" spans="1:4">
      <c r="A649" s="8"/>
      <c r="B649" s="8"/>
      <c r="C649" s="8"/>
      <c r="D649" s="8"/>
    </row>
    <row r="650" spans="1:4">
      <c r="A650" s="8"/>
      <c r="B650" s="8"/>
      <c r="C650" s="8"/>
      <c r="D650" s="8"/>
    </row>
    <row r="651" spans="1:4">
      <c r="A651" s="8"/>
      <c r="B651" s="8"/>
      <c r="C651" s="8"/>
      <c r="D651" s="8"/>
    </row>
    <row r="652" spans="1:4">
      <c r="A652" s="8"/>
      <c r="B652" s="8"/>
      <c r="C652" s="8"/>
      <c r="D652" s="8"/>
    </row>
    <row r="653" spans="1:4">
      <c r="A653" s="8"/>
      <c r="B653" s="8"/>
      <c r="C653" s="8"/>
      <c r="D653" s="8"/>
    </row>
    <row r="654" spans="1:4">
      <c r="A654" s="8"/>
      <c r="B654" s="8"/>
      <c r="C654" s="8"/>
      <c r="D654" s="8"/>
    </row>
    <row r="655" spans="1:4">
      <c r="A655" s="8"/>
      <c r="B655" s="8"/>
      <c r="C655" s="8"/>
      <c r="D655" s="8"/>
    </row>
    <row r="656" spans="1:4">
      <c r="A656" s="8"/>
      <c r="B656" s="8"/>
      <c r="C656" s="8"/>
      <c r="D656" s="8"/>
    </row>
    <row r="657" spans="1:4">
      <c r="A657" s="8"/>
      <c r="B657" s="8"/>
      <c r="C657" s="8"/>
      <c r="D657" s="8"/>
    </row>
    <row r="658" spans="1:4">
      <c r="A658" s="8"/>
      <c r="B658" s="8"/>
      <c r="C658" s="8"/>
      <c r="D658" s="8"/>
    </row>
    <row r="659" spans="1:4">
      <c r="A659" s="8"/>
      <c r="B659" s="8"/>
      <c r="C659" s="8"/>
      <c r="D659" s="8"/>
    </row>
    <row r="660" spans="1:4">
      <c r="A660" s="8"/>
      <c r="B660" s="8"/>
      <c r="C660" s="8"/>
      <c r="D660" s="8"/>
    </row>
    <row r="661" spans="1:4">
      <c r="A661" s="8"/>
      <c r="B661" s="8"/>
      <c r="C661" s="8"/>
      <c r="D661" s="8"/>
    </row>
    <row r="662" spans="1:4">
      <c r="A662" s="8"/>
      <c r="B662" s="8"/>
      <c r="C662" s="8"/>
      <c r="D662" s="8"/>
    </row>
    <row r="663" spans="1:4">
      <c r="A663" s="8"/>
      <c r="B663" s="8"/>
      <c r="C663" s="8"/>
      <c r="D663" s="8"/>
    </row>
    <row r="664" spans="1:4">
      <c r="A664" s="8"/>
      <c r="B664" s="8"/>
      <c r="C664" s="8"/>
      <c r="D664" s="8"/>
    </row>
    <row r="665" spans="1:4">
      <c r="A665" s="8"/>
      <c r="B665" s="8"/>
      <c r="C665" s="8"/>
      <c r="D665" s="8"/>
    </row>
    <row r="666" spans="1:4">
      <c r="A666" s="8"/>
      <c r="B666" s="8"/>
      <c r="C666" s="8"/>
      <c r="D666" s="8"/>
    </row>
    <row r="667" spans="1:4">
      <c r="A667" s="8"/>
      <c r="B667" s="8"/>
      <c r="C667" s="8"/>
      <c r="D667" s="8"/>
    </row>
    <row r="668" spans="1:4">
      <c r="A668" s="8"/>
      <c r="B668" s="8"/>
      <c r="C668" s="8"/>
      <c r="D668" s="8"/>
    </row>
    <row r="669" spans="1:4">
      <c r="A669" s="8"/>
      <c r="B669" s="8"/>
      <c r="C669" s="8"/>
      <c r="D669" s="8"/>
    </row>
    <row r="670" spans="1:4">
      <c r="A670" s="8"/>
      <c r="B670" s="8"/>
      <c r="C670" s="8"/>
      <c r="D670" s="8"/>
    </row>
    <row r="671" spans="1:4">
      <c r="A671" s="8"/>
      <c r="B671" s="8"/>
      <c r="C671" s="8"/>
      <c r="D671" s="8"/>
    </row>
    <row r="672" spans="1:4">
      <c r="A672" s="8"/>
      <c r="B672" s="8"/>
      <c r="C672" s="8"/>
      <c r="D672" s="8"/>
    </row>
    <row r="673" spans="1:4">
      <c r="A673" s="8"/>
      <c r="B673" s="8"/>
      <c r="C673" s="8"/>
      <c r="D673" s="8"/>
    </row>
    <row r="674" spans="1:4">
      <c r="A674" s="8"/>
      <c r="B674" s="8"/>
      <c r="C674" s="8"/>
      <c r="D674" s="8"/>
    </row>
    <row r="675" spans="1:4">
      <c r="A675" s="8"/>
      <c r="B675" s="8"/>
      <c r="C675" s="8"/>
      <c r="D675" s="8"/>
    </row>
    <row r="676" spans="1:4">
      <c r="A676" s="8"/>
      <c r="B676" s="8"/>
      <c r="C676" s="8"/>
      <c r="D676" s="8"/>
    </row>
    <row r="677" spans="1:4">
      <c r="A677" s="8"/>
      <c r="B677" s="8"/>
      <c r="C677" s="8"/>
      <c r="D677" s="8"/>
    </row>
    <row r="678" spans="1:4">
      <c r="A678" s="8"/>
      <c r="B678" s="8"/>
      <c r="C678" s="8"/>
      <c r="D678" s="8"/>
    </row>
    <row r="679" spans="1:4">
      <c r="A679" s="8"/>
      <c r="B679" s="8"/>
      <c r="C679" s="8"/>
      <c r="D679" s="8"/>
    </row>
    <row r="680" spans="1:4">
      <c r="A680" s="8"/>
      <c r="B680" s="8"/>
      <c r="C680" s="8"/>
      <c r="D680" s="8"/>
    </row>
    <row r="681" spans="1:4">
      <c r="A681" s="8"/>
      <c r="B681" s="8"/>
      <c r="C681" s="8"/>
      <c r="D681" s="8"/>
    </row>
    <row r="682" spans="1:4">
      <c r="A682" s="8"/>
      <c r="B682" s="8"/>
      <c r="C682" s="8"/>
      <c r="D682" s="8"/>
    </row>
    <row r="683" spans="1:4">
      <c r="A683" s="8"/>
      <c r="B683" s="8"/>
      <c r="C683" s="8"/>
      <c r="D683" s="8"/>
    </row>
    <row r="684" spans="1:4">
      <c r="A684" s="8"/>
      <c r="B684" s="8"/>
      <c r="C684" s="8"/>
      <c r="D684" s="8"/>
    </row>
    <row r="685" spans="1:4">
      <c r="A685" s="8"/>
      <c r="B685" s="8"/>
      <c r="C685" s="8"/>
      <c r="D685" s="8"/>
    </row>
    <row r="686" spans="1:4">
      <c r="A686" s="8"/>
      <c r="B686" s="8"/>
      <c r="C686" s="8"/>
      <c r="D686" s="8"/>
    </row>
    <row r="687" spans="1:4">
      <c r="A687" s="8"/>
      <c r="B687" s="8"/>
      <c r="C687" s="8"/>
      <c r="D687" s="8"/>
    </row>
    <row r="688" spans="1:4">
      <c r="A688" s="8"/>
      <c r="B688" s="8"/>
      <c r="C688" s="8"/>
      <c r="D688" s="8"/>
    </row>
    <row r="689" spans="1:4">
      <c r="A689" s="8"/>
      <c r="B689" s="8"/>
      <c r="C689" s="8"/>
      <c r="D689" s="8"/>
    </row>
    <row r="690" spans="1:4">
      <c r="A690" s="8"/>
      <c r="B690" s="8"/>
      <c r="C690" s="8"/>
      <c r="D690" s="8"/>
    </row>
    <row r="691" spans="1:4">
      <c r="A691" s="8"/>
      <c r="B691" s="8"/>
      <c r="C691" s="8"/>
      <c r="D691" s="8"/>
    </row>
    <row r="692" spans="1:4">
      <c r="A692" s="8"/>
      <c r="B692" s="8"/>
      <c r="C692" s="8"/>
      <c r="D692" s="8"/>
    </row>
    <row r="693" spans="1:4">
      <c r="A693" s="8"/>
      <c r="B693" s="8"/>
      <c r="C693" s="8"/>
      <c r="D693" s="8"/>
    </row>
    <row r="694" spans="1:4">
      <c r="A694" s="8"/>
      <c r="B694" s="8"/>
      <c r="C694" s="8"/>
      <c r="D694" s="8"/>
    </row>
    <row r="695" spans="1:4">
      <c r="A695" s="8"/>
      <c r="B695" s="8"/>
      <c r="C695" s="8"/>
      <c r="D695" s="8"/>
    </row>
    <row r="696" spans="1:4">
      <c r="A696" s="8"/>
      <c r="B696" s="8"/>
      <c r="C696" s="8"/>
      <c r="D696" s="8"/>
    </row>
    <row r="697" spans="1:4">
      <c r="A697" s="8"/>
      <c r="B697" s="8"/>
      <c r="C697" s="8"/>
      <c r="D697" s="8"/>
    </row>
    <row r="698" spans="1:4">
      <c r="A698" s="8"/>
      <c r="B698" s="8"/>
      <c r="C698" s="8"/>
      <c r="D698" s="8"/>
    </row>
    <row r="699" spans="1:4">
      <c r="A699" s="8"/>
      <c r="B699" s="8"/>
      <c r="C699" s="8"/>
      <c r="D699" s="8"/>
    </row>
    <row r="700" spans="1:4">
      <c r="A700" s="8"/>
      <c r="B700" s="8"/>
      <c r="C700" s="8"/>
      <c r="D700" s="8"/>
    </row>
    <row r="701" spans="1:4">
      <c r="A701" s="8"/>
      <c r="B701" s="8"/>
      <c r="C701" s="8"/>
      <c r="D701" s="8"/>
    </row>
    <row r="702" spans="1:4">
      <c r="A702" s="8"/>
      <c r="B702" s="8"/>
      <c r="C702" s="8"/>
      <c r="D702" s="8"/>
    </row>
    <row r="703" spans="1:4">
      <c r="A703" s="8"/>
      <c r="B703" s="8"/>
      <c r="C703" s="8"/>
      <c r="D703" s="8"/>
    </row>
    <row r="704" spans="1:4">
      <c r="A704" s="8"/>
      <c r="B704" s="8"/>
      <c r="C704" s="8"/>
      <c r="D704" s="8"/>
    </row>
    <row r="705" spans="1:4">
      <c r="A705" s="8"/>
      <c r="B705" s="8"/>
      <c r="C705" s="8"/>
      <c r="D705" s="8"/>
    </row>
    <row r="706" spans="1:4">
      <c r="A706" s="8"/>
      <c r="B706" s="8"/>
      <c r="C706" s="8"/>
      <c r="D706" s="8"/>
    </row>
    <row r="707" spans="1:4">
      <c r="A707" s="8"/>
      <c r="B707" s="8"/>
      <c r="C707" s="8"/>
      <c r="D707" s="8"/>
    </row>
    <row r="708" spans="1:4">
      <c r="A708" s="8"/>
      <c r="B708" s="8"/>
      <c r="C708" s="8"/>
      <c r="D708" s="8"/>
    </row>
    <row r="709" spans="1:4">
      <c r="A709" s="8"/>
      <c r="B709" s="8"/>
      <c r="C709" s="8"/>
      <c r="D709" s="8"/>
    </row>
    <row r="710" spans="1:4">
      <c r="A710" s="8"/>
      <c r="B710" s="8"/>
      <c r="C710" s="8"/>
      <c r="D710" s="8"/>
    </row>
    <row r="711" spans="1:4">
      <c r="A711" s="8"/>
      <c r="B711" s="8"/>
      <c r="C711" s="8"/>
      <c r="D711" s="8"/>
    </row>
    <row r="712" spans="1:4">
      <c r="A712" s="8"/>
      <c r="B712" s="8"/>
      <c r="C712" s="8"/>
      <c r="D712" s="8"/>
    </row>
    <row r="713" spans="1:4">
      <c r="A713" s="8"/>
      <c r="B713" s="8"/>
      <c r="C713" s="8"/>
      <c r="D713" s="8"/>
    </row>
    <row r="714" spans="1:4">
      <c r="A714" s="8"/>
      <c r="B714" s="8"/>
      <c r="C714" s="8"/>
      <c r="D714" s="8"/>
    </row>
    <row r="715" spans="1:4">
      <c r="A715" s="8"/>
      <c r="B715" s="8"/>
      <c r="C715" s="8"/>
      <c r="D715" s="8"/>
    </row>
    <row r="716" spans="1:4">
      <c r="A716" s="8"/>
      <c r="B716" s="8"/>
      <c r="C716" s="8"/>
      <c r="D716" s="8"/>
    </row>
    <row r="717" spans="1:4">
      <c r="A717" s="8"/>
      <c r="B717" s="8"/>
      <c r="C717" s="8"/>
      <c r="D717" s="8"/>
    </row>
    <row r="718" spans="1:4">
      <c r="A718" s="8"/>
      <c r="B718" s="8"/>
      <c r="C718" s="8"/>
      <c r="D718" s="8"/>
    </row>
    <row r="719" spans="1:4">
      <c r="A719" s="8"/>
      <c r="B719" s="8"/>
      <c r="C719" s="8"/>
      <c r="D719" s="8"/>
    </row>
    <row r="720" spans="1:4">
      <c r="A720" s="8"/>
      <c r="B720" s="8"/>
      <c r="C720" s="8"/>
      <c r="D720" s="8"/>
    </row>
    <row r="721" spans="1:4">
      <c r="A721" s="8"/>
      <c r="B721" s="8"/>
      <c r="C721" s="8"/>
      <c r="D721" s="8"/>
    </row>
    <row r="722" spans="1:4">
      <c r="A722" s="8"/>
      <c r="B722" s="8"/>
      <c r="C722" s="8"/>
      <c r="D722" s="8"/>
    </row>
    <row r="723" spans="1:4">
      <c r="A723" s="8"/>
      <c r="B723" s="8"/>
      <c r="C723" s="8"/>
      <c r="D723" s="8"/>
    </row>
    <row r="724" spans="1:4">
      <c r="A724" s="8"/>
      <c r="B724" s="8"/>
      <c r="C724" s="8"/>
      <c r="D724" s="8"/>
    </row>
    <row r="725" spans="1:4">
      <c r="A725" s="8"/>
      <c r="B725" s="8"/>
      <c r="C725" s="8"/>
      <c r="D725" s="8"/>
    </row>
    <row r="726" spans="1:4">
      <c r="A726" s="8"/>
      <c r="B726" s="8"/>
      <c r="C726" s="8"/>
      <c r="D726" s="8"/>
    </row>
    <row r="727" spans="1:4">
      <c r="A727" s="8"/>
      <c r="B727" s="8"/>
      <c r="C727" s="8"/>
      <c r="D727" s="8"/>
    </row>
    <row r="728" spans="1:4">
      <c r="A728" s="8"/>
      <c r="B728" s="8"/>
      <c r="C728" s="8"/>
      <c r="D728" s="8"/>
    </row>
    <row r="729" spans="1:4">
      <c r="A729" s="8"/>
      <c r="B729" s="8"/>
      <c r="C729" s="8"/>
      <c r="D729" s="8"/>
    </row>
    <row r="730" spans="1:4">
      <c r="A730" s="8"/>
      <c r="B730" s="8"/>
      <c r="C730" s="8"/>
      <c r="D730" s="8"/>
    </row>
    <row r="731" spans="1:4">
      <c r="A731" s="8"/>
      <c r="B731" s="8"/>
      <c r="C731" s="8"/>
      <c r="D731" s="8"/>
    </row>
    <row r="732" spans="1:4">
      <c r="A732" s="8"/>
      <c r="B732" s="8"/>
      <c r="C732" s="8"/>
      <c r="D732" s="8"/>
    </row>
    <row r="733" spans="1:4">
      <c r="A733" s="8"/>
      <c r="B733" s="8"/>
      <c r="C733" s="8"/>
      <c r="D733" s="8"/>
    </row>
    <row r="734" spans="1:4">
      <c r="A734" s="8"/>
      <c r="B734" s="8"/>
      <c r="C734" s="8"/>
      <c r="D734" s="8"/>
    </row>
    <row r="735" spans="1:4">
      <c r="A735" s="8"/>
      <c r="B735" s="8"/>
      <c r="C735" s="8"/>
      <c r="D735" s="8"/>
    </row>
    <row r="736" spans="1:4">
      <c r="A736" s="8"/>
      <c r="B736" s="8"/>
      <c r="C736" s="8"/>
      <c r="D736" s="8"/>
    </row>
    <row r="737" spans="1:4">
      <c r="A737" s="8"/>
      <c r="B737" s="8"/>
      <c r="C737" s="8"/>
      <c r="D737" s="8"/>
    </row>
    <row r="738" spans="1:4">
      <c r="A738" s="8"/>
      <c r="B738" s="8"/>
      <c r="C738" s="8"/>
      <c r="D738" s="8"/>
    </row>
    <row r="739" spans="1:4">
      <c r="A739" s="8"/>
      <c r="B739" s="8"/>
      <c r="C739" s="8"/>
      <c r="D739" s="8"/>
    </row>
    <row r="740" spans="1:4">
      <c r="A740" s="8"/>
      <c r="B740" s="8"/>
      <c r="C740" s="8"/>
      <c r="D740" s="8"/>
    </row>
    <row r="741" spans="1:4">
      <c r="A741" s="8"/>
      <c r="B741" s="8"/>
      <c r="C741" s="8"/>
      <c r="D741" s="8"/>
    </row>
    <row r="742" spans="1:4">
      <c r="A742" s="8"/>
      <c r="B742" s="8"/>
      <c r="C742" s="8"/>
      <c r="D742" s="8"/>
    </row>
    <row r="743" spans="1:4">
      <c r="A743" s="8"/>
      <c r="B743" s="8"/>
      <c r="C743" s="8"/>
      <c r="D743" s="8"/>
    </row>
    <row r="744" spans="1:4">
      <c r="A744" s="8"/>
      <c r="B744" s="8"/>
      <c r="C744" s="8"/>
      <c r="D744" s="8"/>
    </row>
    <row r="745" spans="1:4">
      <c r="A745" s="8"/>
      <c r="B745" s="8"/>
      <c r="C745" s="8"/>
      <c r="D745" s="8"/>
    </row>
    <row r="746" spans="1:4">
      <c r="A746" s="8"/>
      <c r="B746" s="8"/>
      <c r="C746" s="8"/>
      <c r="D746" s="8"/>
    </row>
    <row r="747" spans="1:4">
      <c r="A747" s="8"/>
      <c r="B747" s="8"/>
      <c r="C747" s="8"/>
      <c r="D747" s="8"/>
    </row>
    <row r="748" spans="1:4">
      <c r="A748" s="8"/>
      <c r="B748" s="8"/>
      <c r="C748" s="8"/>
      <c r="D748" s="8"/>
    </row>
    <row r="749" spans="1:4">
      <c r="A749" s="8"/>
      <c r="B749" s="8"/>
      <c r="C749" s="8"/>
      <c r="D749" s="8"/>
    </row>
    <row r="750" spans="1:4">
      <c r="A750" s="8"/>
      <c r="B750" s="8"/>
      <c r="C750" s="8"/>
      <c r="D750" s="8"/>
    </row>
    <row r="751" spans="1:4">
      <c r="A751" s="8"/>
      <c r="B751" s="8"/>
      <c r="C751" s="8"/>
      <c r="D751" s="8"/>
    </row>
    <row r="752" spans="1:4">
      <c r="A752" s="8"/>
      <c r="B752" s="8"/>
      <c r="C752" s="8"/>
      <c r="D752" s="8"/>
    </row>
    <row r="753" spans="1:4">
      <c r="A753" s="8"/>
      <c r="B753" s="8"/>
      <c r="C753" s="8"/>
      <c r="D753" s="8"/>
    </row>
    <row r="754" spans="1:4">
      <c r="A754" s="8"/>
      <c r="B754" s="8"/>
      <c r="C754" s="8"/>
      <c r="D754" s="8"/>
    </row>
    <row r="755" spans="1:4">
      <c r="A755" s="8"/>
      <c r="B755" s="8"/>
      <c r="C755" s="8"/>
      <c r="D755" s="8"/>
    </row>
    <row r="756" spans="1:4">
      <c r="A756" s="8"/>
      <c r="B756" s="8"/>
      <c r="C756" s="8"/>
      <c r="D756" s="8"/>
    </row>
    <row r="757" spans="1:4">
      <c r="A757" s="8"/>
      <c r="B757" s="8"/>
      <c r="C757" s="8"/>
      <c r="D757" s="8"/>
    </row>
    <row r="758" spans="1:4">
      <c r="A758" s="8"/>
      <c r="B758" s="8"/>
      <c r="C758" s="8"/>
      <c r="D758" s="8"/>
    </row>
    <row r="759" spans="1:4">
      <c r="A759" s="8"/>
      <c r="B759" s="8"/>
      <c r="C759" s="8"/>
      <c r="D759" s="8"/>
    </row>
    <row r="760" spans="1:4">
      <c r="A760" s="8"/>
      <c r="B760" s="8"/>
      <c r="C760" s="8"/>
      <c r="D760" s="8"/>
    </row>
    <row r="761" spans="1:4">
      <c r="A761" s="8"/>
      <c r="B761" s="8"/>
      <c r="C761" s="8"/>
      <c r="D761" s="8"/>
    </row>
    <row r="762" spans="1:4">
      <c r="A762" s="8"/>
      <c r="B762" s="8"/>
      <c r="C762" s="8"/>
      <c r="D762" s="8"/>
    </row>
    <row r="763" spans="1:4">
      <c r="A763" s="8"/>
      <c r="B763" s="8"/>
      <c r="C763" s="8"/>
      <c r="D763" s="8"/>
    </row>
    <row r="764" spans="1:4">
      <c r="A764" s="8"/>
      <c r="B764" s="8"/>
      <c r="C764" s="8"/>
      <c r="D764" s="8"/>
    </row>
    <row r="765" spans="1:4">
      <c r="A765" s="8"/>
      <c r="B765" s="8"/>
      <c r="C765" s="8"/>
      <c r="D765" s="8"/>
    </row>
    <row r="766" spans="1:4">
      <c r="A766" s="8"/>
      <c r="B766" s="8"/>
      <c r="C766" s="8"/>
      <c r="D766" s="8"/>
    </row>
    <row r="767" spans="1:4">
      <c r="A767" s="8"/>
      <c r="B767" s="8"/>
      <c r="C767" s="8"/>
      <c r="D767" s="8"/>
    </row>
    <row r="768" spans="1:4">
      <c r="A768" s="8"/>
      <c r="B768" s="8"/>
      <c r="C768" s="8"/>
      <c r="D768" s="8"/>
    </row>
    <row r="769" spans="1:4">
      <c r="A769" s="8"/>
      <c r="B769" s="8"/>
      <c r="C769" s="8"/>
      <c r="D769" s="8"/>
    </row>
    <row r="770" spans="1:4">
      <c r="A770" s="8"/>
      <c r="B770" s="8"/>
      <c r="C770" s="8"/>
      <c r="D770" s="8"/>
    </row>
    <row r="771" spans="1:4">
      <c r="A771" s="8"/>
      <c r="B771" s="8"/>
      <c r="C771" s="8"/>
      <c r="D771" s="8"/>
    </row>
    <row r="772" spans="1:4">
      <c r="A772" s="8"/>
      <c r="B772" s="8"/>
      <c r="C772" s="8"/>
      <c r="D772" s="8"/>
    </row>
    <row r="773" spans="1:4">
      <c r="A773" s="8"/>
      <c r="B773" s="8"/>
      <c r="C773" s="8"/>
      <c r="D773" s="8"/>
    </row>
    <row r="774" spans="1:4">
      <c r="A774" s="8"/>
      <c r="B774" s="8"/>
      <c r="C774" s="8"/>
      <c r="D774" s="8"/>
    </row>
    <row r="775" spans="1:4">
      <c r="A775" s="8"/>
      <c r="B775" s="8"/>
      <c r="C775" s="8"/>
      <c r="D775" s="8"/>
    </row>
    <row r="776" spans="1:4">
      <c r="A776" s="8"/>
      <c r="B776" s="8"/>
      <c r="C776" s="8"/>
      <c r="D776" s="8"/>
    </row>
    <row r="777" spans="1:4">
      <c r="A777" s="8"/>
      <c r="B777" s="8"/>
      <c r="C777" s="8"/>
      <c r="D777" s="8"/>
    </row>
    <row r="778" spans="1:4">
      <c r="A778" s="8"/>
      <c r="B778" s="8"/>
      <c r="C778" s="8"/>
      <c r="D778" s="8"/>
    </row>
    <row r="779" spans="1:4">
      <c r="A779" s="8"/>
      <c r="B779" s="8"/>
      <c r="C779" s="8"/>
      <c r="D779" s="8"/>
    </row>
    <row r="780" spans="1:4">
      <c r="A780" s="8"/>
      <c r="B780" s="8"/>
      <c r="C780" s="8"/>
      <c r="D780" s="8"/>
    </row>
    <row r="781" spans="1:4">
      <c r="A781" s="8"/>
      <c r="B781" s="8"/>
      <c r="C781" s="8"/>
      <c r="D781" s="8"/>
    </row>
    <row r="782" spans="1:4">
      <c r="A782" s="8"/>
      <c r="B782" s="8"/>
      <c r="C782" s="8"/>
      <c r="D782" s="8"/>
    </row>
    <row r="783" spans="1:4">
      <c r="A783" s="8"/>
      <c r="B783" s="8"/>
      <c r="C783" s="8"/>
      <c r="D783" s="8"/>
    </row>
    <row r="784" spans="1:4">
      <c r="A784" s="8"/>
      <c r="B784" s="8"/>
      <c r="C784" s="8"/>
      <c r="D784" s="8"/>
    </row>
    <row r="785" spans="1:4">
      <c r="A785" s="8"/>
      <c r="B785" s="8"/>
      <c r="C785" s="8"/>
      <c r="D785" s="8"/>
    </row>
    <row r="786" spans="1:4">
      <c r="A786" s="8"/>
      <c r="B786" s="8"/>
      <c r="C786" s="8"/>
      <c r="D786" s="8"/>
    </row>
    <row r="787" spans="1:4">
      <c r="A787" s="8"/>
      <c r="B787" s="8"/>
      <c r="C787" s="8"/>
      <c r="D787" s="8"/>
    </row>
    <row r="788" spans="1:4">
      <c r="A788" s="8"/>
      <c r="B788" s="8"/>
      <c r="C788" s="8"/>
      <c r="D788" s="8"/>
    </row>
    <row r="789" spans="1:4">
      <c r="A789" s="8"/>
      <c r="B789" s="8"/>
      <c r="C789" s="8"/>
      <c r="D789" s="8"/>
    </row>
    <row r="790" spans="1:4">
      <c r="A790" s="8"/>
      <c r="B790" s="8"/>
      <c r="C790" s="8"/>
      <c r="D790" s="8"/>
    </row>
    <row r="791" spans="1:4">
      <c r="A791" s="8"/>
      <c r="B791" s="8"/>
      <c r="C791" s="8"/>
      <c r="D791" s="8"/>
    </row>
    <row r="792" spans="1:4">
      <c r="A792" s="8"/>
      <c r="B792" s="8"/>
      <c r="C792" s="8"/>
      <c r="D792" s="8"/>
    </row>
    <row r="793" spans="1:4">
      <c r="A793" s="8"/>
      <c r="B793" s="8"/>
      <c r="C793" s="8"/>
      <c r="D793" s="8"/>
    </row>
    <row r="794" spans="1:4">
      <c r="A794" s="8"/>
      <c r="B794" s="8"/>
      <c r="C794" s="8"/>
      <c r="D794" s="8"/>
    </row>
    <row r="795" spans="1:4">
      <c r="A795" s="8"/>
      <c r="B795" s="8"/>
      <c r="C795" s="8"/>
      <c r="D795" s="8"/>
    </row>
    <row r="796" spans="1:4">
      <c r="A796" s="8"/>
      <c r="B796" s="8"/>
      <c r="C796" s="8"/>
      <c r="D796" s="8"/>
    </row>
    <row r="797" spans="1:4">
      <c r="A797" s="8"/>
      <c r="B797" s="8"/>
      <c r="C797" s="8"/>
      <c r="D797" s="8"/>
    </row>
    <row r="798" spans="1:4">
      <c r="A798" s="8"/>
      <c r="B798" s="8"/>
      <c r="C798" s="8"/>
      <c r="D798" s="8"/>
    </row>
    <row r="799" spans="1:4">
      <c r="A799" s="8"/>
      <c r="B799" s="8"/>
      <c r="C799" s="8"/>
      <c r="D799" s="8"/>
    </row>
    <row r="800" spans="1:4">
      <c r="A800" s="8"/>
      <c r="B800" s="8"/>
      <c r="C800" s="8"/>
      <c r="D800" s="8"/>
    </row>
    <row r="801" spans="1:4">
      <c r="A801" s="8"/>
      <c r="B801" s="8"/>
      <c r="C801" s="8"/>
      <c r="D801" s="8"/>
    </row>
    <row r="802" spans="1:4">
      <c r="A802" s="8"/>
      <c r="B802" s="8"/>
      <c r="C802" s="8"/>
      <c r="D802" s="8"/>
    </row>
    <row r="803" spans="1:4">
      <c r="A803" s="8"/>
      <c r="B803" s="8"/>
      <c r="C803" s="8"/>
      <c r="D803" s="8"/>
    </row>
    <row r="804" spans="1:4">
      <c r="A804" s="8"/>
      <c r="B804" s="8"/>
      <c r="C804" s="8"/>
      <c r="D804" s="8"/>
    </row>
    <row r="805" spans="1:4">
      <c r="A805" s="8"/>
      <c r="B805" s="8"/>
      <c r="C805" s="8"/>
      <c r="D805" s="8"/>
    </row>
    <row r="806" spans="1:4">
      <c r="A806" s="8"/>
      <c r="B806" s="8"/>
      <c r="C806" s="8"/>
      <c r="D806" s="8"/>
    </row>
    <row r="807" spans="1:4">
      <c r="A807" s="8"/>
      <c r="B807" s="8"/>
      <c r="C807" s="8"/>
      <c r="D807" s="8"/>
    </row>
    <row r="808" spans="1:4">
      <c r="A808" s="8"/>
      <c r="B808" s="8"/>
      <c r="C808" s="8"/>
      <c r="D808" s="8"/>
    </row>
    <row r="809" spans="1:4">
      <c r="A809" s="8"/>
      <c r="B809" s="8"/>
      <c r="C809" s="8"/>
      <c r="D809" s="8"/>
    </row>
    <row r="810" spans="1:4">
      <c r="A810" s="8"/>
      <c r="B810" s="8"/>
      <c r="C810" s="8"/>
      <c r="D810" s="8"/>
    </row>
    <row r="811" spans="1:4">
      <c r="A811" s="8"/>
      <c r="B811" s="8"/>
      <c r="C811" s="8"/>
      <c r="D811" s="8"/>
    </row>
    <row r="812" spans="1:4">
      <c r="A812" s="8"/>
      <c r="B812" s="8"/>
      <c r="C812" s="8"/>
      <c r="D812" s="8"/>
    </row>
    <row r="813" spans="1:4">
      <c r="A813" s="8"/>
      <c r="B813" s="8"/>
      <c r="C813" s="8"/>
      <c r="D813" s="8"/>
    </row>
    <row r="814" spans="1:4">
      <c r="A814" s="8"/>
      <c r="B814" s="8"/>
      <c r="C814" s="8"/>
      <c r="D814" s="8"/>
    </row>
    <row r="815" spans="1:4">
      <c r="A815" s="8"/>
      <c r="B815" s="8"/>
      <c r="C815" s="8"/>
      <c r="D815" s="8"/>
    </row>
    <row r="816" spans="1:4">
      <c r="A816" s="8"/>
      <c r="B816" s="8"/>
      <c r="C816" s="8"/>
      <c r="D816" s="8"/>
    </row>
    <row r="817" spans="1:4">
      <c r="A817" s="8"/>
      <c r="B817" s="8"/>
      <c r="C817" s="8"/>
      <c r="D817" s="8"/>
    </row>
    <row r="818" spans="1:4">
      <c r="A818" s="8"/>
      <c r="B818" s="8"/>
      <c r="C818" s="8"/>
      <c r="D818" s="8"/>
    </row>
    <row r="819" spans="1:4">
      <c r="A819" s="8"/>
      <c r="B819" s="8"/>
      <c r="C819" s="8"/>
      <c r="D819" s="8"/>
    </row>
    <row r="820" spans="1:4">
      <c r="A820" s="8"/>
      <c r="B820" s="8"/>
      <c r="C820" s="8"/>
      <c r="D820" s="8"/>
    </row>
    <row r="821" spans="1:4">
      <c r="A821" s="8"/>
      <c r="B821" s="8"/>
      <c r="C821" s="8"/>
      <c r="D821" s="8"/>
    </row>
    <row r="822" spans="1:4">
      <c r="A822" s="8"/>
      <c r="B822" s="8"/>
      <c r="C822" s="8"/>
      <c r="D822" s="8"/>
    </row>
    <row r="823" spans="1:4">
      <c r="A823" s="8"/>
      <c r="B823" s="8"/>
      <c r="C823" s="8"/>
      <c r="D823" s="8"/>
    </row>
    <row r="824" spans="1:4">
      <c r="A824" s="8"/>
      <c r="B824" s="8"/>
      <c r="C824" s="8"/>
      <c r="D824" s="8"/>
    </row>
    <row r="825" spans="1:4">
      <c r="A825" s="8"/>
      <c r="B825" s="8"/>
      <c r="C825" s="8"/>
      <c r="D825" s="8"/>
    </row>
    <row r="826" spans="1:4">
      <c r="A826" s="8"/>
      <c r="B826" s="8"/>
      <c r="C826" s="8"/>
      <c r="D826" s="8"/>
    </row>
    <row r="827" spans="1:4">
      <c r="A827" s="8"/>
      <c r="B827" s="8"/>
      <c r="C827" s="8"/>
      <c r="D827" s="8"/>
    </row>
    <row r="828" spans="1:4">
      <c r="A828" s="8"/>
      <c r="B828" s="8"/>
      <c r="C828" s="8"/>
      <c r="D828" s="8"/>
    </row>
    <row r="829" spans="1:4">
      <c r="A829" s="8"/>
      <c r="B829" s="8"/>
      <c r="C829" s="8"/>
      <c r="D829" s="8"/>
    </row>
    <row r="830" spans="1:4">
      <c r="A830" s="8"/>
      <c r="B830" s="8"/>
      <c r="C830" s="8"/>
      <c r="D830" s="8"/>
    </row>
    <row r="831" spans="1:4">
      <c r="A831" s="8"/>
      <c r="B831" s="8"/>
      <c r="C831" s="8"/>
      <c r="D831" s="8"/>
    </row>
    <row r="832" spans="1:4">
      <c r="A832" s="8"/>
      <c r="B832" s="8"/>
      <c r="C832" s="8"/>
      <c r="D832" s="8"/>
    </row>
    <row r="833" spans="1:4">
      <c r="A833" s="8"/>
      <c r="B833" s="8"/>
      <c r="C833" s="8"/>
      <c r="D833" s="8"/>
    </row>
    <row r="834" spans="1:4">
      <c r="A834" s="8"/>
      <c r="B834" s="8"/>
      <c r="C834" s="8"/>
      <c r="D834" s="8"/>
    </row>
    <row r="835" spans="1:4">
      <c r="A835" s="8"/>
      <c r="B835" s="8"/>
      <c r="C835" s="8"/>
      <c r="D835" s="8"/>
    </row>
    <row r="836" spans="1:4">
      <c r="A836" s="8"/>
      <c r="B836" s="8"/>
      <c r="C836" s="8"/>
      <c r="D836" s="8"/>
    </row>
    <row r="837" spans="1:4">
      <c r="A837" s="8"/>
      <c r="B837" s="8"/>
      <c r="C837" s="8"/>
      <c r="D837" s="8"/>
    </row>
    <row r="838" spans="1:4">
      <c r="A838" s="8"/>
      <c r="B838" s="8"/>
      <c r="C838" s="8"/>
      <c r="D838" s="8"/>
    </row>
    <row r="839" spans="1:4">
      <c r="A839" s="8"/>
      <c r="B839" s="8"/>
      <c r="C839" s="8"/>
      <c r="D839" s="8"/>
    </row>
    <row r="840" spans="1:4">
      <c r="A840" s="8"/>
      <c r="B840" s="8"/>
      <c r="C840" s="8"/>
      <c r="D840" s="8"/>
    </row>
    <row r="841" spans="1:4">
      <c r="A841" s="8"/>
      <c r="B841" s="8"/>
      <c r="C841" s="8"/>
      <c r="D841" s="8"/>
    </row>
    <row r="842" spans="1:4">
      <c r="A842" s="8"/>
      <c r="B842" s="8"/>
      <c r="C842" s="8"/>
      <c r="D842" s="8"/>
    </row>
    <row r="843" spans="1:4">
      <c r="A843" s="8"/>
      <c r="B843" s="8"/>
      <c r="C843" s="8"/>
      <c r="D843" s="8"/>
    </row>
    <row r="844" spans="1:4">
      <c r="A844" s="8"/>
      <c r="B844" s="8"/>
      <c r="C844" s="8"/>
      <c r="D844" s="8"/>
    </row>
    <row r="845" spans="1:4">
      <c r="A845" s="8"/>
      <c r="B845" s="8"/>
      <c r="C845" s="8"/>
      <c r="D845" s="8"/>
    </row>
    <row r="846" spans="1:4">
      <c r="A846" s="8"/>
      <c r="B846" s="8"/>
      <c r="C846" s="8"/>
      <c r="D846" s="8"/>
    </row>
    <row r="847" spans="1:4">
      <c r="A847" s="8"/>
      <c r="B847" s="8"/>
      <c r="C847" s="8"/>
      <c r="D847" s="8"/>
    </row>
    <row r="848" spans="1:4">
      <c r="A848" s="8"/>
      <c r="B848" s="8"/>
      <c r="C848" s="8"/>
      <c r="D848" s="8"/>
    </row>
    <row r="849" spans="1:4">
      <c r="A849" s="8"/>
      <c r="B849" s="8"/>
      <c r="C849" s="8"/>
      <c r="D849" s="8"/>
    </row>
    <row r="850" spans="1:4">
      <c r="A850" s="8"/>
      <c r="B850" s="8"/>
      <c r="C850" s="8"/>
      <c r="D850" s="8"/>
    </row>
    <row r="851" spans="1:4">
      <c r="A851" s="8"/>
      <c r="B851" s="8"/>
      <c r="C851" s="8"/>
      <c r="D851" s="8"/>
    </row>
    <row r="852" spans="1:4">
      <c r="A852" s="8"/>
      <c r="B852" s="8"/>
      <c r="C852" s="8"/>
      <c r="D852" s="8"/>
    </row>
    <row r="853" spans="1:4">
      <c r="A853" s="8"/>
      <c r="B853" s="8"/>
      <c r="C853" s="8"/>
      <c r="D853" s="8"/>
    </row>
    <row r="854" spans="1:4">
      <c r="A854" s="8"/>
      <c r="B854" s="8"/>
      <c r="C854" s="8"/>
      <c r="D854" s="8"/>
    </row>
    <row r="855" spans="1:4">
      <c r="A855" s="8"/>
      <c r="B855" s="8"/>
      <c r="C855" s="8"/>
      <c r="D855" s="8"/>
    </row>
    <row r="856" spans="1:4">
      <c r="A856" s="8"/>
      <c r="B856" s="8"/>
      <c r="C856" s="8"/>
      <c r="D856" s="8"/>
    </row>
    <row r="857" spans="1:4">
      <c r="A857" s="8"/>
      <c r="B857" s="8"/>
      <c r="C857" s="8"/>
      <c r="D857" s="8"/>
    </row>
    <row r="858" spans="1:4">
      <c r="A858" s="8"/>
      <c r="B858" s="8"/>
      <c r="C858" s="8"/>
      <c r="D858" s="8"/>
    </row>
    <row r="859" spans="1:4">
      <c r="A859" s="8"/>
      <c r="B859" s="8"/>
      <c r="C859" s="8"/>
      <c r="D859" s="8"/>
    </row>
    <row r="860" spans="1:4">
      <c r="A860" s="8"/>
      <c r="B860" s="8"/>
      <c r="C860" s="8"/>
      <c r="D860" s="8"/>
    </row>
    <row r="861" spans="1:4">
      <c r="A861" s="8"/>
      <c r="B861" s="8"/>
      <c r="C861" s="8"/>
      <c r="D861" s="8"/>
    </row>
    <row r="862" spans="1:4">
      <c r="A862" s="8"/>
      <c r="B862" s="8"/>
      <c r="C862" s="8"/>
      <c r="D862" s="8"/>
    </row>
    <row r="863" spans="1:4">
      <c r="A863" s="8"/>
      <c r="B863" s="8"/>
      <c r="C863" s="8"/>
      <c r="D863" s="8"/>
    </row>
    <row r="864" spans="1:4">
      <c r="A864" s="8"/>
      <c r="B864" s="8"/>
      <c r="C864" s="8"/>
      <c r="D864" s="8"/>
    </row>
    <row r="865" spans="1:4">
      <c r="A865" s="8"/>
      <c r="B865" s="8"/>
      <c r="C865" s="8"/>
      <c r="D865" s="8"/>
    </row>
    <row r="866" spans="1:4">
      <c r="A866" s="8"/>
      <c r="B866" s="8"/>
      <c r="C866" s="8"/>
      <c r="D866" s="8"/>
    </row>
    <row r="867" spans="1:4">
      <c r="A867" s="8"/>
      <c r="B867" s="8"/>
      <c r="C867" s="8"/>
      <c r="D867" s="8"/>
    </row>
    <row r="868" spans="1:4">
      <c r="A868" s="8"/>
      <c r="B868" s="8"/>
      <c r="C868" s="8"/>
      <c r="D868" s="8"/>
    </row>
    <row r="869" spans="1:4">
      <c r="A869" s="8"/>
      <c r="B869" s="8"/>
      <c r="C869" s="8"/>
      <c r="D869" s="8"/>
    </row>
    <row r="870" spans="1:4">
      <c r="A870" s="8"/>
      <c r="B870" s="8"/>
      <c r="C870" s="8"/>
      <c r="D870" s="8"/>
    </row>
    <row r="871" spans="1:4">
      <c r="A871" s="8"/>
      <c r="B871" s="8"/>
      <c r="C871" s="8"/>
      <c r="D871" s="8"/>
    </row>
    <row r="872" spans="1:4">
      <c r="A872" s="8"/>
      <c r="B872" s="8"/>
      <c r="C872" s="8"/>
      <c r="D872" s="8"/>
    </row>
    <row r="873" spans="1:4">
      <c r="A873" s="8"/>
      <c r="B873" s="8"/>
      <c r="C873" s="8"/>
      <c r="D873" s="8"/>
    </row>
    <row r="874" spans="1:4">
      <c r="A874" s="8"/>
      <c r="B874" s="8"/>
      <c r="C874" s="8"/>
      <c r="D874" s="8"/>
    </row>
    <row r="875" spans="1:4">
      <c r="A875" s="8"/>
      <c r="B875" s="8"/>
      <c r="C875" s="8"/>
      <c r="D875" s="8"/>
    </row>
    <row r="876" spans="1:4">
      <c r="A876" s="8"/>
      <c r="B876" s="8"/>
      <c r="C876" s="8"/>
      <c r="D876" s="8"/>
    </row>
    <row r="877" spans="1:4">
      <c r="A877" s="8"/>
      <c r="B877" s="8"/>
      <c r="C877" s="8"/>
      <c r="D877" s="8"/>
    </row>
    <row r="878" spans="1:4">
      <c r="A878" s="8"/>
      <c r="B878" s="8"/>
      <c r="C878" s="8"/>
      <c r="D878" s="8"/>
    </row>
    <row r="879" spans="1:4">
      <c r="A879" s="8"/>
      <c r="B879" s="8"/>
      <c r="C879" s="8"/>
      <c r="D879" s="8"/>
    </row>
    <row r="880" spans="1:4">
      <c r="A880" s="8"/>
      <c r="B880" s="8"/>
      <c r="C880" s="8"/>
      <c r="D880" s="8"/>
    </row>
    <row r="881" spans="1:4">
      <c r="A881" s="8"/>
      <c r="B881" s="8"/>
      <c r="C881" s="8"/>
      <c r="D881" s="8"/>
    </row>
    <row r="882" spans="1:4">
      <c r="A882" s="8"/>
      <c r="B882" s="8"/>
      <c r="C882" s="8"/>
      <c r="D882" s="8"/>
    </row>
    <row r="883" spans="1:4">
      <c r="A883" s="8"/>
      <c r="B883" s="8"/>
      <c r="C883" s="8"/>
      <c r="D883" s="8"/>
    </row>
    <row r="884" spans="1:4">
      <c r="A884" s="8"/>
      <c r="B884" s="8"/>
      <c r="C884" s="8"/>
      <c r="D884" s="8"/>
    </row>
    <row r="885" spans="1:4">
      <c r="A885" s="8"/>
      <c r="B885" s="8"/>
      <c r="C885" s="8"/>
      <c r="D885" s="8"/>
    </row>
    <row r="886" spans="1:4">
      <c r="A886" s="8"/>
      <c r="B886" s="8"/>
      <c r="C886" s="8"/>
      <c r="D886" s="8"/>
    </row>
    <row r="887" spans="1:4">
      <c r="A887" s="8"/>
      <c r="B887" s="8"/>
      <c r="C887" s="8"/>
      <c r="D887" s="8"/>
    </row>
    <row r="888" spans="1:4">
      <c r="A888" s="8"/>
      <c r="B888" s="8"/>
      <c r="C888" s="8"/>
      <c r="D888" s="8"/>
    </row>
    <row r="889" spans="1:4">
      <c r="A889" s="8"/>
      <c r="B889" s="8"/>
      <c r="C889" s="8"/>
      <c r="D889" s="8"/>
    </row>
    <row r="890" spans="1:4">
      <c r="A890" s="8"/>
      <c r="B890" s="8"/>
      <c r="C890" s="8"/>
      <c r="D890" s="8"/>
    </row>
    <row r="891" spans="1:4">
      <c r="A891" s="8"/>
      <c r="B891" s="8"/>
      <c r="C891" s="8"/>
      <c r="D891" s="8"/>
    </row>
    <row r="892" spans="1:4">
      <c r="A892" s="8"/>
      <c r="B892" s="8"/>
      <c r="C892" s="8"/>
      <c r="D892" s="8"/>
    </row>
    <row r="893" spans="1:4">
      <c r="A893" s="8"/>
      <c r="B893" s="8"/>
      <c r="C893" s="8"/>
      <c r="D893" s="8"/>
    </row>
    <row r="894" spans="1:4">
      <c r="A894" s="8"/>
      <c r="B894" s="8"/>
      <c r="C894" s="8"/>
      <c r="D894" s="8"/>
    </row>
    <row r="895" spans="1:4">
      <c r="A895" s="8"/>
      <c r="B895" s="8"/>
      <c r="C895" s="8"/>
      <c r="D895" s="8"/>
    </row>
    <row r="896" spans="1:4">
      <c r="A896" s="8"/>
      <c r="B896" s="8"/>
      <c r="C896" s="8"/>
      <c r="D896" s="8"/>
    </row>
    <row r="897" spans="1:4">
      <c r="A897" s="8"/>
      <c r="B897" s="8"/>
      <c r="C897" s="8"/>
      <c r="D897" s="8"/>
    </row>
    <row r="898" spans="1:4">
      <c r="A898" s="8"/>
      <c r="B898" s="8"/>
      <c r="C898" s="8"/>
      <c r="D898" s="8"/>
    </row>
    <row r="899" spans="1:4">
      <c r="A899" s="8"/>
      <c r="B899" s="8"/>
      <c r="C899" s="8"/>
      <c r="D899" s="8"/>
    </row>
    <row r="900" spans="1:4">
      <c r="A900" s="8"/>
      <c r="B900" s="8"/>
      <c r="C900" s="8"/>
      <c r="D900" s="8"/>
    </row>
    <row r="901" spans="1:4">
      <c r="A901" s="8"/>
      <c r="B901" s="8"/>
      <c r="C901" s="8"/>
      <c r="D901" s="8"/>
    </row>
    <row r="902" spans="1:4">
      <c r="A902" s="8"/>
      <c r="B902" s="8"/>
      <c r="C902" s="8"/>
      <c r="D902" s="8"/>
    </row>
    <row r="903" spans="1:4">
      <c r="A903" s="8"/>
      <c r="B903" s="8"/>
      <c r="C903" s="8"/>
      <c r="D903" s="8"/>
    </row>
    <row r="904" spans="1:4">
      <c r="A904" s="8"/>
      <c r="B904" s="8"/>
      <c r="C904" s="8"/>
      <c r="D904" s="8"/>
    </row>
    <row r="905" spans="1:4">
      <c r="A905" s="8"/>
      <c r="B905" s="8"/>
      <c r="C905" s="8"/>
      <c r="D905" s="8"/>
    </row>
    <row r="906" spans="1:4">
      <c r="A906" s="8"/>
      <c r="B906" s="8"/>
      <c r="C906" s="8"/>
      <c r="D906" s="8"/>
    </row>
    <row r="907" spans="1:4">
      <c r="A907" s="8"/>
      <c r="B907" s="8"/>
      <c r="C907" s="8"/>
      <c r="D907" s="8"/>
    </row>
    <row r="908" spans="1:4">
      <c r="A908" s="8"/>
      <c r="B908" s="8"/>
      <c r="C908" s="8"/>
      <c r="D908" s="8"/>
    </row>
    <row r="909" spans="1:4">
      <c r="A909" s="8"/>
      <c r="B909" s="8"/>
      <c r="C909" s="8"/>
      <c r="D909" s="8"/>
    </row>
    <row r="910" spans="1:4">
      <c r="A910" s="8"/>
      <c r="B910" s="8"/>
      <c r="C910" s="8"/>
      <c r="D910" s="8"/>
    </row>
    <row r="911" spans="1:4">
      <c r="A911" s="8"/>
      <c r="B911" s="8"/>
      <c r="C911" s="8"/>
      <c r="D911" s="8"/>
    </row>
    <row r="912" spans="1:4">
      <c r="A912" s="8"/>
      <c r="B912" s="8"/>
      <c r="C912" s="8"/>
      <c r="D912" s="8"/>
    </row>
    <row r="913" spans="1:4">
      <c r="A913" s="8"/>
      <c r="B913" s="8"/>
      <c r="C913" s="8"/>
      <c r="D913" s="8"/>
    </row>
    <row r="914" spans="1:4">
      <c r="A914" s="8"/>
      <c r="B914" s="8"/>
      <c r="C914" s="8"/>
      <c r="D914" s="8"/>
    </row>
    <row r="915" spans="1:4">
      <c r="A915" s="8"/>
      <c r="B915" s="8"/>
      <c r="C915" s="8"/>
      <c r="D915" s="8"/>
    </row>
    <row r="916" spans="1:4">
      <c r="A916" s="8"/>
      <c r="B916" s="8"/>
      <c r="C916" s="8"/>
      <c r="D916" s="8"/>
    </row>
    <row r="917" spans="1:4">
      <c r="A917" s="8"/>
      <c r="B917" s="8"/>
      <c r="C917" s="8"/>
      <c r="D917" s="8"/>
    </row>
    <row r="918" spans="1:4">
      <c r="A918" s="8"/>
      <c r="B918" s="8"/>
      <c r="C918" s="8"/>
      <c r="D918" s="8"/>
    </row>
    <row r="919" spans="1:4">
      <c r="A919" s="8"/>
      <c r="B919" s="8"/>
      <c r="C919" s="8"/>
      <c r="D919" s="8"/>
    </row>
    <row r="920" spans="1:4">
      <c r="A920" s="8"/>
      <c r="B920" s="8"/>
      <c r="C920" s="8"/>
      <c r="D920" s="8"/>
    </row>
    <row r="921" spans="1:4">
      <c r="A921" s="8"/>
      <c r="B921" s="8"/>
      <c r="C921" s="8"/>
      <c r="D921" s="8"/>
    </row>
    <row r="922" spans="1:4">
      <c r="A922" s="8"/>
      <c r="B922" s="8"/>
      <c r="C922" s="8"/>
      <c r="D922" s="8"/>
    </row>
    <row r="923" spans="1:4">
      <c r="A923" s="8"/>
      <c r="B923" s="8"/>
      <c r="C923" s="8"/>
      <c r="D923" s="8"/>
    </row>
    <row r="924" spans="1:4">
      <c r="A924" s="8"/>
      <c r="B924" s="8"/>
      <c r="C924" s="8"/>
      <c r="D924" s="8"/>
    </row>
    <row r="925" spans="1:4">
      <c r="A925" s="8"/>
      <c r="B925" s="8"/>
      <c r="C925" s="8"/>
      <c r="D925" s="8"/>
    </row>
    <row r="926" spans="1:4">
      <c r="A926" s="8"/>
      <c r="B926" s="8"/>
      <c r="C926" s="8"/>
      <c r="D926" s="8"/>
    </row>
    <row r="927" spans="1:4">
      <c r="A927" s="8"/>
      <c r="B927" s="8"/>
      <c r="C927" s="8"/>
      <c r="D927" s="8"/>
    </row>
    <row r="928" spans="1:4">
      <c r="A928" s="8"/>
      <c r="B928" s="8"/>
      <c r="C928" s="8"/>
      <c r="D928" s="8"/>
    </row>
    <row r="929" spans="1:4">
      <c r="A929" s="8"/>
      <c r="B929" s="8"/>
      <c r="C929" s="8"/>
      <c r="D929" s="8"/>
    </row>
    <row r="930" spans="1:4">
      <c r="A930" s="8"/>
      <c r="B930" s="8"/>
      <c r="C930" s="8"/>
      <c r="D930" s="8"/>
    </row>
    <row r="931" spans="1:4">
      <c r="A931" s="8"/>
      <c r="B931" s="8"/>
      <c r="C931" s="8"/>
      <c r="D931" s="8"/>
    </row>
    <row r="932" spans="1:4">
      <c r="A932" s="8"/>
      <c r="B932" s="8"/>
      <c r="C932" s="8"/>
      <c r="D932" s="8"/>
    </row>
    <row r="933" spans="1:4">
      <c r="A933" s="8"/>
      <c r="B933" s="8"/>
      <c r="C933" s="8"/>
      <c r="D933" s="8"/>
    </row>
    <row r="934" spans="1:4">
      <c r="A934" s="8"/>
      <c r="B934" s="8"/>
      <c r="C934" s="8"/>
      <c r="D934" s="8"/>
    </row>
    <row r="935" spans="1:4">
      <c r="A935" s="8"/>
      <c r="B935" s="8"/>
      <c r="C935" s="8"/>
      <c r="D935" s="8"/>
    </row>
    <row r="936" spans="1:4">
      <c r="A936" s="8"/>
      <c r="B936" s="8"/>
      <c r="C936" s="8"/>
      <c r="D936" s="8"/>
    </row>
    <row r="937" spans="1:4">
      <c r="A937" s="8"/>
      <c r="B937" s="8"/>
      <c r="C937" s="8"/>
      <c r="D937" s="8"/>
    </row>
    <row r="938" spans="1:4">
      <c r="A938" s="8"/>
      <c r="B938" s="8"/>
      <c r="C938" s="8"/>
      <c r="D938" s="8"/>
    </row>
    <row r="939" spans="1:4">
      <c r="A939" s="8"/>
      <c r="B939" s="8"/>
      <c r="C939" s="8"/>
      <c r="D939" s="8"/>
    </row>
    <row r="940" spans="1:4">
      <c r="A940" s="8"/>
      <c r="B940" s="8"/>
      <c r="C940" s="8"/>
      <c r="D940" s="8"/>
    </row>
    <row r="941" spans="1:4">
      <c r="A941" s="8"/>
      <c r="B941" s="8"/>
      <c r="C941" s="8"/>
      <c r="D941" s="8"/>
    </row>
    <row r="942" spans="1:4">
      <c r="A942" s="8"/>
      <c r="B942" s="8"/>
      <c r="C942" s="8"/>
      <c r="D942" s="8"/>
    </row>
    <row r="943" spans="1:4">
      <c r="A943" s="8"/>
      <c r="B943" s="8"/>
      <c r="C943" s="8"/>
      <c r="D943" s="8"/>
    </row>
    <row r="944" spans="1:4">
      <c r="A944" s="8"/>
      <c r="B944" s="8"/>
      <c r="C944" s="8"/>
      <c r="D944" s="8"/>
    </row>
    <row r="945" spans="1:4">
      <c r="A945" s="8"/>
      <c r="B945" s="8"/>
      <c r="C945" s="8"/>
      <c r="D945" s="8"/>
    </row>
    <row r="946" spans="1:4">
      <c r="A946" s="8"/>
      <c r="B946" s="8"/>
      <c r="C946" s="8"/>
      <c r="D946" s="8"/>
    </row>
    <row r="947" spans="1:4">
      <c r="A947" s="8"/>
      <c r="B947" s="8"/>
      <c r="C947" s="8"/>
      <c r="D947" s="8"/>
    </row>
    <row r="948" spans="1:4">
      <c r="A948" s="8"/>
      <c r="B948" s="8"/>
      <c r="C948" s="8"/>
      <c r="D948" s="8"/>
    </row>
    <row r="949" spans="1:4">
      <c r="A949" s="8"/>
      <c r="B949" s="8"/>
      <c r="C949" s="8"/>
      <c r="D949" s="8"/>
    </row>
    <row r="950" spans="1:4">
      <c r="A950" s="8"/>
      <c r="B950" s="8"/>
      <c r="C950" s="8"/>
      <c r="D950" s="8"/>
    </row>
    <row r="951" spans="1:4">
      <c r="A951" s="8"/>
      <c r="B951" s="8"/>
      <c r="C951" s="8"/>
      <c r="D951" s="8"/>
    </row>
    <row r="952" spans="1:4">
      <c r="A952" s="8"/>
      <c r="B952" s="8"/>
      <c r="C952" s="8"/>
      <c r="D952" s="8"/>
    </row>
    <row r="953" spans="1:4">
      <c r="A953" s="8"/>
      <c r="B953" s="8"/>
      <c r="C953" s="8"/>
      <c r="D953" s="8"/>
    </row>
    <row r="954" spans="1:4">
      <c r="A954" s="8"/>
      <c r="B954" s="8"/>
      <c r="C954" s="8"/>
      <c r="D954" s="8"/>
    </row>
    <row r="955" spans="1:4">
      <c r="A955" s="8"/>
      <c r="B955" s="8"/>
      <c r="C955" s="8"/>
      <c r="D955" s="8"/>
    </row>
    <row r="956" spans="1:4">
      <c r="A956" s="8"/>
      <c r="B956" s="8"/>
      <c r="C956" s="8"/>
      <c r="D956" s="8"/>
    </row>
    <row r="957" spans="1:4">
      <c r="A957" s="8"/>
      <c r="B957" s="8"/>
      <c r="C957" s="8"/>
      <c r="D957" s="8"/>
    </row>
    <row r="958" spans="1:4">
      <c r="A958" s="8"/>
      <c r="B958" s="8"/>
      <c r="C958" s="8"/>
      <c r="D958" s="8"/>
    </row>
    <row r="959" spans="1:4">
      <c r="A959" s="8"/>
      <c r="B959" s="8"/>
      <c r="C959" s="8"/>
      <c r="D959" s="8"/>
    </row>
    <row r="960" spans="1:4">
      <c r="A960" s="8"/>
      <c r="B960" s="8"/>
      <c r="C960" s="8"/>
      <c r="D960" s="8"/>
    </row>
    <row r="961" spans="1:4">
      <c r="A961" s="8"/>
      <c r="B961" s="8"/>
      <c r="C961" s="8"/>
      <c r="D961" s="8"/>
    </row>
    <row r="962" spans="1:4">
      <c r="A962" s="8"/>
      <c r="B962" s="8"/>
      <c r="C962" s="8"/>
      <c r="D962" s="8"/>
    </row>
    <row r="963" spans="1:4">
      <c r="A963" s="8"/>
      <c r="B963" s="8"/>
      <c r="C963" s="8"/>
      <c r="D963" s="8"/>
    </row>
    <row r="964" spans="1:4">
      <c r="A964" s="8"/>
      <c r="B964" s="8"/>
      <c r="C964" s="8"/>
      <c r="D964" s="8"/>
    </row>
    <row r="965" spans="1:4">
      <c r="A965" s="8"/>
      <c r="B965" s="8"/>
      <c r="C965" s="8"/>
      <c r="D965" s="8"/>
    </row>
    <row r="966" spans="1:4">
      <c r="A966" s="8"/>
      <c r="B966" s="8"/>
      <c r="C966" s="8"/>
      <c r="D966" s="8"/>
    </row>
    <row r="967" spans="1:4">
      <c r="A967" s="8"/>
      <c r="B967" s="8"/>
      <c r="C967" s="8"/>
      <c r="D967" s="8"/>
    </row>
    <row r="968" spans="1:4">
      <c r="A968" s="8"/>
      <c r="B968" s="8"/>
      <c r="C968" s="8"/>
      <c r="D968" s="8"/>
    </row>
    <row r="969" spans="1:4">
      <c r="A969" s="8"/>
      <c r="B969" s="8"/>
      <c r="C969" s="8"/>
      <c r="D969" s="8"/>
    </row>
    <row r="970" spans="1:4">
      <c r="A970" s="8"/>
      <c r="B970" s="8"/>
      <c r="C970" s="8"/>
      <c r="D970" s="8"/>
    </row>
    <row r="971" spans="1:4">
      <c r="A971" s="8"/>
      <c r="B971" s="8"/>
      <c r="C971" s="8"/>
      <c r="D971" s="8"/>
    </row>
    <row r="972" spans="1:4">
      <c r="A972" s="8"/>
      <c r="B972" s="8"/>
      <c r="C972" s="8"/>
      <c r="D972" s="8"/>
    </row>
    <row r="973" spans="1:4">
      <c r="A973" s="8"/>
      <c r="B973" s="8"/>
      <c r="C973" s="8"/>
      <c r="D973" s="8"/>
    </row>
    <row r="974" spans="1:4">
      <c r="A974" s="8"/>
      <c r="B974" s="8"/>
      <c r="C974" s="8"/>
      <c r="D974" s="8"/>
    </row>
    <row r="975" spans="1:4">
      <c r="A975" s="8"/>
      <c r="B975" s="8"/>
      <c r="C975" s="8"/>
      <c r="D975" s="8"/>
    </row>
    <row r="976" spans="1:4">
      <c r="A976" s="8"/>
      <c r="B976" s="8"/>
      <c r="C976" s="8"/>
      <c r="D976" s="8"/>
    </row>
    <row r="977" spans="1:4">
      <c r="A977" s="8"/>
      <c r="B977" s="8"/>
      <c r="C977" s="8"/>
      <c r="D977" s="8"/>
    </row>
    <row r="978" spans="1:4">
      <c r="A978" s="8"/>
      <c r="B978" s="8"/>
      <c r="C978" s="8"/>
      <c r="D978" s="8"/>
    </row>
    <row r="979" spans="1:4">
      <c r="A979" s="8"/>
      <c r="B979" s="8"/>
      <c r="C979" s="8"/>
      <c r="D979" s="8"/>
    </row>
    <row r="980" spans="1:4">
      <c r="A980" s="8"/>
      <c r="B980" s="8"/>
      <c r="C980" s="8"/>
      <c r="D980" s="8"/>
    </row>
    <row r="981" spans="1:4">
      <c r="A981" s="8"/>
      <c r="B981" s="8"/>
      <c r="C981" s="8"/>
      <c r="D981" s="8"/>
    </row>
    <row r="982" spans="1:4">
      <c r="A982" s="8"/>
      <c r="B982" s="8"/>
      <c r="C982" s="8"/>
      <c r="D982" s="8"/>
    </row>
    <row r="983" spans="1:4">
      <c r="A983" s="8"/>
      <c r="B983" s="8"/>
      <c r="C983" s="8"/>
      <c r="D983" s="8"/>
    </row>
    <row r="984" spans="1:4">
      <c r="A984" s="8"/>
      <c r="B984" s="8"/>
      <c r="C984" s="8"/>
      <c r="D984" s="8"/>
    </row>
    <row r="985" spans="1:4">
      <c r="A985" s="8"/>
      <c r="B985" s="8"/>
      <c r="C985" s="8"/>
      <c r="D985" s="8"/>
    </row>
    <row r="986" spans="1:4">
      <c r="A986" s="8"/>
      <c r="B986" s="8"/>
      <c r="C986" s="8"/>
      <c r="D986" s="8"/>
    </row>
    <row r="987" spans="1:4">
      <c r="A987" s="8"/>
      <c r="B987" s="8"/>
      <c r="C987" s="8"/>
      <c r="D987" s="8"/>
    </row>
    <row r="988" spans="1:4">
      <c r="A988" s="8"/>
      <c r="B988" s="8"/>
      <c r="C988" s="8"/>
      <c r="D988" s="8"/>
    </row>
    <row r="989" spans="1:4">
      <c r="A989" s="8"/>
      <c r="B989" s="8"/>
      <c r="C989" s="8"/>
      <c r="D989" s="8"/>
    </row>
    <row r="990" spans="1:4">
      <c r="A990" s="8"/>
      <c r="B990" s="8"/>
      <c r="C990" s="8"/>
      <c r="D990" s="8"/>
    </row>
    <row r="991" spans="1:4">
      <c r="A991" s="8"/>
      <c r="B991" s="8"/>
      <c r="C991" s="8"/>
      <c r="D991" s="8"/>
    </row>
    <row r="992" spans="1:4">
      <c r="A992" s="8"/>
      <c r="B992" s="8"/>
      <c r="C992" s="8"/>
      <c r="D992" s="8"/>
    </row>
    <row r="993" spans="1:4">
      <c r="A993" s="8"/>
      <c r="B993" s="8"/>
      <c r="C993" s="8"/>
      <c r="D993" s="8"/>
    </row>
    <row r="994" spans="1:4">
      <c r="A994" s="8"/>
      <c r="B994" s="8"/>
      <c r="C994" s="8"/>
      <c r="D994" s="8"/>
    </row>
    <row r="995" spans="1:4">
      <c r="A995" s="8"/>
      <c r="B995" s="8"/>
      <c r="C995" s="8"/>
      <c r="D995" s="8"/>
    </row>
    <row r="996" spans="1:4">
      <c r="A996" s="8"/>
      <c r="B996" s="8"/>
      <c r="C996" s="8"/>
      <c r="D996" s="8"/>
    </row>
    <row r="997" spans="1:4">
      <c r="A997" s="8"/>
      <c r="B997" s="8"/>
      <c r="C997" s="8"/>
      <c r="D997" s="8"/>
    </row>
    <row r="998" spans="1:4">
      <c r="A998" s="8"/>
      <c r="B998" s="8"/>
      <c r="C998" s="8"/>
      <c r="D998" s="8"/>
    </row>
    <row r="999" spans="1:4">
      <c r="A999" s="8"/>
      <c r="B999" s="8"/>
      <c r="C999" s="8"/>
      <c r="D999" s="8"/>
    </row>
    <row r="1000" spans="1:4">
      <c r="A1000" s="8"/>
      <c r="B1000" s="8"/>
      <c r="C1000" s="8"/>
      <c r="D1000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W1006"/>
  <sheetViews>
    <sheetView tabSelected="1" workbookViewId="0"/>
  </sheetViews>
  <sheetFormatPr defaultColWidth="12.6640625" defaultRowHeight="15.75" customHeight="1"/>
  <cols>
    <col min="1" max="4" width="12.6640625" customWidth="1"/>
    <col min="5" max="5" width="55.21875" customWidth="1"/>
  </cols>
  <sheetData>
    <row r="1" spans="1:23">
      <c r="A1" s="8" t="s">
        <v>307</v>
      </c>
      <c r="B1" s="89" t="s">
        <v>325</v>
      </c>
      <c r="C1" s="8" t="s">
        <v>326</v>
      </c>
      <c r="D1" s="8" t="s">
        <v>308</v>
      </c>
      <c r="F1" s="127" t="s">
        <v>628</v>
      </c>
      <c r="G1" s="127" t="s">
        <v>308</v>
      </c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28"/>
    </row>
    <row r="2" spans="1:23">
      <c r="A2" s="8" t="s">
        <v>327</v>
      </c>
      <c r="B2" s="89" t="s">
        <v>328</v>
      </c>
      <c r="C2" s="89" t="s">
        <v>329</v>
      </c>
      <c r="D2" s="8" t="s">
        <v>309</v>
      </c>
      <c r="E2" s="8"/>
      <c r="F2" s="127" t="s">
        <v>326</v>
      </c>
      <c r="G2" s="129" t="s">
        <v>323</v>
      </c>
      <c r="H2" s="140" t="s">
        <v>315</v>
      </c>
      <c r="I2" s="140" t="s">
        <v>310</v>
      </c>
      <c r="J2" s="140" t="s">
        <v>319</v>
      </c>
      <c r="K2" s="140" t="s">
        <v>324</v>
      </c>
      <c r="L2" s="140" t="s">
        <v>309</v>
      </c>
      <c r="M2" s="140" t="s">
        <v>311</v>
      </c>
      <c r="N2" s="140" t="s">
        <v>314</v>
      </c>
      <c r="O2" s="140" t="s">
        <v>321</v>
      </c>
      <c r="P2" s="140" t="s">
        <v>317</v>
      </c>
      <c r="Q2" s="140" t="s">
        <v>320</v>
      </c>
      <c r="R2" s="140" t="s">
        <v>316</v>
      </c>
      <c r="S2" s="140" t="s">
        <v>313</v>
      </c>
      <c r="T2" s="140" t="s">
        <v>322</v>
      </c>
      <c r="U2" s="140" t="s">
        <v>312</v>
      </c>
      <c r="V2" s="140" t="s">
        <v>318</v>
      </c>
      <c r="W2" s="130" t="s">
        <v>616</v>
      </c>
    </row>
    <row r="3" spans="1:23">
      <c r="A3" s="8" t="s">
        <v>330</v>
      </c>
      <c r="B3" s="89" t="s">
        <v>331</v>
      </c>
      <c r="C3" s="89" t="s">
        <v>332</v>
      </c>
      <c r="D3" s="8" t="s">
        <v>310</v>
      </c>
      <c r="E3" s="108"/>
      <c r="F3" s="129" t="s">
        <v>332</v>
      </c>
      <c r="G3" s="131">
        <v>5</v>
      </c>
      <c r="H3" s="148">
        <v>1</v>
      </c>
      <c r="I3" s="148">
        <v>4</v>
      </c>
      <c r="J3" s="148">
        <v>1</v>
      </c>
      <c r="K3" s="148">
        <v>3</v>
      </c>
      <c r="L3" s="148"/>
      <c r="M3" s="148"/>
      <c r="N3" s="148">
        <v>5</v>
      </c>
      <c r="O3" s="148">
        <v>2</v>
      </c>
      <c r="P3" s="148">
        <v>3</v>
      </c>
      <c r="Q3" s="148">
        <v>2</v>
      </c>
      <c r="R3" s="148">
        <v>4</v>
      </c>
      <c r="S3" s="148">
        <v>2</v>
      </c>
      <c r="T3" s="148">
        <v>3</v>
      </c>
      <c r="U3" s="148">
        <v>3</v>
      </c>
      <c r="V3" s="148"/>
      <c r="W3" s="132">
        <v>38</v>
      </c>
    </row>
    <row r="4" spans="1:23">
      <c r="A4" s="8" t="s">
        <v>333</v>
      </c>
      <c r="B4" s="89" t="s">
        <v>334</v>
      </c>
      <c r="C4" s="89" t="s">
        <v>329</v>
      </c>
      <c r="D4" s="8" t="s">
        <v>311</v>
      </c>
      <c r="E4" s="108"/>
      <c r="F4" s="133" t="s">
        <v>329</v>
      </c>
      <c r="G4" s="134">
        <v>4</v>
      </c>
      <c r="H4" s="149">
        <v>5</v>
      </c>
      <c r="I4" s="149">
        <v>8</v>
      </c>
      <c r="J4" s="149">
        <v>4</v>
      </c>
      <c r="K4" s="149"/>
      <c r="L4" s="149">
        <v>4</v>
      </c>
      <c r="M4" s="149">
        <v>4</v>
      </c>
      <c r="N4" s="149">
        <v>2</v>
      </c>
      <c r="O4" s="149">
        <v>3</v>
      </c>
      <c r="P4" s="149">
        <v>4</v>
      </c>
      <c r="Q4" s="149">
        <v>8</v>
      </c>
      <c r="R4" s="149">
        <v>3</v>
      </c>
      <c r="S4" s="149">
        <v>7</v>
      </c>
      <c r="T4" s="149">
        <v>1</v>
      </c>
      <c r="U4" s="149">
        <v>2</v>
      </c>
      <c r="V4" s="149">
        <v>3</v>
      </c>
      <c r="W4" s="135">
        <v>62</v>
      </c>
    </row>
    <row r="5" spans="1:23">
      <c r="A5" s="8" t="s">
        <v>335</v>
      </c>
      <c r="B5" s="89" t="s">
        <v>336</v>
      </c>
      <c r="C5" s="89" t="s">
        <v>332</v>
      </c>
      <c r="D5" s="8" t="s">
        <v>312</v>
      </c>
      <c r="E5" s="108"/>
      <c r="F5" s="136" t="s">
        <v>616</v>
      </c>
      <c r="G5" s="137">
        <v>9</v>
      </c>
      <c r="H5" s="150">
        <v>6</v>
      </c>
      <c r="I5" s="150">
        <v>12</v>
      </c>
      <c r="J5" s="150">
        <v>5</v>
      </c>
      <c r="K5" s="150">
        <v>3</v>
      </c>
      <c r="L5" s="150">
        <v>4</v>
      </c>
      <c r="M5" s="150">
        <v>4</v>
      </c>
      <c r="N5" s="150">
        <v>7</v>
      </c>
      <c r="O5" s="150">
        <v>5</v>
      </c>
      <c r="P5" s="150">
        <v>7</v>
      </c>
      <c r="Q5" s="150">
        <v>10</v>
      </c>
      <c r="R5" s="150">
        <v>7</v>
      </c>
      <c r="S5" s="150">
        <v>9</v>
      </c>
      <c r="T5" s="150">
        <v>4</v>
      </c>
      <c r="U5" s="150">
        <v>5</v>
      </c>
      <c r="V5" s="150">
        <v>3</v>
      </c>
      <c r="W5" s="138">
        <v>100</v>
      </c>
    </row>
    <row r="6" spans="1:23">
      <c r="A6" s="8" t="s">
        <v>337</v>
      </c>
      <c r="B6" s="89" t="s">
        <v>338</v>
      </c>
      <c r="C6" s="89" t="s">
        <v>329</v>
      </c>
      <c r="D6" s="8" t="s">
        <v>313</v>
      </c>
      <c r="E6" s="108"/>
      <c r="F6" s="108"/>
      <c r="G6" s="108"/>
    </row>
    <row r="7" spans="1:23">
      <c r="A7" s="8" t="s">
        <v>339</v>
      </c>
      <c r="B7" s="89" t="s">
        <v>340</v>
      </c>
      <c r="C7" s="89" t="s">
        <v>332</v>
      </c>
      <c r="D7" s="8" t="s">
        <v>313</v>
      </c>
      <c r="E7" s="108"/>
      <c r="F7" s="108"/>
      <c r="G7" s="108"/>
      <c r="I7" s="8"/>
      <c r="J7" s="8"/>
      <c r="K7" s="8"/>
    </row>
    <row r="8" spans="1:23">
      <c r="A8" s="8" t="s">
        <v>341</v>
      </c>
      <c r="B8" s="89" t="s">
        <v>342</v>
      </c>
      <c r="C8" s="89" t="s">
        <v>332</v>
      </c>
      <c r="D8" s="8" t="s">
        <v>314</v>
      </c>
      <c r="E8" s="108"/>
      <c r="F8" s="108"/>
      <c r="G8" s="108"/>
      <c r="I8" s="8"/>
      <c r="J8" s="8"/>
      <c r="K8" s="8"/>
    </row>
    <row r="9" spans="1:23">
      <c r="A9" s="8" t="s">
        <v>343</v>
      </c>
      <c r="B9" s="89" t="s">
        <v>344</v>
      </c>
      <c r="C9" s="89" t="s">
        <v>329</v>
      </c>
      <c r="D9" s="8" t="s">
        <v>315</v>
      </c>
      <c r="I9" s="8"/>
      <c r="J9" s="8"/>
      <c r="K9" s="8"/>
    </row>
    <row r="10" spans="1:23">
      <c r="A10" s="8" t="s">
        <v>345</v>
      </c>
      <c r="B10" s="89" t="s">
        <v>346</v>
      </c>
      <c r="C10" s="89" t="s">
        <v>329</v>
      </c>
      <c r="D10" s="8" t="s">
        <v>316</v>
      </c>
      <c r="E10" s="101"/>
      <c r="F10" s="101"/>
      <c r="G10" s="101"/>
      <c r="I10" s="8"/>
      <c r="J10" s="8"/>
      <c r="K10" s="8"/>
    </row>
    <row r="11" spans="1:23">
      <c r="A11" s="8" t="s">
        <v>347</v>
      </c>
      <c r="B11" s="89" t="s">
        <v>348</v>
      </c>
      <c r="C11" s="89" t="s">
        <v>329</v>
      </c>
      <c r="D11" s="8" t="s">
        <v>317</v>
      </c>
      <c r="E11" s="101"/>
      <c r="F11" s="101"/>
      <c r="G11" s="101"/>
      <c r="I11" s="8"/>
      <c r="J11" s="8"/>
      <c r="K11" s="8"/>
    </row>
    <row r="12" spans="1:23">
      <c r="A12" s="8" t="s">
        <v>349</v>
      </c>
      <c r="B12" s="89" t="s">
        <v>350</v>
      </c>
      <c r="C12" s="89" t="s">
        <v>329</v>
      </c>
      <c r="D12" s="8" t="s">
        <v>317</v>
      </c>
      <c r="E12" s="101"/>
      <c r="F12" s="101"/>
      <c r="G12" s="101"/>
      <c r="I12" s="8"/>
      <c r="J12" s="8"/>
      <c r="K12" s="8"/>
    </row>
    <row r="13" spans="1:23">
      <c r="A13" s="8" t="s">
        <v>351</v>
      </c>
      <c r="B13" s="89" t="s">
        <v>352</v>
      </c>
      <c r="C13" s="89" t="s">
        <v>329</v>
      </c>
      <c r="D13" s="8" t="s">
        <v>318</v>
      </c>
      <c r="E13" s="101"/>
      <c r="F13" s="101"/>
      <c r="G13" s="101"/>
      <c r="I13" s="8"/>
      <c r="J13" s="8"/>
      <c r="K13" s="8"/>
    </row>
    <row r="14" spans="1:23">
      <c r="A14" s="8" t="s">
        <v>353</v>
      </c>
      <c r="B14" s="89" t="s">
        <v>354</v>
      </c>
      <c r="C14" s="89" t="s">
        <v>329</v>
      </c>
      <c r="D14" s="8" t="s">
        <v>310</v>
      </c>
      <c r="E14" s="101"/>
      <c r="I14" s="8"/>
      <c r="J14" s="8"/>
      <c r="K14" s="8"/>
    </row>
    <row r="15" spans="1:23">
      <c r="A15" s="8" t="s">
        <v>355</v>
      </c>
      <c r="B15" s="89" t="s">
        <v>356</v>
      </c>
      <c r="C15" s="89" t="s">
        <v>329</v>
      </c>
      <c r="D15" s="8" t="s">
        <v>314</v>
      </c>
      <c r="E15" s="101"/>
      <c r="I15" s="8"/>
      <c r="J15" s="8"/>
      <c r="K15" s="8"/>
    </row>
    <row r="16" spans="1:23">
      <c r="A16" s="8" t="s">
        <v>357</v>
      </c>
      <c r="B16" s="89" t="s">
        <v>358</v>
      </c>
      <c r="C16" s="89" t="s">
        <v>332</v>
      </c>
      <c r="D16" s="8" t="s">
        <v>310</v>
      </c>
      <c r="I16" s="8"/>
      <c r="J16" s="8"/>
      <c r="K16" s="8"/>
    </row>
    <row r="17" spans="1:11">
      <c r="A17" s="8" t="s">
        <v>359</v>
      </c>
      <c r="B17" s="89" t="s">
        <v>360</v>
      </c>
      <c r="C17" s="89" t="s">
        <v>329</v>
      </c>
      <c r="D17" s="8" t="s">
        <v>319</v>
      </c>
      <c r="E17" s="101"/>
      <c r="I17" s="8"/>
      <c r="J17" s="8"/>
      <c r="K17" s="8"/>
    </row>
    <row r="18" spans="1:11">
      <c r="A18" s="8" t="s">
        <v>361</v>
      </c>
      <c r="B18" s="89" t="s">
        <v>362</v>
      </c>
      <c r="C18" s="89" t="s">
        <v>332</v>
      </c>
      <c r="D18" s="8" t="s">
        <v>312</v>
      </c>
      <c r="E18" s="101"/>
      <c r="I18" s="8"/>
      <c r="J18" s="8"/>
      <c r="K18" s="8"/>
    </row>
    <row r="19" spans="1:11">
      <c r="A19" s="8" t="s">
        <v>363</v>
      </c>
      <c r="B19" s="89" t="s">
        <v>364</v>
      </c>
      <c r="C19" s="89" t="s">
        <v>329</v>
      </c>
      <c r="D19" s="8" t="s">
        <v>317</v>
      </c>
      <c r="I19" s="8"/>
      <c r="J19" s="8"/>
      <c r="K19" s="8"/>
    </row>
    <row r="20" spans="1:11">
      <c r="A20" s="8" t="s">
        <v>365</v>
      </c>
      <c r="B20" s="89" t="s">
        <v>366</v>
      </c>
      <c r="C20" s="89" t="s">
        <v>332</v>
      </c>
      <c r="D20" s="8" t="s">
        <v>319</v>
      </c>
      <c r="E20" s="101"/>
      <c r="I20" s="8"/>
      <c r="J20" s="8"/>
      <c r="K20" s="8"/>
    </row>
    <row r="21" spans="1:11">
      <c r="A21" s="8" t="s">
        <v>367</v>
      </c>
      <c r="B21" s="89" t="s">
        <v>368</v>
      </c>
      <c r="C21" s="89" t="s">
        <v>329</v>
      </c>
      <c r="D21" s="8" t="s">
        <v>310</v>
      </c>
      <c r="E21" s="101"/>
      <c r="I21" s="8"/>
      <c r="J21" s="8"/>
      <c r="K21" s="8"/>
    </row>
    <row r="22" spans="1:11">
      <c r="A22" s="8" t="s">
        <v>369</v>
      </c>
      <c r="B22" s="89" t="s">
        <v>370</v>
      </c>
      <c r="C22" s="89" t="s">
        <v>332</v>
      </c>
      <c r="D22" s="8" t="s">
        <v>316</v>
      </c>
      <c r="I22" s="8"/>
      <c r="J22" s="8"/>
      <c r="K22" s="8"/>
    </row>
    <row r="23" spans="1:11">
      <c r="A23" s="8" t="s">
        <v>371</v>
      </c>
      <c r="B23" s="89" t="s">
        <v>372</v>
      </c>
      <c r="C23" s="89" t="s">
        <v>329</v>
      </c>
      <c r="D23" s="8" t="s">
        <v>318</v>
      </c>
      <c r="E23" s="101"/>
      <c r="I23" s="8"/>
      <c r="J23" s="8"/>
      <c r="K23" s="8"/>
    </row>
    <row r="24" spans="1:11">
      <c r="A24" s="8" t="s">
        <v>373</v>
      </c>
      <c r="B24" s="89" t="s">
        <v>374</v>
      </c>
      <c r="C24" s="89" t="s">
        <v>329</v>
      </c>
      <c r="D24" s="8" t="s">
        <v>320</v>
      </c>
      <c r="E24" s="101"/>
      <c r="I24" s="8"/>
      <c r="J24" s="8"/>
      <c r="K24" s="8"/>
    </row>
    <row r="25" spans="1:11">
      <c r="A25" s="8" t="s">
        <v>375</v>
      </c>
      <c r="B25" s="89" t="s">
        <v>376</v>
      </c>
      <c r="C25" s="89" t="s">
        <v>332</v>
      </c>
      <c r="D25" s="8" t="s">
        <v>316</v>
      </c>
      <c r="I25" s="8"/>
      <c r="J25" s="8"/>
      <c r="K25" s="8"/>
    </row>
    <row r="26" spans="1:11">
      <c r="A26" s="8" t="s">
        <v>377</v>
      </c>
      <c r="B26" s="89" t="s">
        <v>378</v>
      </c>
      <c r="C26" s="89" t="s">
        <v>329</v>
      </c>
      <c r="D26" s="8" t="s">
        <v>309</v>
      </c>
      <c r="I26" s="8"/>
      <c r="J26" s="8"/>
      <c r="K26" s="8"/>
    </row>
    <row r="27" spans="1:11">
      <c r="A27" s="8" t="s">
        <v>379</v>
      </c>
      <c r="B27" s="89" t="s">
        <v>380</v>
      </c>
      <c r="C27" s="89" t="s">
        <v>329</v>
      </c>
      <c r="D27" s="8" t="s">
        <v>310</v>
      </c>
      <c r="I27" s="8"/>
      <c r="J27" s="8"/>
      <c r="K27" s="8"/>
    </row>
    <row r="28" spans="1:11">
      <c r="A28" s="8" t="s">
        <v>381</v>
      </c>
      <c r="B28" s="89" t="s">
        <v>382</v>
      </c>
      <c r="C28" s="89" t="s">
        <v>329</v>
      </c>
      <c r="D28" s="8" t="s">
        <v>321</v>
      </c>
      <c r="I28" s="8"/>
      <c r="J28" s="8"/>
      <c r="K28" s="8"/>
    </row>
    <row r="29" spans="1:11">
      <c r="A29" s="8" t="s">
        <v>383</v>
      </c>
      <c r="B29" s="89" t="s">
        <v>384</v>
      </c>
      <c r="C29" s="89" t="s">
        <v>332</v>
      </c>
      <c r="D29" s="8" t="s">
        <v>314</v>
      </c>
      <c r="I29" s="8"/>
      <c r="J29" s="8"/>
      <c r="K29" s="8"/>
    </row>
    <row r="30" spans="1:11">
      <c r="A30" s="8" t="s">
        <v>385</v>
      </c>
      <c r="B30" s="89" t="s">
        <v>386</v>
      </c>
      <c r="C30" s="89" t="s">
        <v>329</v>
      </c>
      <c r="D30" s="8" t="s">
        <v>313</v>
      </c>
      <c r="I30" s="8"/>
      <c r="J30" s="8"/>
      <c r="K30" s="8"/>
    </row>
    <row r="31" spans="1:11">
      <c r="A31" s="8" t="s">
        <v>387</v>
      </c>
      <c r="B31" s="89" t="s">
        <v>388</v>
      </c>
      <c r="C31" s="89" t="s">
        <v>329</v>
      </c>
      <c r="D31" s="8" t="s">
        <v>310</v>
      </c>
      <c r="I31" s="8"/>
      <c r="J31" s="8"/>
      <c r="K31" s="8"/>
    </row>
    <row r="32" spans="1:11">
      <c r="A32" s="8" t="s">
        <v>389</v>
      </c>
      <c r="B32" s="89" t="s">
        <v>390</v>
      </c>
      <c r="C32" s="89" t="s">
        <v>329</v>
      </c>
      <c r="D32" s="8" t="s">
        <v>309</v>
      </c>
      <c r="I32" s="8"/>
      <c r="J32" s="8"/>
      <c r="K32" s="8"/>
    </row>
    <row r="33" spans="1:11">
      <c r="A33" s="8" t="s">
        <v>391</v>
      </c>
      <c r="B33" s="89" t="s">
        <v>392</v>
      </c>
      <c r="C33" s="89" t="s">
        <v>332</v>
      </c>
      <c r="D33" s="8" t="s">
        <v>315</v>
      </c>
      <c r="I33" s="8"/>
      <c r="J33" s="8"/>
      <c r="K33" s="8"/>
    </row>
    <row r="34" spans="1:11">
      <c r="A34" s="8" t="s">
        <v>393</v>
      </c>
      <c r="B34" s="89" t="s">
        <v>394</v>
      </c>
      <c r="C34" s="89" t="s">
        <v>329</v>
      </c>
      <c r="D34" s="8" t="s">
        <v>313</v>
      </c>
      <c r="I34" s="8"/>
      <c r="J34" s="8"/>
      <c r="K34" s="8"/>
    </row>
    <row r="35" spans="1:11">
      <c r="A35" s="8" t="s">
        <v>395</v>
      </c>
      <c r="B35" s="89" t="s">
        <v>396</v>
      </c>
      <c r="C35" s="89" t="s">
        <v>329</v>
      </c>
      <c r="D35" s="8" t="s">
        <v>316</v>
      </c>
      <c r="I35" s="8"/>
      <c r="J35" s="8"/>
      <c r="K35" s="8"/>
    </row>
    <row r="36" spans="1:11">
      <c r="A36" s="8" t="s">
        <v>397</v>
      </c>
      <c r="B36" s="89" t="s">
        <v>398</v>
      </c>
      <c r="C36" s="89" t="s">
        <v>329</v>
      </c>
      <c r="D36" s="8" t="s">
        <v>322</v>
      </c>
      <c r="I36" s="8"/>
      <c r="J36" s="8"/>
      <c r="K36" s="8"/>
    </row>
    <row r="37" spans="1:11">
      <c r="A37" s="8" t="s">
        <v>399</v>
      </c>
      <c r="B37" s="89" t="s">
        <v>400</v>
      </c>
      <c r="C37" s="89" t="s">
        <v>332</v>
      </c>
      <c r="D37" s="8" t="s">
        <v>312</v>
      </c>
      <c r="I37" s="8"/>
      <c r="J37" s="8"/>
      <c r="K37" s="8"/>
    </row>
    <row r="38" spans="1:11">
      <c r="A38" s="8" t="s">
        <v>401</v>
      </c>
      <c r="B38" s="89" t="s">
        <v>402</v>
      </c>
      <c r="C38" s="89" t="s">
        <v>332</v>
      </c>
      <c r="D38" s="8" t="s">
        <v>310</v>
      </c>
      <c r="I38" s="8"/>
      <c r="J38" s="8"/>
      <c r="K38" s="8"/>
    </row>
    <row r="39" spans="1:11">
      <c r="A39" s="8" t="s">
        <v>403</v>
      </c>
      <c r="B39" s="89" t="s">
        <v>404</v>
      </c>
      <c r="C39" s="89" t="s">
        <v>329</v>
      </c>
      <c r="D39" s="8" t="s">
        <v>315</v>
      </c>
      <c r="I39" s="8"/>
      <c r="J39" s="8"/>
      <c r="K39" s="8"/>
    </row>
    <row r="40" spans="1:11">
      <c r="A40" s="8" t="s">
        <v>405</v>
      </c>
      <c r="B40" s="89" t="s">
        <v>406</v>
      </c>
      <c r="C40" s="89" t="s">
        <v>329</v>
      </c>
      <c r="D40" s="8" t="s">
        <v>319</v>
      </c>
      <c r="I40" s="8"/>
      <c r="J40" s="8"/>
      <c r="K40" s="8"/>
    </row>
    <row r="41" spans="1:11">
      <c r="A41" s="8" t="s">
        <v>407</v>
      </c>
      <c r="B41" s="89" t="s">
        <v>408</v>
      </c>
      <c r="C41" s="89" t="s">
        <v>329</v>
      </c>
      <c r="D41" s="8" t="s">
        <v>318</v>
      </c>
      <c r="I41" s="8"/>
      <c r="J41" s="8"/>
      <c r="K41" s="8"/>
    </row>
    <row r="42" spans="1:11">
      <c r="A42" s="8" t="s">
        <v>409</v>
      </c>
      <c r="B42" s="89" t="s">
        <v>410</v>
      </c>
      <c r="C42" s="89" t="s">
        <v>332</v>
      </c>
      <c r="D42" s="8" t="s">
        <v>314</v>
      </c>
      <c r="I42" s="8"/>
      <c r="J42" s="8"/>
      <c r="K42" s="8"/>
    </row>
    <row r="43" spans="1:11">
      <c r="A43" s="8" t="s">
        <v>411</v>
      </c>
      <c r="B43" s="89" t="s">
        <v>412</v>
      </c>
      <c r="C43" s="89" t="s">
        <v>329</v>
      </c>
      <c r="D43" s="8" t="s">
        <v>310</v>
      </c>
      <c r="I43" s="8"/>
      <c r="J43" s="8"/>
      <c r="K43" s="8"/>
    </row>
    <row r="44" spans="1:11">
      <c r="A44" s="8" t="s">
        <v>413</v>
      </c>
      <c r="B44" s="89" t="s">
        <v>414</v>
      </c>
      <c r="C44" s="89" t="s">
        <v>332</v>
      </c>
      <c r="D44" s="8" t="s">
        <v>322</v>
      </c>
      <c r="I44" s="8"/>
      <c r="J44" s="8"/>
      <c r="K44" s="8"/>
    </row>
    <row r="45" spans="1:11">
      <c r="A45" s="8" t="s">
        <v>415</v>
      </c>
      <c r="B45" s="89" t="s">
        <v>416</v>
      </c>
      <c r="C45" s="89" t="s">
        <v>332</v>
      </c>
      <c r="D45" s="8" t="s">
        <v>323</v>
      </c>
      <c r="I45" s="8"/>
      <c r="J45" s="8"/>
      <c r="K45" s="8"/>
    </row>
    <row r="46" spans="1:11">
      <c r="A46" s="8" t="s">
        <v>417</v>
      </c>
      <c r="B46" s="89" t="s">
        <v>418</v>
      </c>
      <c r="C46" s="89" t="s">
        <v>329</v>
      </c>
      <c r="D46" s="8" t="s">
        <v>313</v>
      </c>
      <c r="I46" s="8"/>
      <c r="J46" s="8"/>
      <c r="K46" s="8"/>
    </row>
    <row r="47" spans="1:11">
      <c r="A47" s="8" t="s">
        <v>419</v>
      </c>
      <c r="B47" s="89" t="s">
        <v>420</v>
      </c>
      <c r="C47" s="89" t="s">
        <v>329</v>
      </c>
      <c r="D47" s="8" t="s">
        <v>319</v>
      </c>
      <c r="I47" s="8"/>
      <c r="J47" s="8"/>
      <c r="K47" s="8"/>
    </row>
    <row r="48" spans="1:11">
      <c r="A48" s="8" t="s">
        <v>421</v>
      </c>
      <c r="B48" s="89" t="s">
        <v>422</v>
      </c>
      <c r="C48" s="89" t="s">
        <v>329</v>
      </c>
      <c r="D48" s="8" t="s">
        <v>320</v>
      </c>
      <c r="I48" s="8"/>
      <c r="J48" s="8"/>
      <c r="K48" s="8"/>
    </row>
    <row r="49" spans="1:11">
      <c r="A49" s="8" t="s">
        <v>423</v>
      </c>
      <c r="B49" s="89" t="s">
        <v>424</v>
      </c>
      <c r="C49" s="89" t="s">
        <v>329</v>
      </c>
      <c r="D49" s="8" t="s">
        <v>313</v>
      </c>
      <c r="I49" s="8"/>
      <c r="J49" s="8"/>
      <c r="K49" s="8"/>
    </row>
    <row r="50" spans="1:11">
      <c r="A50" s="8" t="s">
        <v>425</v>
      </c>
      <c r="B50" s="89" t="s">
        <v>426</v>
      </c>
      <c r="C50" s="89" t="s">
        <v>332</v>
      </c>
      <c r="D50" s="8" t="s">
        <v>324</v>
      </c>
      <c r="I50" s="8"/>
      <c r="J50" s="8"/>
      <c r="K50" s="8"/>
    </row>
    <row r="51" spans="1:11">
      <c r="A51" s="8" t="s">
        <v>427</v>
      </c>
      <c r="B51" s="89" t="s">
        <v>428</v>
      </c>
      <c r="C51" s="89" t="s">
        <v>332</v>
      </c>
      <c r="D51" s="8" t="s">
        <v>317</v>
      </c>
      <c r="I51" s="8"/>
      <c r="J51" s="8"/>
      <c r="K51" s="8"/>
    </row>
    <row r="52" spans="1:11">
      <c r="A52" s="8" t="s">
        <v>429</v>
      </c>
      <c r="B52" s="89" t="s">
        <v>430</v>
      </c>
      <c r="C52" s="89" t="s">
        <v>332</v>
      </c>
      <c r="D52" s="8" t="s">
        <v>316</v>
      </c>
      <c r="I52" s="8"/>
      <c r="J52" s="8"/>
      <c r="K52" s="8"/>
    </row>
    <row r="53" spans="1:11">
      <c r="A53" s="8" t="s">
        <v>431</v>
      </c>
      <c r="B53" s="89" t="s">
        <v>432</v>
      </c>
      <c r="C53" s="89" t="s">
        <v>332</v>
      </c>
      <c r="D53" s="8" t="s">
        <v>313</v>
      </c>
      <c r="I53" s="8"/>
      <c r="J53" s="8"/>
      <c r="K53" s="8"/>
    </row>
    <row r="54" spans="1:11">
      <c r="A54" s="8" t="s">
        <v>433</v>
      </c>
      <c r="B54" s="89" t="s">
        <v>434</v>
      </c>
      <c r="C54" s="89" t="s">
        <v>332</v>
      </c>
      <c r="D54" s="8" t="s">
        <v>323</v>
      </c>
      <c r="I54" s="8"/>
      <c r="J54" s="8"/>
      <c r="K54" s="8"/>
    </row>
    <row r="55" spans="1:11">
      <c r="A55" s="8" t="s">
        <v>435</v>
      </c>
      <c r="B55" s="89" t="s">
        <v>436</v>
      </c>
      <c r="C55" s="89" t="s">
        <v>332</v>
      </c>
      <c r="D55" s="8" t="s">
        <v>322</v>
      </c>
      <c r="I55" s="8"/>
      <c r="J55" s="8"/>
      <c r="K55" s="8"/>
    </row>
    <row r="56" spans="1:11">
      <c r="A56" s="8" t="s">
        <v>437</v>
      </c>
      <c r="B56" s="89" t="s">
        <v>438</v>
      </c>
      <c r="C56" s="89" t="s">
        <v>332</v>
      </c>
      <c r="D56" s="8" t="s">
        <v>317</v>
      </c>
      <c r="I56" s="8"/>
      <c r="J56" s="8"/>
      <c r="K56" s="8"/>
    </row>
    <row r="57" spans="1:11">
      <c r="A57" s="8" t="s">
        <v>439</v>
      </c>
      <c r="B57" s="89" t="s">
        <v>440</v>
      </c>
      <c r="C57" s="89" t="s">
        <v>332</v>
      </c>
      <c r="D57" s="8" t="s">
        <v>320</v>
      </c>
      <c r="I57" s="8"/>
      <c r="J57" s="8"/>
      <c r="K57" s="8"/>
    </row>
    <row r="58" spans="1:11">
      <c r="A58" s="8" t="s">
        <v>441</v>
      </c>
      <c r="B58" s="89" t="s">
        <v>442</v>
      </c>
      <c r="C58" s="89" t="s">
        <v>332</v>
      </c>
      <c r="D58" s="8" t="s">
        <v>314</v>
      </c>
      <c r="I58" s="8"/>
      <c r="J58" s="8"/>
      <c r="K58" s="8"/>
    </row>
    <row r="59" spans="1:11">
      <c r="A59" s="8" t="s">
        <v>443</v>
      </c>
      <c r="B59" s="89" t="s">
        <v>444</v>
      </c>
      <c r="C59" s="89" t="s">
        <v>332</v>
      </c>
      <c r="D59" s="8" t="s">
        <v>323</v>
      </c>
      <c r="I59" s="8"/>
      <c r="J59" s="8"/>
      <c r="K59" s="8"/>
    </row>
    <row r="60" spans="1:11">
      <c r="A60" s="8" t="s">
        <v>445</v>
      </c>
      <c r="B60" s="89" t="s">
        <v>446</v>
      </c>
      <c r="C60" s="89" t="s">
        <v>332</v>
      </c>
      <c r="D60" s="8" t="s">
        <v>310</v>
      </c>
      <c r="I60" s="8"/>
      <c r="J60" s="8"/>
      <c r="K60" s="8"/>
    </row>
    <row r="61" spans="1:11">
      <c r="A61" s="8" t="s">
        <v>447</v>
      </c>
      <c r="B61" s="89" t="s">
        <v>448</v>
      </c>
      <c r="C61" s="89" t="s">
        <v>332</v>
      </c>
      <c r="D61" s="8" t="s">
        <v>322</v>
      </c>
      <c r="I61" s="8"/>
      <c r="J61" s="8"/>
      <c r="K61" s="8"/>
    </row>
    <row r="62" spans="1:11">
      <c r="A62" s="8" t="s">
        <v>449</v>
      </c>
      <c r="B62" s="89" t="s">
        <v>450</v>
      </c>
      <c r="C62" s="89" t="s">
        <v>332</v>
      </c>
      <c r="D62" s="8" t="s">
        <v>317</v>
      </c>
      <c r="I62" s="8"/>
      <c r="J62" s="8"/>
      <c r="K62" s="8"/>
    </row>
    <row r="63" spans="1:11">
      <c r="A63" s="8" t="s">
        <v>451</v>
      </c>
      <c r="B63" s="89" t="s">
        <v>452</v>
      </c>
      <c r="C63" s="89" t="s">
        <v>332</v>
      </c>
      <c r="D63" s="8" t="s">
        <v>323</v>
      </c>
      <c r="I63" s="8"/>
      <c r="J63" s="8"/>
      <c r="K63" s="8"/>
    </row>
    <row r="64" spans="1:11">
      <c r="A64" s="8" t="s">
        <v>453</v>
      </c>
      <c r="B64" s="89" t="s">
        <v>454</v>
      </c>
      <c r="C64" s="89" t="s">
        <v>332</v>
      </c>
      <c r="D64" s="8" t="s">
        <v>323</v>
      </c>
      <c r="I64" s="8"/>
      <c r="J64" s="8"/>
      <c r="K64" s="8"/>
    </row>
    <row r="65" spans="1:11">
      <c r="A65" s="8" t="s">
        <v>455</v>
      </c>
      <c r="B65" s="89" t="s">
        <v>456</v>
      </c>
      <c r="C65" s="89" t="s">
        <v>332</v>
      </c>
      <c r="D65" s="8" t="s">
        <v>320</v>
      </c>
      <c r="I65" s="8"/>
      <c r="J65" s="8"/>
      <c r="K65" s="8"/>
    </row>
    <row r="66" spans="1:11">
      <c r="A66" s="8" t="s">
        <v>457</v>
      </c>
      <c r="B66" s="89" t="s">
        <v>458</v>
      </c>
      <c r="C66" s="89" t="s">
        <v>332</v>
      </c>
      <c r="D66" s="8" t="s">
        <v>321</v>
      </c>
      <c r="I66" s="8"/>
      <c r="J66" s="8"/>
      <c r="K66" s="8"/>
    </row>
    <row r="67" spans="1:11">
      <c r="A67" s="8" t="s">
        <v>459</v>
      </c>
      <c r="B67" s="89" t="s">
        <v>460</v>
      </c>
      <c r="C67" s="89" t="s">
        <v>332</v>
      </c>
      <c r="D67" s="8" t="s">
        <v>324</v>
      </c>
      <c r="I67" s="8"/>
      <c r="J67" s="8"/>
      <c r="K67" s="8"/>
    </row>
    <row r="68" spans="1:11">
      <c r="A68" s="8" t="s">
        <v>461</v>
      </c>
      <c r="B68" s="89" t="s">
        <v>462</v>
      </c>
      <c r="C68" s="89" t="s">
        <v>332</v>
      </c>
      <c r="D68" s="8" t="s">
        <v>321</v>
      </c>
      <c r="I68" s="8"/>
      <c r="J68" s="8"/>
      <c r="K68" s="8"/>
    </row>
    <row r="69" spans="1:11">
      <c r="A69" s="8" t="s">
        <v>463</v>
      </c>
      <c r="B69" s="89" t="s">
        <v>464</v>
      </c>
      <c r="C69" s="89" t="s">
        <v>332</v>
      </c>
      <c r="D69" s="8" t="s">
        <v>316</v>
      </c>
      <c r="I69" s="8"/>
      <c r="J69" s="8"/>
      <c r="K69" s="8"/>
    </row>
    <row r="70" spans="1:11">
      <c r="A70" s="8" t="s">
        <v>465</v>
      </c>
      <c r="B70" s="89" t="s">
        <v>466</v>
      </c>
      <c r="C70" s="89" t="s">
        <v>332</v>
      </c>
      <c r="D70" s="8" t="s">
        <v>314</v>
      </c>
      <c r="I70" s="8"/>
      <c r="J70" s="8"/>
      <c r="K70" s="8"/>
    </row>
    <row r="71" spans="1:11">
      <c r="A71" s="8" t="s">
        <v>467</v>
      </c>
      <c r="B71" s="89" t="s">
        <v>468</v>
      </c>
      <c r="C71" s="89" t="s">
        <v>332</v>
      </c>
      <c r="D71" s="8" t="s">
        <v>324</v>
      </c>
      <c r="I71" s="8"/>
      <c r="J71" s="8"/>
      <c r="K71" s="8"/>
    </row>
    <row r="72" spans="1:11">
      <c r="A72" s="8" t="s">
        <v>469</v>
      </c>
      <c r="B72" s="89" t="s">
        <v>470</v>
      </c>
      <c r="C72" s="89" t="s">
        <v>329</v>
      </c>
      <c r="D72" s="8" t="s">
        <v>310</v>
      </c>
      <c r="I72" s="8"/>
      <c r="J72" s="8"/>
      <c r="K72" s="8"/>
    </row>
    <row r="73" spans="1:11">
      <c r="A73" s="8" t="s">
        <v>471</v>
      </c>
      <c r="B73" s="89" t="s">
        <v>472</v>
      </c>
      <c r="C73" s="89" t="s">
        <v>329</v>
      </c>
      <c r="D73" s="8" t="s">
        <v>310</v>
      </c>
      <c r="I73" s="8"/>
      <c r="J73" s="8"/>
      <c r="K73" s="8"/>
    </row>
    <row r="74" spans="1:11">
      <c r="A74" s="8" t="s">
        <v>473</v>
      </c>
      <c r="B74" s="89" t="s">
        <v>474</v>
      </c>
      <c r="C74" s="89" t="s">
        <v>329</v>
      </c>
      <c r="D74" s="8" t="s">
        <v>320</v>
      </c>
      <c r="I74" s="8"/>
      <c r="J74" s="8"/>
      <c r="K74" s="8"/>
    </row>
    <row r="75" spans="1:11">
      <c r="A75" s="8" t="s">
        <v>475</v>
      </c>
      <c r="B75" s="89" t="s">
        <v>476</v>
      </c>
      <c r="C75" s="89" t="s">
        <v>329</v>
      </c>
      <c r="D75" s="8" t="s">
        <v>311</v>
      </c>
      <c r="I75" s="8"/>
      <c r="J75" s="8"/>
      <c r="K75" s="8"/>
    </row>
    <row r="76" spans="1:11">
      <c r="A76" s="8" t="s">
        <v>477</v>
      </c>
      <c r="B76" s="89" t="s">
        <v>478</v>
      </c>
      <c r="C76" s="89" t="s">
        <v>329</v>
      </c>
      <c r="D76" s="8" t="s">
        <v>323</v>
      </c>
      <c r="I76" s="8"/>
      <c r="J76" s="8"/>
      <c r="K76" s="8"/>
    </row>
    <row r="77" spans="1:11">
      <c r="A77" s="8" t="s">
        <v>479</v>
      </c>
      <c r="B77" s="89" t="s">
        <v>480</v>
      </c>
      <c r="C77" s="89" t="s">
        <v>329</v>
      </c>
      <c r="D77" s="8" t="s">
        <v>313</v>
      </c>
      <c r="I77" s="8"/>
      <c r="J77" s="8"/>
      <c r="K77" s="8"/>
    </row>
    <row r="78" spans="1:11">
      <c r="A78" s="8" t="s">
        <v>481</v>
      </c>
      <c r="B78" s="89" t="s">
        <v>482</v>
      </c>
      <c r="C78" s="89" t="s">
        <v>329</v>
      </c>
      <c r="D78" s="8" t="s">
        <v>311</v>
      </c>
      <c r="I78" s="8"/>
      <c r="J78" s="8"/>
      <c r="K78" s="8"/>
    </row>
    <row r="79" spans="1:11">
      <c r="A79" s="8" t="s">
        <v>483</v>
      </c>
      <c r="B79" s="89" t="s">
        <v>484</v>
      </c>
      <c r="C79" s="89" t="s">
        <v>329</v>
      </c>
      <c r="D79" s="8" t="s">
        <v>315</v>
      </c>
      <c r="I79" s="8"/>
      <c r="J79" s="8"/>
      <c r="K79" s="8"/>
    </row>
    <row r="80" spans="1:11">
      <c r="A80" s="8" t="s">
        <v>485</v>
      </c>
      <c r="B80" s="89" t="s">
        <v>486</v>
      </c>
      <c r="C80" s="89" t="s">
        <v>329</v>
      </c>
      <c r="D80" s="8" t="s">
        <v>323</v>
      </c>
      <c r="I80" s="8"/>
      <c r="J80" s="8"/>
      <c r="K80" s="8"/>
    </row>
    <row r="81" spans="1:11">
      <c r="A81" s="8" t="s">
        <v>487</v>
      </c>
      <c r="B81" s="89" t="s">
        <v>488</v>
      </c>
      <c r="C81" s="89" t="s">
        <v>329</v>
      </c>
      <c r="D81" s="8" t="s">
        <v>320</v>
      </c>
      <c r="I81" s="8"/>
      <c r="J81" s="8"/>
      <c r="K81" s="8"/>
    </row>
    <row r="82" spans="1:11">
      <c r="A82" s="8" t="s">
        <v>489</v>
      </c>
      <c r="B82" s="89" t="s">
        <v>490</v>
      </c>
      <c r="C82" s="89" t="s">
        <v>329</v>
      </c>
      <c r="D82" s="8" t="s">
        <v>311</v>
      </c>
      <c r="I82" s="8"/>
      <c r="J82" s="8"/>
      <c r="K82" s="8"/>
    </row>
    <row r="83" spans="1:11">
      <c r="A83" s="8" t="s">
        <v>491</v>
      </c>
      <c r="B83" s="89" t="s">
        <v>492</v>
      </c>
      <c r="C83" s="89" t="s">
        <v>329</v>
      </c>
      <c r="D83" s="8" t="s">
        <v>317</v>
      </c>
      <c r="I83" s="8"/>
      <c r="J83" s="8"/>
      <c r="K83" s="8"/>
    </row>
    <row r="84" spans="1:11">
      <c r="A84" s="8" t="s">
        <v>493</v>
      </c>
      <c r="B84" s="89" t="s">
        <v>494</v>
      </c>
      <c r="C84" s="89" t="s">
        <v>329</v>
      </c>
      <c r="D84" s="8" t="s">
        <v>312</v>
      </c>
      <c r="I84" s="8"/>
      <c r="J84" s="8"/>
      <c r="K84" s="8"/>
    </row>
    <row r="85" spans="1:11">
      <c r="A85" s="8" t="s">
        <v>495</v>
      </c>
      <c r="B85" s="89" t="s">
        <v>496</v>
      </c>
      <c r="C85" s="89" t="s">
        <v>329</v>
      </c>
      <c r="D85" s="8" t="s">
        <v>314</v>
      </c>
      <c r="I85" s="8"/>
      <c r="J85" s="8"/>
      <c r="K85" s="8"/>
    </row>
    <row r="86" spans="1:11">
      <c r="A86" s="8" t="s">
        <v>497</v>
      </c>
      <c r="B86" s="89" t="s">
        <v>498</v>
      </c>
      <c r="C86" s="89" t="s">
        <v>329</v>
      </c>
      <c r="D86" s="8" t="s">
        <v>321</v>
      </c>
      <c r="I86" s="8"/>
      <c r="J86" s="8"/>
      <c r="K86" s="8"/>
    </row>
    <row r="87" spans="1:11">
      <c r="A87" s="8" t="s">
        <v>499</v>
      </c>
      <c r="B87" s="89" t="s">
        <v>500</v>
      </c>
      <c r="C87" s="89" t="s">
        <v>329</v>
      </c>
      <c r="D87" s="8" t="s">
        <v>319</v>
      </c>
      <c r="I87" s="8"/>
      <c r="J87" s="8"/>
      <c r="K87" s="8"/>
    </row>
    <row r="88" spans="1:11">
      <c r="A88" s="8" t="s">
        <v>501</v>
      </c>
      <c r="B88" s="89" t="s">
        <v>502</v>
      </c>
      <c r="C88" s="89" t="s">
        <v>329</v>
      </c>
      <c r="D88" s="8" t="s">
        <v>320</v>
      </c>
      <c r="I88" s="8"/>
      <c r="J88" s="8"/>
      <c r="K88" s="8"/>
    </row>
    <row r="89" spans="1:11">
      <c r="A89" s="8" t="s">
        <v>503</v>
      </c>
      <c r="B89" s="89" t="s">
        <v>504</v>
      </c>
      <c r="C89" s="89" t="s">
        <v>329</v>
      </c>
      <c r="D89" s="8" t="s">
        <v>323</v>
      </c>
      <c r="I89" s="8"/>
      <c r="J89" s="8"/>
      <c r="K89" s="8"/>
    </row>
    <row r="90" spans="1:11">
      <c r="A90" s="8" t="s">
        <v>505</v>
      </c>
      <c r="B90" s="89" t="s">
        <v>506</v>
      </c>
      <c r="C90" s="89" t="s">
        <v>329</v>
      </c>
      <c r="D90" s="8" t="s">
        <v>320</v>
      </c>
      <c r="I90" s="8"/>
      <c r="J90" s="8"/>
      <c r="K90" s="8"/>
    </row>
    <row r="91" spans="1:11">
      <c r="A91" s="8" t="s">
        <v>507</v>
      </c>
      <c r="B91" s="89" t="s">
        <v>508</v>
      </c>
      <c r="C91" s="89" t="s">
        <v>329</v>
      </c>
      <c r="D91" s="8" t="s">
        <v>313</v>
      </c>
      <c r="I91" s="8"/>
      <c r="J91" s="8"/>
      <c r="K91" s="8"/>
    </row>
    <row r="92" spans="1:11">
      <c r="A92" s="8" t="s">
        <v>509</v>
      </c>
      <c r="B92" s="89" t="s">
        <v>510</v>
      </c>
      <c r="C92" s="89" t="s">
        <v>329</v>
      </c>
      <c r="D92" s="8" t="s">
        <v>320</v>
      </c>
      <c r="I92" s="8"/>
      <c r="J92" s="8"/>
      <c r="K92" s="8"/>
    </row>
    <row r="93" spans="1:11">
      <c r="A93" s="8" t="s">
        <v>511</v>
      </c>
      <c r="B93" s="89" t="s">
        <v>512</v>
      </c>
      <c r="C93" s="89" t="s">
        <v>329</v>
      </c>
      <c r="D93" s="8" t="s">
        <v>321</v>
      </c>
      <c r="I93" s="8"/>
      <c r="J93" s="8"/>
      <c r="K93" s="8"/>
    </row>
    <row r="94" spans="1:11">
      <c r="A94" s="8" t="s">
        <v>513</v>
      </c>
      <c r="B94" s="89" t="s">
        <v>514</v>
      </c>
      <c r="C94" s="89" t="s">
        <v>329</v>
      </c>
      <c r="D94" s="8" t="s">
        <v>316</v>
      </c>
      <c r="I94" s="8"/>
      <c r="J94" s="8"/>
      <c r="K94" s="8"/>
    </row>
    <row r="95" spans="1:11">
      <c r="A95" s="8" t="s">
        <v>515</v>
      </c>
      <c r="B95" s="89" t="s">
        <v>516</v>
      </c>
      <c r="C95" s="89" t="s">
        <v>329</v>
      </c>
      <c r="D95" s="8" t="s">
        <v>315</v>
      </c>
      <c r="I95" s="8"/>
      <c r="J95" s="8"/>
      <c r="K95" s="8"/>
    </row>
    <row r="96" spans="1:11">
      <c r="A96" s="8" t="s">
        <v>517</v>
      </c>
      <c r="B96" s="89" t="s">
        <v>518</v>
      </c>
      <c r="C96" s="89" t="s">
        <v>329</v>
      </c>
      <c r="D96" s="8" t="s">
        <v>310</v>
      </c>
      <c r="I96" s="8"/>
      <c r="J96" s="8"/>
      <c r="K96" s="8"/>
    </row>
    <row r="97" spans="1:15">
      <c r="A97" s="8" t="s">
        <v>519</v>
      </c>
      <c r="B97" s="89" t="s">
        <v>520</v>
      </c>
      <c r="C97" s="89" t="s">
        <v>329</v>
      </c>
      <c r="D97" s="8" t="s">
        <v>312</v>
      </c>
      <c r="I97" s="8"/>
      <c r="J97" s="8"/>
      <c r="K97" s="8"/>
    </row>
    <row r="98" spans="1:15">
      <c r="A98" s="8" t="s">
        <v>521</v>
      </c>
      <c r="B98" s="89" t="s">
        <v>522</v>
      </c>
      <c r="C98" s="89" t="s">
        <v>329</v>
      </c>
      <c r="D98" s="8" t="s">
        <v>323</v>
      </c>
      <c r="I98" s="8"/>
      <c r="J98" s="8"/>
      <c r="K98" s="8"/>
    </row>
    <row r="99" spans="1:15">
      <c r="A99" s="8" t="s">
        <v>523</v>
      </c>
      <c r="B99" s="89" t="s">
        <v>524</v>
      </c>
      <c r="C99" s="89" t="s">
        <v>329</v>
      </c>
      <c r="D99" s="8" t="s">
        <v>315</v>
      </c>
      <c r="I99" s="8"/>
      <c r="J99" s="8"/>
      <c r="K99" s="8"/>
    </row>
    <row r="100" spans="1:15">
      <c r="A100" s="8" t="s">
        <v>525</v>
      </c>
      <c r="B100" s="89" t="s">
        <v>526</v>
      </c>
      <c r="C100" s="89" t="s">
        <v>329</v>
      </c>
      <c r="D100" s="8" t="s">
        <v>309</v>
      </c>
      <c r="I100" s="8"/>
      <c r="J100" s="8"/>
      <c r="K100" s="8"/>
    </row>
    <row r="101" spans="1:15">
      <c r="A101" s="8" t="s">
        <v>527</v>
      </c>
      <c r="B101" s="89" t="s">
        <v>528</v>
      </c>
      <c r="C101" s="89" t="s">
        <v>329</v>
      </c>
      <c r="D101" s="8" t="s">
        <v>320</v>
      </c>
      <c r="I101" s="8"/>
      <c r="J101" s="8"/>
      <c r="K101" s="8"/>
    </row>
    <row r="102" spans="1:15">
      <c r="A102" s="108"/>
      <c r="B102" s="108"/>
      <c r="C102" s="108"/>
      <c r="D102" s="108"/>
      <c r="I102" s="8"/>
      <c r="J102" s="8"/>
      <c r="K102" s="8"/>
    </row>
    <row r="103" spans="1:15">
      <c r="A103" s="108"/>
      <c r="B103" s="108"/>
      <c r="C103" s="108"/>
      <c r="D103" s="108"/>
      <c r="I103" s="8"/>
      <c r="J103" s="8"/>
      <c r="K103" s="8"/>
    </row>
    <row r="104" spans="1:15">
      <c r="A104" s="108"/>
      <c r="B104" s="108"/>
      <c r="C104" s="108"/>
      <c r="D104" s="108"/>
      <c r="I104" s="8"/>
      <c r="J104" s="8"/>
      <c r="K104" s="8"/>
    </row>
    <row r="105" spans="1:15">
      <c r="A105" s="108"/>
      <c r="B105" s="108"/>
      <c r="C105" s="108"/>
      <c r="D105" s="108"/>
      <c r="I105" s="8"/>
      <c r="J105" s="8"/>
      <c r="K105" s="8"/>
    </row>
    <row r="106" spans="1:15">
      <c r="A106" s="108"/>
      <c r="B106" s="108"/>
      <c r="C106" s="108"/>
      <c r="D106" s="108"/>
      <c r="I106" s="8"/>
      <c r="J106" s="8"/>
      <c r="K106" s="8"/>
    </row>
    <row r="107" spans="1:15">
      <c r="A107" s="108"/>
      <c r="B107" s="108"/>
      <c r="C107" s="108"/>
      <c r="D107" s="108"/>
      <c r="I107" s="8"/>
      <c r="J107" s="8"/>
      <c r="K107" s="8"/>
    </row>
    <row r="108" spans="1:15">
      <c r="A108" s="108"/>
      <c r="B108" s="108"/>
      <c r="C108" s="108"/>
      <c r="D108" s="108"/>
      <c r="I108" s="8"/>
      <c r="J108" s="8"/>
      <c r="K108" s="8"/>
      <c r="L108" s="8"/>
      <c r="M108" s="8"/>
      <c r="N108" s="8"/>
      <c r="O108" s="8"/>
    </row>
    <row r="109" spans="1:15">
      <c r="A109" s="108"/>
      <c r="B109" s="108"/>
      <c r="C109" s="108"/>
      <c r="D109" s="108"/>
      <c r="I109" s="8"/>
      <c r="J109" s="8"/>
      <c r="K109" s="8"/>
      <c r="L109" s="8"/>
      <c r="M109" s="8"/>
      <c r="N109" s="8"/>
      <c r="O109" s="8"/>
    </row>
    <row r="110" spans="1:15">
      <c r="A110" s="108"/>
      <c r="B110" s="108"/>
      <c r="C110" s="108"/>
      <c r="D110" s="108"/>
      <c r="I110" s="8"/>
      <c r="J110" s="8"/>
      <c r="K110" s="8"/>
      <c r="L110" s="8"/>
      <c r="M110" s="8"/>
      <c r="N110" s="8"/>
      <c r="O110" s="8"/>
    </row>
    <row r="111" spans="1:15">
      <c r="A111" s="108"/>
      <c r="B111" s="108"/>
      <c r="C111" s="108"/>
      <c r="D111" s="108"/>
      <c r="I111" s="8"/>
      <c r="J111" s="8"/>
      <c r="K111" s="8"/>
      <c r="L111" s="8"/>
      <c r="M111" s="8"/>
      <c r="N111" s="8"/>
      <c r="O111" s="8"/>
    </row>
    <row r="112" spans="1:15">
      <c r="A112" s="108"/>
      <c r="B112" s="108"/>
      <c r="C112" s="108"/>
      <c r="D112" s="108"/>
      <c r="I112" s="8"/>
      <c r="J112" s="8"/>
      <c r="K112" s="8"/>
      <c r="L112" s="8"/>
      <c r="M112" s="8"/>
      <c r="N112" s="8"/>
      <c r="O112" s="8"/>
    </row>
    <row r="113" spans="1:15">
      <c r="A113" s="108"/>
      <c r="B113" s="108"/>
      <c r="C113" s="108"/>
      <c r="D113" s="108"/>
      <c r="I113" s="8"/>
      <c r="J113" s="8"/>
      <c r="K113" s="8"/>
      <c r="L113" s="8"/>
      <c r="M113" s="8"/>
      <c r="N113" s="8"/>
      <c r="O113" s="8"/>
    </row>
    <row r="114" spans="1:15">
      <c r="A114" s="108"/>
      <c r="B114" s="108"/>
      <c r="C114" s="108"/>
      <c r="D114" s="108"/>
      <c r="I114" s="8"/>
      <c r="J114" s="8"/>
      <c r="K114" s="8"/>
      <c r="L114" s="8"/>
      <c r="M114" s="8"/>
      <c r="N114" s="8"/>
      <c r="O114" s="8"/>
    </row>
    <row r="115" spans="1:15">
      <c r="A115" s="108"/>
      <c r="B115" s="108"/>
      <c r="C115" s="108"/>
      <c r="D115" s="108"/>
      <c r="I115" s="8"/>
      <c r="J115" s="8"/>
      <c r="K115" s="8"/>
      <c r="L115" s="8"/>
      <c r="M115" s="8"/>
      <c r="N115" s="8"/>
      <c r="O115" s="8"/>
    </row>
    <row r="116" spans="1:15">
      <c r="A116" s="108"/>
      <c r="B116" s="108"/>
      <c r="C116" s="108"/>
      <c r="D116" s="108"/>
      <c r="I116" s="8"/>
      <c r="J116" s="8"/>
      <c r="K116" s="8"/>
      <c r="L116" s="8"/>
      <c r="M116" s="8"/>
      <c r="N116" s="8"/>
      <c r="O116" s="8"/>
    </row>
    <row r="117" spans="1:15">
      <c r="A117" s="108"/>
      <c r="B117" s="108"/>
      <c r="C117" s="108"/>
      <c r="D117" s="108"/>
      <c r="I117" s="8"/>
      <c r="J117" s="8"/>
      <c r="K117" s="8"/>
      <c r="L117" s="8"/>
      <c r="M117" s="8"/>
      <c r="N117" s="8"/>
      <c r="O117" s="8"/>
    </row>
    <row r="118" spans="1:15">
      <c r="A118" s="108"/>
      <c r="B118" s="108"/>
      <c r="C118" s="108"/>
      <c r="D118" s="108"/>
      <c r="I118" s="8"/>
      <c r="J118" s="8"/>
      <c r="K118" s="8"/>
      <c r="L118" s="8"/>
      <c r="M118" s="8"/>
      <c r="N118" s="8"/>
      <c r="O118" s="8"/>
    </row>
    <row r="119" spans="1:15">
      <c r="A119" s="108"/>
      <c r="B119" s="108"/>
      <c r="C119" s="108"/>
      <c r="D119" s="108"/>
      <c r="I119" s="8"/>
      <c r="J119" s="8"/>
      <c r="K119" s="8"/>
      <c r="L119" s="8"/>
      <c r="M119" s="8"/>
      <c r="N119" s="8"/>
      <c r="O119" s="8"/>
    </row>
    <row r="120" spans="1:15">
      <c r="A120" s="108"/>
      <c r="B120" s="108"/>
      <c r="C120" s="108"/>
      <c r="D120" s="108"/>
      <c r="I120" s="8"/>
      <c r="J120" s="8"/>
      <c r="K120" s="8"/>
      <c r="L120" s="8"/>
      <c r="M120" s="8"/>
      <c r="N120" s="8"/>
      <c r="O120" s="8"/>
    </row>
    <row r="121" spans="1:15">
      <c r="A121" s="108"/>
      <c r="B121" s="108"/>
      <c r="C121" s="108"/>
      <c r="D121" s="108"/>
      <c r="I121" s="8"/>
      <c r="J121" s="8"/>
      <c r="K121" s="8"/>
      <c r="L121" s="8"/>
      <c r="M121" s="8"/>
      <c r="N121" s="8"/>
      <c r="O121" s="8"/>
    </row>
    <row r="122" spans="1:15">
      <c r="A122" s="108"/>
      <c r="B122" s="108"/>
      <c r="C122" s="108"/>
      <c r="D122" s="108"/>
      <c r="I122" s="8"/>
      <c r="J122" s="8"/>
      <c r="K122" s="8"/>
      <c r="L122" s="8"/>
      <c r="M122" s="8"/>
      <c r="N122" s="8"/>
      <c r="O122" s="8"/>
    </row>
    <row r="123" spans="1:15">
      <c r="A123" s="108"/>
      <c r="B123" s="108"/>
      <c r="C123" s="108"/>
      <c r="D123" s="108"/>
      <c r="I123" s="8"/>
      <c r="J123" s="8"/>
      <c r="K123" s="8"/>
      <c r="L123" s="8"/>
      <c r="M123" s="8"/>
      <c r="N123" s="8"/>
      <c r="O123" s="8"/>
    </row>
    <row r="124" spans="1:15">
      <c r="A124" s="108"/>
      <c r="B124" s="108"/>
      <c r="C124" s="108"/>
      <c r="D124" s="108"/>
      <c r="I124" s="8"/>
      <c r="J124" s="8"/>
      <c r="K124" s="8"/>
      <c r="L124" s="8"/>
      <c r="M124" s="8"/>
      <c r="N124" s="8"/>
      <c r="O124" s="8"/>
    </row>
    <row r="125" spans="1:15">
      <c r="A125" s="108"/>
      <c r="B125" s="108"/>
      <c r="C125" s="108"/>
      <c r="D125" s="108"/>
      <c r="I125" s="8"/>
      <c r="J125" s="8"/>
      <c r="K125" s="8"/>
      <c r="L125" s="8"/>
      <c r="M125" s="8"/>
      <c r="N125" s="8"/>
      <c r="O125" s="8"/>
    </row>
    <row r="126" spans="1:15">
      <c r="A126" s="108"/>
      <c r="B126" s="108"/>
      <c r="C126" s="108"/>
      <c r="D126" s="108"/>
      <c r="I126" s="8"/>
      <c r="J126" s="8"/>
      <c r="K126" s="8"/>
      <c r="L126" s="8"/>
      <c r="M126" s="8"/>
      <c r="N126" s="8"/>
      <c r="O126" s="8"/>
    </row>
    <row r="127" spans="1:15">
      <c r="A127" s="108"/>
      <c r="B127" s="108"/>
      <c r="C127" s="108"/>
      <c r="D127" s="108"/>
      <c r="I127" s="8"/>
      <c r="J127" s="8"/>
      <c r="K127" s="8"/>
      <c r="L127" s="8"/>
      <c r="M127" s="8"/>
      <c r="N127" s="8"/>
      <c r="O127" s="8"/>
    </row>
    <row r="128" spans="1:15">
      <c r="A128" s="108"/>
      <c r="B128" s="108"/>
      <c r="C128" s="108"/>
      <c r="D128" s="108"/>
      <c r="I128" s="8"/>
      <c r="J128" s="8"/>
      <c r="K128" s="8"/>
      <c r="L128" s="8"/>
      <c r="M128" s="8"/>
      <c r="N128" s="8"/>
      <c r="O128" s="8"/>
    </row>
    <row r="129" spans="1:15">
      <c r="A129" s="108"/>
      <c r="B129" s="108"/>
      <c r="C129" s="108"/>
      <c r="D129" s="108"/>
      <c r="I129" s="8"/>
      <c r="J129" s="8"/>
      <c r="K129" s="8"/>
      <c r="L129" s="8"/>
      <c r="M129" s="8"/>
      <c r="N129" s="8"/>
      <c r="O129" s="8"/>
    </row>
    <row r="130" spans="1:15">
      <c r="A130" s="108"/>
      <c r="B130" s="108"/>
      <c r="C130" s="108"/>
      <c r="D130" s="108"/>
      <c r="I130" s="8"/>
      <c r="J130" s="8"/>
      <c r="K130" s="8"/>
      <c r="L130" s="8"/>
      <c r="M130" s="8"/>
      <c r="N130" s="8"/>
      <c r="O130" s="8"/>
    </row>
    <row r="131" spans="1:15">
      <c r="A131" s="108"/>
      <c r="B131" s="108"/>
      <c r="C131" s="108"/>
      <c r="D131" s="108"/>
      <c r="I131" s="8"/>
      <c r="J131" s="8"/>
      <c r="K131" s="8"/>
      <c r="L131" s="8"/>
      <c r="M131" s="8"/>
      <c r="N131" s="8"/>
      <c r="O131" s="8"/>
    </row>
    <row r="132" spans="1:15">
      <c r="A132" s="108"/>
      <c r="B132" s="108"/>
      <c r="C132" s="108"/>
      <c r="D132" s="108"/>
      <c r="I132" s="8"/>
      <c r="J132" s="8"/>
      <c r="K132" s="8"/>
      <c r="L132" s="8"/>
      <c r="M132" s="8"/>
      <c r="N132" s="8"/>
      <c r="O132" s="8"/>
    </row>
    <row r="133" spans="1:15">
      <c r="A133" s="108"/>
      <c r="B133" s="108"/>
      <c r="C133" s="108"/>
      <c r="D133" s="108"/>
      <c r="I133" s="8"/>
      <c r="J133" s="8"/>
      <c r="K133" s="8"/>
      <c r="L133" s="8"/>
      <c r="M133" s="8"/>
      <c r="N133" s="8"/>
      <c r="O133" s="8"/>
    </row>
    <row r="134" spans="1:15">
      <c r="A134" s="108"/>
      <c r="B134" s="108"/>
      <c r="C134" s="108"/>
      <c r="D134" s="108"/>
      <c r="I134" s="8"/>
      <c r="J134" s="8"/>
      <c r="K134" s="8"/>
      <c r="L134" s="8"/>
      <c r="M134" s="8"/>
      <c r="N134" s="8"/>
      <c r="O134" s="8"/>
    </row>
    <row r="135" spans="1:15">
      <c r="A135" s="108"/>
      <c r="B135" s="108"/>
      <c r="C135" s="108"/>
      <c r="D135" s="108"/>
      <c r="I135" s="8"/>
      <c r="J135" s="8"/>
      <c r="K135" s="8"/>
      <c r="L135" s="8"/>
      <c r="M135" s="8"/>
      <c r="N135" s="8"/>
      <c r="O135" s="8"/>
    </row>
    <row r="136" spans="1:15">
      <c r="A136" s="108"/>
      <c r="B136" s="108"/>
      <c r="C136" s="108"/>
      <c r="D136" s="108"/>
      <c r="I136" s="8"/>
      <c r="J136" s="8"/>
      <c r="K136" s="8"/>
      <c r="L136" s="8"/>
      <c r="M136" s="8"/>
      <c r="N136" s="8"/>
      <c r="O136" s="8"/>
    </row>
    <row r="137" spans="1:15">
      <c r="A137" s="108"/>
      <c r="B137" s="108"/>
      <c r="C137" s="108"/>
      <c r="D137" s="108"/>
      <c r="I137" s="8"/>
      <c r="J137" s="8"/>
      <c r="K137" s="8"/>
      <c r="L137" s="8"/>
      <c r="M137" s="8"/>
      <c r="N137" s="8"/>
      <c r="O137" s="8"/>
    </row>
    <row r="138" spans="1:15">
      <c r="A138" s="108"/>
      <c r="B138" s="108"/>
      <c r="C138" s="108"/>
      <c r="D138" s="108"/>
      <c r="I138" s="8"/>
      <c r="J138" s="8"/>
      <c r="K138" s="8"/>
      <c r="L138" s="8"/>
      <c r="M138" s="8"/>
      <c r="N138" s="8"/>
      <c r="O138" s="8"/>
    </row>
    <row r="139" spans="1:15">
      <c r="A139" s="108"/>
      <c r="B139" s="108"/>
      <c r="C139" s="108"/>
      <c r="D139" s="108"/>
      <c r="I139" s="8"/>
      <c r="J139" s="8"/>
      <c r="K139" s="8"/>
      <c r="L139" s="8"/>
      <c r="M139" s="8"/>
      <c r="N139" s="8"/>
      <c r="O139" s="8"/>
    </row>
    <row r="140" spans="1:15">
      <c r="A140" s="108"/>
      <c r="B140" s="108"/>
      <c r="C140" s="108"/>
      <c r="D140" s="108"/>
      <c r="I140" s="8"/>
      <c r="J140" s="8"/>
      <c r="K140" s="8"/>
      <c r="L140" s="8"/>
      <c r="M140" s="8"/>
      <c r="N140" s="8"/>
      <c r="O140" s="8"/>
    </row>
    <row r="141" spans="1:15">
      <c r="A141" s="108"/>
      <c r="B141" s="108"/>
      <c r="C141" s="108"/>
      <c r="D141" s="108"/>
      <c r="I141" s="8"/>
      <c r="J141" s="8"/>
      <c r="K141" s="8"/>
      <c r="L141" s="8"/>
      <c r="M141" s="8"/>
      <c r="N141" s="8"/>
      <c r="O141" s="8"/>
    </row>
    <row r="142" spans="1:15">
      <c r="A142" s="108"/>
      <c r="B142" s="108"/>
      <c r="C142" s="108"/>
      <c r="D142" s="108"/>
      <c r="I142" s="8"/>
      <c r="J142" s="8"/>
      <c r="K142" s="8"/>
      <c r="L142" s="8"/>
      <c r="M142" s="8"/>
      <c r="N142" s="8"/>
      <c r="O142" s="8"/>
    </row>
    <row r="143" spans="1:15">
      <c r="A143" s="108"/>
      <c r="B143" s="108"/>
      <c r="C143" s="108"/>
      <c r="D143" s="108"/>
      <c r="I143" s="8"/>
      <c r="J143" s="8"/>
      <c r="K143" s="8"/>
      <c r="L143" s="8"/>
      <c r="M143" s="8"/>
      <c r="N143" s="8"/>
      <c r="O143" s="8"/>
    </row>
    <row r="144" spans="1:15">
      <c r="A144" s="108"/>
      <c r="B144" s="108"/>
      <c r="C144" s="108"/>
      <c r="D144" s="108"/>
      <c r="I144" s="8"/>
      <c r="J144" s="8"/>
      <c r="K144" s="8"/>
      <c r="L144" s="8"/>
      <c r="M144" s="8"/>
      <c r="N144" s="8"/>
      <c r="O144" s="8"/>
    </row>
    <row r="145" spans="1:15">
      <c r="A145" s="108"/>
      <c r="B145" s="108"/>
      <c r="C145" s="108"/>
      <c r="D145" s="108"/>
      <c r="I145" s="8"/>
      <c r="J145" s="8"/>
      <c r="K145" s="8"/>
      <c r="L145" s="8"/>
      <c r="M145" s="8"/>
      <c r="N145" s="8"/>
      <c r="O145" s="8"/>
    </row>
    <row r="146" spans="1:15">
      <c r="A146" s="108"/>
      <c r="B146" s="108"/>
      <c r="C146" s="108"/>
      <c r="D146" s="108"/>
      <c r="I146" s="8"/>
      <c r="J146" s="8"/>
      <c r="K146" s="8"/>
      <c r="L146" s="8"/>
      <c r="M146" s="8"/>
      <c r="N146" s="8"/>
      <c r="O146" s="8"/>
    </row>
    <row r="147" spans="1:15">
      <c r="A147" s="108"/>
      <c r="B147" s="108"/>
      <c r="C147" s="108"/>
      <c r="D147" s="108"/>
      <c r="I147" s="8"/>
      <c r="J147" s="8"/>
      <c r="K147" s="8"/>
      <c r="L147" s="8"/>
      <c r="M147" s="8"/>
      <c r="N147" s="8"/>
      <c r="O147" s="8"/>
    </row>
    <row r="148" spans="1:15">
      <c r="A148" s="108"/>
      <c r="B148" s="108"/>
      <c r="C148" s="108"/>
      <c r="D148" s="108"/>
      <c r="I148" s="8"/>
      <c r="J148" s="8"/>
      <c r="K148" s="8"/>
      <c r="L148" s="8"/>
      <c r="M148" s="8"/>
      <c r="N148" s="8"/>
      <c r="O148" s="8"/>
    </row>
    <row r="149" spans="1:15">
      <c r="A149" s="108"/>
      <c r="B149" s="108"/>
      <c r="C149" s="108"/>
      <c r="D149" s="108"/>
      <c r="I149" s="8"/>
      <c r="J149" s="8"/>
      <c r="K149" s="8"/>
      <c r="L149" s="8"/>
      <c r="M149" s="8"/>
      <c r="N149" s="8"/>
      <c r="O149" s="8"/>
    </row>
    <row r="150" spans="1:15">
      <c r="A150" s="108"/>
      <c r="B150" s="108"/>
      <c r="C150" s="108"/>
      <c r="D150" s="108"/>
      <c r="I150" s="8"/>
      <c r="J150" s="8"/>
      <c r="K150" s="8"/>
      <c r="L150" s="8"/>
      <c r="M150" s="8"/>
      <c r="N150" s="8"/>
      <c r="O150" s="8"/>
    </row>
    <row r="151" spans="1:15">
      <c r="A151" s="108"/>
      <c r="B151" s="108"/>
      <c r="C151" s="108"/>
      <c r="D151" s="108"/>
      <c r="I151" s="8"/>
      <c r="J151" s="8"/>
      <c r="K151" s="8"/>
      <c r="L151" s="8"/>
      <c r="M151" s="8"/>
      <c r="N151" s="8"/>
      <c r="O151" s="8"/>
    </row>
    <row r="152" spans="1:15">
      <c r="A152" s="108"/>
      <c r="B152" s="108"/>
      <c r="C152" s="108"/>
      <c r="D152" s="108"/>
      <c r="I152" s="8"/>
      <c r="J152" s="8"/>
      <c r="K152" s="8"/>
      <c r="L152" s="8"/>
      <c r="M152" s="8"/>
      <c r="N152" s="8"/>
      <c r="O152" s="8"/>
    </row>
    <row r="153" spans="1:15">
      <c r="A153" s="108"/>
      <c r="B153" s="108"/>
      <c r="C153" s="108"/>
      <c r="D153" s="108"/>
      <c r="I153" s="8"/>
      <c r="J153" s="8"/>
      <c r="K153" s="8"/>
      <c r="L153" s="8"/>
      <c r="M153" s="8"/>
      <c r="N153" s="8"/>
      <c r="O153" s="8"/>
    </row>
    <row r="154" spans="1:15">
      <c r="A154" s="108"/>
      <c r="B154" s="108"/>
      <c r="C154" s="108"/>
      <c r="D154" s="108"/>
      <c r="I154" s="8"/>
      <c r="J154" s="8"/>
      <c r="K154" s="8"/>
      <c r="L154" s="8"/>
      <c r="M154" s="8"/>
      <c r="N154" s="8"/>
      <c r="O154" s="8"/>
    </row>
    <row r="155" spans="1:15">
      <c r="A155" s="108"/>
      <c r="B155" s="108"/>
      <c r="C155" s="108"/>
      <c r="D155" s="108"/>
      <c r="I155" s="8"/>
      <c r="J155" s="8"/>
      <c r="K155" s="8"/>
      <c r="L155" s="8"/>
      <c r="M155" s="8"/>
      <c r="N155" s="8"/>
      <c r="O155" s="8"/>
    </row>
    <row r="156" spans="1:15">
      <c r="A156" s="108"/>
      <c r="B156" s="108"/>
      <c r="C156" s="108"/>
      <c r="D156" s="108"/>
      <c r="I156" s="8"/>
      <c r="J156" s="8"/>
      <c r="K156" s="8"/>
      <c r="L156" s="8"/>
      <c r="M156" s="8"/>
      <c r="N156" s="8"/>
      <c r="O156" s="8"/>
    </row>
    <row r="157" spans="1:15">
      <c r="A157" s="108"/>
      <c r="B157" s="108"/>
      <c r="C157" s="108"/>
      <c r="D157" s="108"/>
      <c r="I157" s="8"/>
      <c r="J157" s="8"/>
      <c r="K157" s="8"/>
      <c r="L157" s="8"/>
      <c r="M157" s="8"/>
      <c r="N157" s="8"/>
      <c r="O157" s="8"/>
    </row>
    <row r="158" spans="1:15">
      <c r="A158" s="108"/>
      <c r="B158" s="108"/>
      <c r="C158" s="108"/>
      <c r="D158" s="108"/>
      <c r="I158" s="8"/>
      <c r="J158" s="8"/>
      <c r="K158" s="8"/>
      <c r="L158" s="8"/>
      <c r="M158" s="8"/>
      <c r="N158" s="8"/>
      <c r="O158" s="8"/>
    </row>
    <row r="159" spans="1:15">
      <c r="A159" s="108"/>
      <c r="B159" s="108"/>
      <c r="C159" s="108"/>
      <c r="D159" s="108"/>
      <c r="I159" s="8"/>
      <c r="J159" s="8"/>
      <c r="K159" s="8"/>
      <c r="L159" s="8"/>
      <c r="M159" s="8"/>
      <c r="N159" s="8"/>
      <c r="O159" s="8"/>
    </row>
    <row r="160" spans="1:15">
      <c r="A160" s="108"/>
      <c r="B160" s="108"/>
      <c r="C160" s="108"/>
      <c r="D160" s="108"/>
      <c r="I160" s="8"/>
      <c r="J160" s="8"/>
      <c r="K160" s="8"/>
      <c r="L160" s="8"/>
      <c r="M160" s="8"/>
      <c r="N160" s="8"/>
      <c r="O160" s="8"/>
    </row>
    <row r="161" spans="1:15">
      <c r="A161" s="108"/>
      <c r="B161" s="108"/>
      <c r="C161" s="108"/>
      <c r="D161" s="108"/>
      <c r="I161" s="8"/>
      <c r="J161" s="8"/>
      <c r="K161" s="8"/>
      <c r="L161" s="8"/>
      <c r="M161" s="8"/>
      <c r="N161" s="8"/>
      <c r="O161" s="8"/>
    </row>
    <row r="162" spans="1:15">
      <c r="A162" s="108"/>
      <c r="B162" s="108"/>
      <c r="C162" s="108"/>
      <c r="D162" s="108"/>
      <c r="I162" s="8"/>
      <c r="J162" s="8"/>
      <c r="K162" s="8"/>
      <c r="L162" s="8"/>
      <c r="M162" s="8"/>
      <c r="N162" s="8"/>
      <c r="O162" s="8"/>
    </row>
    <row r="163" spans="1:15">
      <c r="A163" s="108"/>
      <c r="B163" s="108"/>
      <c r="C163" s="108"/>
      <c r="D163" s="108"/>
      <c r="I163" s="8"/>
      <c r="J163" s="8"/>
      <c r="K163" s="8"/>
      <c r="L163" s="8"/>
      <c r="M163" s="8"/>
      <c r="N163" s="8"/>
      <c r="O163" s="8"/>
    </row>
    <row r="164" spans="1:15">
      <c r="A164" s="108"/>
      <c r="B164" s="108"/>
      <c r="C164" s="108"/>
      <c r="D164" s="108"/>
      <c r="I164" s="8"/>
      <c r="J164" s="8"/>
      <c r="K164" s="8"/>
      <c r="L164" s="8"/>
      <c r="M164" s="8"/>
      <c r="N164" s="8"/>
      <c r="O164" s="8"/>
    </row>
    <row r="165" spans="1:15">
      <c r="A165" s="108"/>
      <c r="B165" s="108"/>
      <c r="C165" s="108"/>
      <c r="D165" s="108"/>
      <c r="I165" s="8"/>
      <c r="J165" s="8"/>
      <c r="K165" s="8"/>
      <c r="L165" s="8"/>
      <c r="M165" s="8"/>
      <c r="N165" s="8"/>
      <c r="O165" s="8"/>
    </row>
    <row r="166" spans="1:15">
      <c r="A166" s="108"/>
      <c r="B166" s="108"/>
      <c r="C166" s="108"/>
      <c r="D166" s="108"/>
      <c r="I166" s="8"/>
      <c r="J166" s="8"/>
      <c r="K166" s="8"/>
      <c r="L166" s="8"/>
      <c r="M166" s="8"/>
      <c r="N166" s="8"/>
      <c r="O166" s="8"/>
    </row>
    <row r="167" spans="1:15">
      <c r="A167" s="108"/>
      <c r="B167" s="108"/>
      <c r="C167" s="108"/>
      <c r="D167" s="108"/>
      <c r="I167" s="8"/>
      <c r="J167" s="8"/>
      <c r="K167" s="8"/>
      <c r="L167" s="8"/>
      <c r="M167" s="8"/>
      <c r="N167" s="8"/>
      <c r="O167" s="8"/>
    </row>
    <row r="168" spans="1:15">
      <c r="A168" s="108"/>
      <c r="B168" s="108"/>
      <c r="C168" s="108"/>
      <c r="D168" s="108"/>
      <c r="I168" s="8"/>
      <c r="J168" s="8"/>
      <c r="K168" s="8"/>
      <c r="L168" s="8"/>
      <c r="M168" s="8"/>
      <c r="N168" s="8"/>
      <c r="O168" s="8"/>
    </row>
    <row r="169" spans="1:15">
      <c r="A169" s="108"/>
      <c r="B169" s="108"/>
      <c r="C169" s="108"/>
      <c r="D169" s="108"/>
      <c r="I169" s="8"/>
      <c r="J169" s="8"/>
      <c r="K169" s="8"/>
      <c r="L169" s="8"/>
      <c r="M169" s="8"/>
      <c r="N169" s="8"/>
      <c r="O169" s="8"/>
    </row>
    <row r="170" spans="1:15">
      <c r="A170" s="108"/>
      <c r="B170" s="108"/>
      <c r="C170" s="108"/>
      <c r="D170" s="108"/>
      <c r="I170" s="8"/>
      <c r="J170" s="8"/>
      <c r="K170" s="8"/>
      <c r="L170" s="8"/>
      <c r="M170" s="8"/>
      <c r="N170" s="8"/>
      <c r="O170" s="8"/>
    </row>
    <row r="171" spans="1:15">
      <c r="A171" s="108"/>
      <c r="B171" s="108"/>
      <c r="C171" s="108"/>
      <c r="D171" s="108"/>
      <c r="I171" s="8"/>
      <c r="J171" s="8"/>
      <c r="K171" s="8"/>
      <c r="L171" s="8"/>
      <c r="M171" s="8"/>
      <c r="N171" s="8"/>
      <c r="O171" s="8"/>
    </row>
    <row r="172" spans="1:15">
      <c r="A172" s="108"/>
      <c r="B172" s="108"/>
      <c r="C172" s="108"/>
      <c r="D172" s="108"/>
      <c r="I172" s="8"/>
      <c r="J172" s="8"/>
      <c r="K172" s="8"/>
      <c r="L172" s="8"/>
      <c r="M172" s="8"/>
      <c r="N172" s="8"/>
      <c r="O172" s="8"/>
    </row>
    <row r="173" spans="1:15">
      <c r="A173" s="108"/>
      <c r="B173" s="108"/>
      <c r="C173" s="108"/>
      <c r="D173" s="108"/>
      <c r="I173" s="8"/>
      <c r="J173" s="8"/>
      <c r="K173" s="8"/>
      <c r="L173" s="8"/>
      <c r="M173" s="8"/>
      <c r="N173" s="8"/>
      <c r="O173" s="8"/>
    </row>
    <row r="174" spans="1:15">
      <c r="A174" s="108"/>
      <c r="B174" s="108"/>
      <c r="C174" s="108"/>
      <c r="D174" s="108"/>
      <c r="I174" s="8"/>
      <c r="J174" s="8"/>
      <c r="K174" s="8"/>
      <c r="L174" s="8"/>
      <c r="M174" s="8"/>
      <c r="N174" s="8"/>
      <c r="O174" s="8"/>
    </row>
    <row r="175" spans="1:15">
      <c r="A175" s="108"/>
      <c r="B175" s="108"/>
      <c r="C175" s="108"/>
      <c r="D175" s="108"/>
      <c r="I175" s="8"/>
      <c r="J175" s="8"/>
      <c r="K175" s="8"/>
      <c r="L175" s="8"/>
      <c r="M175" s="8"/>
      <c r="N175" s="8"/>
      <c r="O175" s="8"/>
    </row>
    <row r="176" spans="1:15">
      <c r="A176" s="108"/>
      <c r="B176" s="108"/>
      <c r="C176" s="108"/>
      <c r="D176" s="108"/>
      <c r="I176" s="8"/>
      <c r="J176" s="8"/>
      <c r="K176" s="8"/>
      <c r="L176" s="8"/>
      <c r="M176" s="8"/>
      <c r="N176" s="8"/>
      <c r="O176" s="8"/>
    </row>
    <row r="177" spans="1:15">
      <c r="A177" s="108"/>
      <c r="B177" s="108"/>
      <c r="C177" s="108"/>
      <c r="D177" s="108"/>
      <c r="I177" s="8"/>
      <c r="J177" s="8"/>
      <c r="K177" s="8"/>
      <c r="L177" s="8"/>
      <c r="M177" s="8"/>
      <c r="N177" s="8"/>
      <c r="O177" s="8"/>
    </row>
    <row r="178" spans="1:15">
      <c r="A178" s="108"/>
      <c r="B178" s="108"/>
      <c r="C178" s="108"/>
      <c r="D178" s="108"/>
      <c r="I178" s="8"/>
      <c r="J178" s="8"/>
      <c r="K178" s="8"/>
      <c r="L178" s="8"/>
      <c r="M178" s="8"/>
      <c r="N178" s="8"/>
      <c r="O178" s="8"/>
    </row>
    <row r="179" spans="1:15">
      <c r="A179" s="108"/>
      <c r="B179" s="108"/>
      <c r="C179" s="108"/>
      <c r="D179" s="108"/>
      <c r="I179" s="8"/>
      <c r="J179" s="8"/>
      <c r="K179" s="8"/>
      <c r="L179" s="8"/>
      <c r="M179" s="8"/>
      <c r="N179" s="8"/>
      <c r="O179" s="8"/>
    </row>
    <row r="180" spans="1:15">
      <c r="A180" s="108"/>
      <c r="B180" s="108"/>
      <c r="C180" s="108"/>
      <c r="D180" s="108"/>
      <c r="I180" s="8"/>
      <c r="J180" s="8"/>
      <c r="K180" s="8"/>
      <c r="L180" s="8"/>
      <c r="M180" s="8"/>
      <c r="N180" s="8"/>
      <c r="O180" s="8"/>
    </row>
    <row r="181" spans="1:15">
      <c r="A181" s="108"/>
      <c r="B181" s="108"/>
      <c r="C181" s="108"/>
      <c r="D181" s="108"/>
      <c r="I181" s="8"/>
      <c r="J181" s="8"/>
      <c r="K181" s="8"/>
      <c r="L181" s="8"/>
      <c r="M181" s="8"/>
      <c r="N181" s="8"/>
      <c r="O181" s="8"/>
    </row>
    <row r="182" spans="1:15">
      <c r="A182" s="108"/>
      <c r="B182" s="108"/>
      <c r="C182" s="108"/>
      <c r="D182" s="108"/>
      <c r="I182" s="8"/>
      <c r="J182" s="8"/>
      <c r="K182" s="8"/>
      <c r="L182" s="8"/>
      <c r="M182" s="8"/>
      <c r="N182" s="8"/>
      <c r="O182" s="8"/>
    </row>
    <row r="183" spans="1:15">
      <c r="A183" s="108"/>
      <c r="B183" s="108"/>
      <c r="C183" s="108"/>
      <c r="D183" s="108"/>
      <c r="I183" s="8"/>
      <c r="J183" s="8"/>
      <c r="K183" s="8"/>
      <c r="L183" s="8"/>
      <c r="M183" s="8"/>
      <c r="N183" s="8"/>
      <c r="O183" s="8"/>
    </row>
    <row r="184" spans="1:15">
      <c r="A184" s="108"/>
      <c r="B184" s="108"/>
      <c r="C184" s="108"/>
      <c r="D184" s="108"/>
      <c r="I184" s="8"/>
      <c r="J184" s="8"/>
      <c r="K184" s="8"/>
      <c r="L184" s="8"/>
      <c r="M184" s="8"/>
      <c r="N184" s="8"/>
      <c r="O184" s="8"/>
    </row>
    <row r="185" spans="1:15">
      <c r="A185" s="108"/>
      <c r="B185" s="108"/>
      <c r="C185" s="108"/>
      <c r="D185" s="108"/>
      <c r="I185" s="8"/>
      <c r="J185" s="8"/>
      <c r="K185" s="8"/>
      <c r="L185" s="8"/>
      <c r="M185" s="8"/>
      <c r="N185" s="8"/>
      <c r="O185" s="8"/>
    </row>
    <row r="186" spans="1:15">
      <c r="A186" s="108"/>
      <c r="B186" s="108"/>
      <c r="C186" s="108"/>
      <c r="D186" s="108"/>
      <c r="I186" s="8"/>
      <c r="J186" s="8"/>
      <c r="K186" s="8"/>
      <c r="L186" s="8"/>
      <c r="M186" s="8"/>
      <c r="N186" s="8"/>
      <c r="O186" s="8"/>
    </row>
    <row r="187" spans="1:15">
      <c r="A187" s="108"/>
      <c r="B187" s="108"/>
      <c r="C187" s="108"/>
      <c r="D187" s="108"/>
      <c r="I187" s="8"/>
      <c r="J187" s="8"/>
      <c r="K187" s="8"/>
      <c r="L187" s="8"/>
      <c r="M187" s="8"/>
      <c r="N187" s="8"/>
      <c r="O187" s="8"/>
    </row>
    <row r="188" spans="1:15">
      <c r="A188" s="108"/>
      <c r="B188" s="108"/>
      <c r="C188" s="108"/>
      <c r="D188" s="108"/>
      <c r="I188" s="8"/>
      <c r="J188" s="8"/>
      <c r="K188" s="8"/>
      <c r="L188" s="8"/>
      <c r="M188" s="8"/>
      <c r="N188" s="8"/>
      <c r="O188" s="8"/>
    </row>
    <row r="189" spans="1:15">
      <c r="A189" s="108"/>
      <c r="B189" s="108"/>
      <c r="C189" s="108"/>
      <c r="D189" s="108"/>
      <c r="I189" s="8"/>
      <c r="J189" s="8"/>
      <c r="K189" s="8"/>
      <c r="L189" s="8"/>
      <c r="M189" s="8"/>
      <c r="N189" s="8"/>
      <c r="O189" s="8"/>
    </row>
    <row r="190" spans="1:15">
      <c r="A190" s="108"/>
      <c r="B190" s="108"/>
      <c r="C190" s="108"/>
      <c r="D190" s="108"/>
      <c r="I190" s="8"/>
      <c r="J190" s="8"/>
      <c r="K190" s="8"/>
      <c r="L190" s="8"/>
      <c r="M190" s="8"/>
      <c r="N190" s="8"/>
      <c r="O190" s="8"/>
    </row>
    <row r="191" spans="1:15">
      <c r="A191" s="108"/>
      <c r="B191" s="108"/>
      <c r="C191" s="108"/>
      <c r="D191" s="108"/>
      <c r="I191" s="8"/>
      <c r="J191" s="8"/>
      <c r="K191" s="8"/>
      <c r="L191" s="8"/>
      <c r="M191" s="8"/>
      <c r="N191" s="8"/>
      <c r="O191" s="8"/>
    </row>
    <row r="192" spans="1:15">
      <c r="A192" s="108"/>
      <c r="B192" s="108"/>
      <c r="C192" s="108"/>
      <c r="D192" s="108"/>
      <c r="I192" s="8"/>
      <c r="J192" s="8"/>
      <c r="K192" s="8"/>
      <c r="L192" s="8"/>
      <c r="M192" s="8"/>
      <c r="N192" s="8"/>
      <c r="O192" s="8"/>
    </row>
    <row r="193" spans="1:15">
      <c r="A193" s="108"/>
      <c r="B193" s="108"/>
      <c r="C193" s="108"/>
      <c r="D193" s="108"/>
      <c r="I193" s="8"/>
      <c r="J193" s="8"/>
      <c r="K193" s="8"/>
      <c r="L193" s="8"/>
      <c r="M193" s="8"/>
      <c r="N193" s="8"/>
      <c r="O193" s="8"/>
    </row>
    <row r="194" spans="1:15">
      <c r="A194" s="108"/>
      <c r="B194" s="108"/>
      <c r="C194" s="108"/>
      <c r="D194" s="108"/>
      <c r="I194" s="8"/>
      <c r="J194" s="8"/>
      <c r="K194" s="8"/>
      <c r="L194" s="8"/>
      <c r="M194" s="8"/>
      <c r="N194" s="8"/>
      <c r="O194" s="8"/>
    </row>
    <row r="195" spans="1:15">
      <c r="A195" s="108"/>
      <c r="B195" s="108"/>
      <c r="C195" s="108"/>
      <c r="D195" s="108"/>
      <c r="I195" s="8"/>
      <c r="J195" s="8"/>
      <c r="K195" s="8"/>
      <c r="L195" s="8"/>
      <c r="M195" s="8"/>
      <c r="N195" s="8"/>
      <c r="O195" s="8"/>
    </row>
    <row r="196" spans="1:15">
      <c r="A196" s="108"/>
      <c r="B196" s="108"/>
      <c r="C196" s="108"/>
      <c r="D196" s="108"/>
      <c r="I196" s="8"/>
      <c r="J196" s="8"/>
      <c r="K196" s="8"/>
      <c r="L196" s="8"/>
      <c r="M196" s="8"/>
      <c r="N196" s="8"/>
      <c r="O196" s="8"/>
    </row>
    <row r="197" spans="1:15">
      <c r="A197" s="108"/>
      <c r="B197" s="108"/>
      <c r="C197" s="108"/>
      <c r="D197" s="108"/>
      <c r="I197" s="8"/>
      <c r="J197" s="8"/>
      <c r="K197" s="8"/>
      <c r="L197" s="8"/>
      <c r="M197" s="8"/>
      <c r="N197" s="8"/>
      <c r="O197" s="8"/>
    </row>
    <row r="198" spans="1:15">
      <c r="A198" s="108"/>
      <c r="B198" s="108"/>
      <c r="C198" s="108"/>
      <c r="D198" s="108"/>
      <c r="I198" s="8"/>
      <c r="J198" s="8"/>
      <c r="K198" s="8"/>
      <c r="L198" s="8"/>
      <c r="M198" s="8"/>
      <c r="N198" s="8"/>
      <c r="O198" s="8"/>
    </row>
    <row r="199" spans="1:15">
      <c r="A199" s="108"/>
      <c r="B199" s="108"/>
      <c r="C199" s="108"/>
      <c r="D199" s="108"/>
      <c r="I199" s="8"/>
      <c r="J199" s="8"/>
      <c r="K199" s="8"/>
      <c r="L199" s="8"/>
      <c r="M199" s="8"/>
      <c r="N199" s="8"/>
      <c r="O199" s="8"/>
    </row>
    <row r="200" spans="1:15">
      <c r="A200" s="108"/>
      <c r="B200" s="108"/>
      <c r="C200" s="108"/>
      <c r="D200" s="108"/>
      <c r="I200" s="8"/>
      <c r="J200" s="8"/>
      <c r="K200" s="8"/>
      <c r="L200" s="8"/>
      <c r="M200" s="8"/>
      <c r="N200" s="8"/>
      <c r="O200" s="8"/>
    </row>
    <row r="201" spans="1:15">
      <c r="A201" s="108"/>
      <c r="B201" s="108"/>
      <c r="C201" s="108"/>
      <c r="D201" s="108"/>
      <c r="I201" s="8"/>
      <c r="J201" s="8"/>
      <c r="K201" s="8"/>
      <c r="L201" s="8"/>
      <c r="M201" s="8"/>
      <c r="N201" s="8"/>
      <c r="O201" s="8"/>
    </row>
    <row r="202" spans="1:15">
      <c r="A202" s="108"/>
      <c r="B202" s="108"/>
      <c r="C202" s="108"/>
      <c r="D202" s="108"/>
      <c r="I202" s="8"/>
      <c r="J202" s="8"/>
      <c r="K202" s="8"/>
      <c r="L202" s="8"/>
      <c r="M202" s="8"/>
      <c r="N202" s="8"/>
      <c r="O202" s="8"/>
    </row>
    <row r="203" spans="1:15">
      <c r="A203" s="108"/>
      <c r="B203" s="108"/>
      <c r="C203" s="108"/>
      <c r="D203" s="108"/>
      <c r="I203" s="8"/>
      <c r="J203" s="8"/>
      <c r="K203" s="8"/>
      <c r="L203" s="8"/>
      <c r="M203" s="8"/>
      <c r="N203" s="8"/>
      <c r="O203" s="8"/>
    </row>
    <row r="204" spans="1:15">
      <c r="A204" s="108"/>
      <c r="B204" s="108"/>
      <c r="C204" s="108"/>
      <c r="D204" s="108"/>
      <c r="I204" s="8"/>
      <c r="J204" s="8"/>
      <c r="K204" s="8"/>
      <c r="L204" s="8"/>
      <c r="M204" s="8"/>
      <c r="N204" s="8"/>
      <c r="O204" s="8"/>
    </row>
    <row r="205" spans="1:15">
      <c r="A205" s="108"/>
      <c r="B205" s="108"/>
      <c r="C205" s="108"/>
      <c r="D205" s="108"/>
      <c r="I205" s="8"/>
      <c r="J205" s="8"/>
      <c r="K205" s="8"/>
      <c r="L205" s="8"/>
      <c r="M205" s="8"/>
      <c r="N205" s="8"/>
      <c r="O205" s="8"/>
    </row>
    <row r="206" spans="1:15">
      <c r="A206" s="108"/>
      <c r="B206" s="108"/>
      <c r="C206" s="108"/>
      <c r="D206" s="108"/>
      <c r="I206" s="8"/>
      <c r="J206" s="8"/>
      <c r="K206" s="8"/>
      <c r="L206" s="8"/>
      <c r="M206" s="8"/>
      <c r="N206" s="8"/>
      <c r="O206" s="8"/>
    </row>
    <row r="207" spans="1:15">
      <c r="A207" s="108"/>
      <c r="B207" s="108"/>
      <c r="C207" s="108"/>
      <c r="D207" s="108"/>
      <c r="I207" s="8"/>
      <c r="J207" s="8"/>
      <c r="K207" s="8"/>
      <c r="L207" s="8"/>
      <c r="M207" s="8"/>
      <c r="N207" s="8"/>
      <c r="O207" s="8"/>
    </row>
    <row r="208" spans="1:15">
      <c r="A208" s="108"/>
      <c r="B208" s="108"/>
      <c r="C208" s="108"/>
      <c r="D208" s="108"/>
      <c r="I208" s="8"/>
      <c r="J208" s="8"/>
      <c r="K208" s="8"/>
      <c r="L208" s="8"/>
      <c r="M208" s="8"/>
      <c r="N208" s="8"/>
      <c r="O208" s="8"/>
    </row>
    <row r="209" spans="1:15">
      <c r="A209" s="108"/>
      <c r="B209" s="108"/>
      <c r="C209" s="108"/>
      <c r="D209" s="108"/>
      <c r="I209" s="8"/>
      <c r="J209" s="8"/>
      <c r="K209" s="8"/>
      <c r="L209" s="8"/>
      <c r="M209" s="8"/>
      <c r="N209" s="8"/>
      <c r="O209" s="8"/>
    </row>
    <row r="210" spans="1:15">
      <c r="A210" s="108"/>
      <c r="B210" s="108"/>
      <c r="C210" s="108"/>
      <c r="D210" s="108"/>
      <c r="I210" s="8"/>
      <c r="J210" s="8"/>
      <c r="K210" s="8"/>
      <c r="L210" s="8"/>
      <c r="M210" s="8"/>
      <c r="N210" s="8"/>
      <c r="O210" s="8"/>
    </row>
    <row r="211" spans="1:15">
      <c r="A211" s="108"/>
      <c r="B211" s="108"/>
      <c r="C211" s="108"/>
      <c r="D211" s="108"/>
      <c r="I211" s="8"/>
      <c r="J211" s="8"/>
      <c r="K211" s="8"/>
      <c r="L211" s="8"/>
      <c r="M211" s="8"/>
      <c r="N211" s="8"/>
      <c r="O211" s="8"/>
    </row>
    <row r="212" spans="1:15">
      <c r="A212" s="108"/>
      <c r="B212" s="108"/>
      <c r="C212" s="108"/>
      <c r="D212" s="108"/>
      <c r="I212" s="8"/>
      <c r="J212" s="8"/>
      <c r="K212" s="8"/>
      <c r="L212" s="8"/>
      <c r="M212" s="8"/>
      <c r="N212" s="8"/>
      <c r="O212" s="8"/>
    </row>
    <row r="213" spans="1:15">
      <c r="A213" s="108"/>
      <c r="B213" s="108"/>
      <c r="C213" s="108"/>
      <c r="D213" s="108"/>
      <c r="I213" s="8"/>
      <c r="J213" s="8"/>
      <c r="K213" s="8"/>
      <c r="L213" s="8"/>
      <c r="M213" s="8"/>
      <c r="N213" s="8"/>
      <c r="O213" s="8"/>
    </row>
    <row r="214" spans="1:15">
      <c r="A214" s="108"/>
      <c r="B214" s="108"/>
      <c r="C214" s="108"/>
      <c r="D214" s="108"/>
      <c r="I214" s="8"/>
      <c r="J214" s="8"/>
      <c r="K214" s="8"/>
      <c r="L214" s="8"/>
      <c r="M214" s="8"/>
      <c r="N214" s="8"/>
      <c r="O214" s="8"/>
    </row>
    <row r="215" spans="1:15">
      <c r="A215" s="108"/>
      <c r="B215" s="108"/>
      <c r="C215" s="108"/>
      <c r="D215" s="108"/>
      <c r="I215" s="8"/>
      <c r="J215" s="8"/>
      <c r="K215" s="8"/>
      <c r="L215" s="8"/>
      <c r="M215" s="8"/>
      <c r="N215" s="8"/>
      <c r="O215" s="8"/>
    </row>
    <row r="216" spans="1:15">
      <c r="A216" s="108"/>
      <c r="B216" s="108"/>
      <c r="C216" s="108"/>
      <c r="D216" s="108"/>
      <c r="I216" s="8"/>
      <c r="J216" s="8"/>
      <c r="K216" s="8"/>
      <c r="L216" s="8"/>
      <c r="M216" s="8"/>
      <c r="N216" s="8"/>
      <c r="O216" s="8"/>
    </row>
    <row r="217" spans="1:15">
      <c r="A217" s="108"/>
      <c r="B217" s="108"/>
      <c r="C217" s="108"/>
      <c r="D217" s="108"/>
      <c r="I217" s="8"/>
      <c r="J217" s="8"/>
      <c r="K217" s="8"/>
      <c r="L217" s="8"/>
      <c r="M217" s="8"/>
      <c r="N217" s="8"/>
      <c r="O217" s="8"/>
    </row>
    <row r="218" spans="1:15">
      <c r="A218" s="108"/>
      <c r="B218" s="108"/>
      <c r="C218" s="108"/>
      <c r="D218" s="108"/>
      <c r="I218" s="8"/>
      <c r="J218" s="8"/>
      <c r="K218" s="8"/>
      <c r="L218" s="8"/>
      <c r="M218" s="8"/>
      <c r="N218" s="8"/>
      <c r="O218" s="8"/>
    </row>
    <row r="219" spans="1:15">
      <c r="A219" s="108"/>
      <c r="B219" s="108"/>
      <c r="C219" s="108"/>
      <c r="D219" s="108"/>
      <c r="I219" s="8"/>
      <c r="J219" s="8"/>
      <c r="K219" s="8"/>
      <c r="L219" s="8"/>
      <c r="M219" s="8"/>
      <c r="N219" s="8"/>
      <c r="O219" s="8"/>
    </row>
    <row r="220" spans="1:15">
      <c r="A220" s="108"/>
      <c r="B220" s="108"/>
      <c r="C220" s="108"/>
      <c r="D220" s="108"/>
      <c r="I220" s="8"/>
      <c r="J220" s="8"/>
      <c r="K220" s="8"/>
      <c r="L220" s="8"/>
      <c r="M220" s="8"/>
      <c r="N220" s="8"/>
      <c r="O220" s="8"/>
    </row>
    <row r="221" spans="1:15">
      <c r="A221" s="108"/>
      <c r="B221" s="108"/>
      <c r="C221" s="108"/>
      <c r="D221" s="108"/>
      <c r="I221" s="8"/>
      <c r="J221" s="8"/>
      <c r="K221" s="8"/>
      <c r="L221" s="8"/>
      <c r="M221" s="8"/>
      <c r="N221" s="8"/>
      <c r="O221" s="8"/>
    </row>
    <row r="222" spans="1:15">
      <c r="A222" s="108"/>
      <c r="B222" s="108"/>
      <c r="C222" s="108"/>
      <c r="D222" s="108"/>
      <c r="I222" s="8"/>
      <c r="J222" s="8"/>
      <c r="K222" s="8"/>
      <c r="L222" s="8"/>
      <c r="M222" s="8"/>
      <c r="N222" s="8"/>
      <c r="O222" s="8"/>
    </row>
    <row r="223" spans="1:15">
      <c r="A223" s="108"/>
      <c r="B223" s="108"/>
      <c r="C223" s="108"/>
      <c r="D223" s="108"/>
      <c r="I223" s="8"/>
      <c r="J223" s="8"/>
      <c r="K223" s="8"/>
      <c r="L223" s="8"/>
      <c r="M223" s="8"/>
      <c r="N223" s="8"/>
      <c r="O223" s="8"/>
    </row>
    <row r="224" spans="1:15">
      <c r="A224" s="108"/>
      <c r="B224" s="108"/>
      <c r="C224" s="108"/>
      <c r="D224" s="108"/>
      <c r="I224" s="8"/>
      <c r="J224" s="8"/>
      <c r="K224" s="8"/>
      <c r="L224" s="8"/>
      <c r="M224" s="8"/>
      <c r="N224" s="8"/>
      <c r="O224" s="8"/>
    </row>
    <row r="225" spans="1:15">
      <c r="A225" s="108"/>
      <c r="B225" s="108"/>
      <c r="C225" s="108"/>
      <c r="D225" s="108"/>
      <c r="I225" s="8"/>
      <c r="J225" s="8"/>
      <c r="K225" s="8"/>
      <c r="L225" s="8"/>
      <c r="M225" s="8"/>
      <c r="N225" s="8"/>
      <c r="O225" s="8"/>
    </row>
    <row r="226" spans="1:15">
      <c r="A226" s="108"/>
      <c r="B226" s="108"/>
      <c r="C226" s="108"/>
      <c r="D226" s="108"/>
      <c r="I226" s="8"/>
      <c r="J226" s="8"/>
      <c r="K226" s="8"/>
      <c r="L226" s="8"/>
      <c r="M226" s="8"/>
      <c r="N226" s="8"/>
      <c r="O226" s="8"/>
    </row>
    <row r="227" spans="1:15">
      <c r="A227" s="108"/>
      <c r="B227" s="108"/>
      <c r="C227" s="108"/>
      <c r="D227" s="108"/>
      <c r="I227" s="8"/>
      <c r="J227" s="8"/>
      <c r="K227" s="8"/>
      <c r="L227" s="8"/>
      <c r="M227" s="8"/>
      <c r="N227" s="8"/>
      <c r="O227" s="8"/>
    </row>
    <row r="228" spans="1:15">
      <c r="A228" s="108"/>
      <c r="B228" s="108"/>
      <c r="C228" s="108"/>
      <c r="D228" s="108"/>
      <c r="I228" s="8"/>
      <c r="J228" s="8"/>
      <c r="K228" s="8"/>
      <c r="L228" s="8"/>
      <c r="M228" s="8"/>
      <c r="N228" s="8"/>
      <c r="O228" s="8"/>
    </row>
    <row r="229" spans="1:15">
      <c r="A229" s="108"/>
      <c r="B229" s="108"/>
      <c r="C229" s="108"/>
      <c r="D229" s="108"/>
      <c r="I229" s="8"/>
      <c r="J229" s="8"/>
      <c r="K229" s="8"/>
      <c r="L229" s="8"/>
      <c r="M229" s="8"/>
      <c r="N229" s="8"/>
      <c r="O229" s="8"/>
    </row>
    <row r="230" spans="1:15">
      <c r="A230" s="108"/>
      <c r="B230" s="108"/>
      <c r="C230" s="108"/>
      <c r="D230" s="108"/>
      <c r="I230" s="8"/>
      <c r="J230" s="8"/>
      <c r="K230" s="8"/>
      <c r="L230" s="8"/>
      <c r="M230" s="8"/>
      <c r="N230" s="8"/>
      <c r="O230" s="8"/>
    </row>
    <row r="231" spans="1:15">
      <c r="A231" s="108"/>
      <c r="B231" s="108"/>
      <c r="C231" s="108"/>
      <c r="D231" s="108"/>
      <c r="I231" s="8"/>
      <c r="J231" s="8"/>
      <c r="K231" s="8"/>
      <c r="L231" s="8"/>
      <c r="M231" s="8"/>
      <c r="N231" s="8"/>
      <c r="O231" s="8"/>
    </row>
    <row r="232" spans="1:15">
      <c r="A232" s="108"/>
      <c r="B232" s="108"/>
      <c r="C232" s="108"/>
      <c r="D232" s="108"/>
      <c r="I232" s="8"/>
      <c r="J232" s="8"/>
      <c r="K232" s="8"/>
      <c r="L232" s="8"/>
      <c r="M232" s="8"/>
      <c r="N232" s="8"/>
      <c r="O232" s="8"/>
    </row>
    <row r="233" spans="1:15">
      <c r="A233" s="108"/>
      <c r="B233" s="108"/>
      <c r="C233" s="108"/>
      <c r="D233" s="108"/>
      <c r="I233" s="8"/>
      <c r="J233" s="8"/>
      <c r="K233" s="8"/>
      <c r="L233" s="8"/>
      <c r="M233" s="8"/>
      <c r="N233" s="8"/>
      <c r="O233" s="8"/>
    </row>
    <row r="234" spans="1:15">
      <c r="A234" s="108"/>
      <c r="B234" s="108"/>
      <c r="C234" s="108"/>
      <c r="D234" s="108"/>
      <c r="I234" s="8"/>
      <c r="J234" s="8"/>
      <c r="K234" s="8"/>
      <c r="L234" s="8"/>
      <c r="M234" s="8"/>
      <c r="N234" s="8"/>
      <c r="O234" s="8"/>
    </row>
    <row r="235" spans="1:15">
      <c r="A235" s="108"/>
      <c r="B235" s="108"/>
      <c r="C235" s="108"/>
      <c r="D235" s="108"/>
      <c r="I235" s="8"/>
      <c r="J235" s="8"/>
      <c r="K235" s="8"/>
      <c r="L235" s="8"/>
      <c r="M235" s="8"/>
      <c r="N235" s="8"/>
      <c r="O235" s="8"/>
    </row>
    <row r="236" spans="1:15">
      <c r="A236" s="108"/>
      <c r="B236" s="108"/>
      <c r="C236" s="108"/>
      <c r="D236" s="108"/>
      <c r="I236" s="8"/>
      <c r="J236" s="8"/>
      <c r="K236" s="8"/>
      <c r="L236" s="8"/>
      <c r="M236" s="8"/>
      <c r="N236" s="8"/>
      <c r="O236" s="8"/>
    </row>
    <row r="237" spans="1:15">
      <c r="A237" s="108"/>
      <c r="B237" s="108"/>
      <c r="C237" s="108"/>
      <c r="D237" s="108"/>
      <c r="I237" s="8"/>
      <c r="J237" s="8"/>
      <c r="K237" s="8"/>
      <c r="L237" s="8"/>
      <c r="M237" s="8"/>
      <c r="N237" s="8"/>
      <c r="O237" s="8"/>
    </row>
    <row r="238" spans="1:15">
      <c r="A238" s="108"/>
      <c r="B238" s="108"/>
      <c r="C238" s="108"/>
      <c r="D238" s="108"/>
      <c r="I238" s="8"/>
      <c r="J238" s="8"/>
      <c r="K238" s="8"/>
      <c r="L238" s="8"/>
      <c r="M238" s="8"/>
      <c r="N238" s="8"/>
      <c r="O238" s="8"/>
    </row>
    <row r="239" spans="1:15">
      <c r="A239" s="108"/>
      <c r="B239" s="108"/>
      <c r="C239" s="108"/>
      <c r="D239" s="108"/>
      <c r="I239" s="8"/>
      <c r="J239" s="8"/>
      <c r="K239" s="8"/>
      <c r="L239" s="8"/>
      <c r="M239" s="8"/>
      <c r="N239" s="8"/>
      <c r="O239" s="8"/>
    </row>
    <row r="240" spans="1:15">
      <c r="A240" s="108"/>
      <c r="B240" s="108"/>
      <c r="C240" s="108"/>
      <c r="D240" s="108"/>
      <c r="I240" s="8"/>
      <c r="J240" s="8"/>
      <c r="K240" s="8"/>
      <c r="L240" s="8"/>
      <c r="M240" s="8"/>
      <c r="N240" s="8"/>
      <c r="O240" s="8"/>
    </row>
    <row r="241" spans="1:15">
      <c r="A241" s="108"/>
      <c r="B241" s="108"/>
      <c r="C241" s="108"/>
      <c r="D241" s="108"/>
      <c r="I241" s="8"/>
      <c r="J241" s="8"/>
      <c r="K241" s="8"/>
      <c r="L241" s="8"/>
      <c r="M241" s="8"/>
      <c r="N241" s="8"/>
      <c r="O241" s="8"/>
    </row>
    <row r="242" spans="1:15">
      <c r="A242" s="108"/>
      <c r="B242" s="108"/>
      <c r="C242" s="108"/>
      <c r="D242" s="108"/>
      <c r="I242" s="8"/>
      <c r="J242" s="8"/>
      <c r="K242" s="8"/>
      <c r="L242" s="8"/>
      <c r="M242" s="8"/>
      <c r="N242" s="8"/>
      <c r="O242" s="8"/>
    </row>
    <row r="243" spans="1:15">
      <c r="A243" s="108"/>
      <c r="B243" s="108"/>
      <c r="C243" s="108"/>
      <c r="D243" s="108"/>
      <c r="I243" s="8"/>
      <c r="J243" s="8"/>
      <c r="K243" s="8"/>
      <c r="L243" s="8"/>
      <c r="M243" s="8"/>
      <c r="N243" s="8"/>
      <c r="O243" s="8"/>
    </row>
    <row r="244" spans="1:15">
      <c r="A244" s="108"/>
      <c r="B244" s="108"/>
      <c r="C244" s="108"/>
      <c r="D244" s="108"/>
      <c r="I244" s="8"/>
      <c r="J244" s="8"/>
      <c r="K244" s="8"/>
      <c r="L244" s="8"/>
      <c r="M244" s="8"/>
      <c r="N244" s="8"/>
      <c r="O244" s="8"/>
    </row>
    <row r="245" spans="1:15">
      <c r="A245" s="108"/>
      <c r="B245" s="108"/>
      <c r="C245" s="108"/>
      <c r="D245" s="108"/>
      <c r="I245" s="8"/>
      <c r="J245" s="8"/>
      <c r="K245" s="8"/>
      <c r="L245" s="8"/>
      <c r="M245" s="8"/>
      <c r="N245" s="8"/>
      <c r="O245" s="8"/>
    </row>
    <row r="246" spans="1:15">
      <c r="A246" s="108"/>
      <c r="B246" s="108"/>
      <c r="C246" s="108"/>
      <c r="D246" s="108"/>
      <c r="I246" s="8"/>
      <c r="J246" s="8"/>
      <c r="K246" s="8"/>
      <c r="L246" s="8"/>
      <c r="M246" s="8"/>
      <c r="N246" s="8"/>
      <c r="O246" s="8"/>
    </row>
    <row r="247" spans="1:15">
      <c r="A247" s="108"/>
      <c r="B247" s="108"/>
      <c r="C247" s="108"/>
      <c r="D247" s="108"/>
      <c r="I247" s="8"/>
      <c r="J247" s="8"/>
      <c r="K247" s="8"/>
      <c r="L247" s="8"/>
      <c r="M247" s="8"/>
      <c r="N247" s="8"/>
      <c r="O247" s="8"/>
    </row>
    <row r="248" spans="1:15">
      <c r="A248" s="108"/>
      <c r="B248" s="108"/>
      <c r="C248" s="108"/>
      <c r="D248" s="108"/>
      <c r="I248" s="8"/>
      <c r="J248" s="8"/>
      <c r="K248" s="8"/>
      <c r="L248" s="8"/>
      <c r="M248" s="8"/>
      <c r="N248" s="8"/>
      <c r="O248" s="8"/>
    </row>
    <row r="249" spans="1:15">
      <c r="A249" s="108"/>
      <c r="B249" s="108"/>
      <c r="C249" s="108"/>
      <c r="D249" s="108"/>
      <c r="I249" s="8"/>
      <c r="J249" s="8"/>
      <c r="K249" s="8"/>
      <c r="L249" s="8"/>
      <c r="M249" s="8"/>
      <c r="N249" s="8"/>
      <c r="O249" s="8"/>
    </row>
    <row r="250" spans="1:15">
      <c r="A250" s="108"/>
      <c r="B250" s="108"/>
      <c r="C250" s="108"/>
      <c r="D250" s="108"/>
      <c r="I250" s="8"/>
      <c r="J250" s="8"/>
      <c r="K250" s="8"/>
      <c r="L250" s="8"/>
      <c r="M250" s="8"/>
      <c r="N250" s="8"/>
      <c r="O250" s="8"/>
    </row>
    <row r="251" spans="1:15">
      <c r="A251" s="108"/>
      <c r="B251" s="108"/>
      <c r="C251" s="108"/>
      <c r="D251" s="108"/>
      <c r="I251" s="8"/>
      <c r="J251" s="8"/>
      <c r="K251" s="8"/>
      <c r="L251" s="8"/>
      <c r="M251" s="8"/>
      <c r="N251" s="8"/>
      <c r="O251" s="8"/>
    </row>
    <row r="252" spans="1:15">
      <c r="A252" s="108"/>
      <c r="B252" s="108"/>
      <c r="C252" s="108"/>
      <c r="D252" s="108"/>
      <c r="I252" s="8"/>
      <c r="J252" s="8"/>
      <c r="K252" s="8"/>
      <c r="L252" s="8"/>
      <c r="M252" s="8"/>
      <c r="N252" s="8"/>
      <c r="O252" s="8"/>
    </row>
    <row r="253" spans="1:15">
      <c r="A253" s="108"/>
      <c r="B253" s="108"/>
      <c r="C253" s="108"/>
      <c r="D253" s="108"/>
      <c r="I253" s="8"/>
      <c r="J253" s="8"/>
      <c r="K253" s="8"/>
      <c r="L253" s="8"/>
      <c r="M253" s="8"/>
      <c r="N253" s="8"/>
      <c r="O253" s="8"/>
    </row>
    <row r="254" spans="1:15">
      <c r="A254" s="108"/>
      <c r="B254" s="108"/>
      <c r="C254" s="108"/>
      <c r="D254" s="108"/>
      <c r="I254" s="8"/>
      <c r="J254" s="8"/>
      <c r="K254" s="8"/>
      <c r="L254" s="8"/>
      <c r="M254" s="8"/>
      <c r="N254" s="8"/>
      <c r="O254" s="8"/>
    </row>
    <row r="255" spans="1:15">
      <c r="A255" s="108"/>
      <c r="B255" s="108"/>
      <c r="C255" s="108"/>
      <c r="D255" s="108"/>
      <c r="I255" s="8"/>
      <c r="J255" s="8"/>
      <c r="K255" s="8"/>
      <c r="L255" s="8"/>
      <c r="M255" s="8"/>
      <c r="N255" s="8"/>
      <c r="O255" s="8"/>
    </row>
    <row r="256" spans="1:15">
      <c r="A256" s="108"/>
      <c r="B256" s="108"/>
      <c r="C256" s="108"/>
      <c r="D256" s="108"/>
      <c r="I256" s="8"/>
      <c r="J256" s="8"/>
      <c r="K256" s="8"/>
      <c r="L256" s="8"/>
      <c r="M256" s="8"/>
      <c r="N256" s="8"/>
      <c r="O256" s="8"/>
    </row>
    <row r="257" spans="1:15">
      <c r="A257" s="108"/>
      <c r="B257" s="108"/>
      <c r="C257" s="108"/>
      <c r="D257" s="108"/>
      <c r="I257" s="8"/>
      <c r="J257" s="8"/>
      <c r="K257" s="8"/>
      <c r="L257" s="8"/>
      <c r="M257" s="8"/>
      <c r="N257" s="8"/>
      <c r="O257" s="8"/>
    </row>
    <row r="258" spans="1:15">
      <c r="A258" s="108"/>
      <c r="B258" s="108"/>
      <c r="C258" s="108"/>
      <c r="D258" s="108"/>
      <c r="I258" s="8"/>
      <c r="J258" s="8"/>
      <c r="K258" s="8"/>
      <c r="L258" s="8"/>
      <c r="M258" s="8"/>
      <c r="N258" s="8"/>
      <c r="O258" s="8"/>
    </row>
    <row r="259" spans="1:15">
      <c r="A259" s="108"/>
      <c r="B259" s="108"/>
      <c r="C259" s="108"/>
      <c r="D259" s="108"/>
      <c r="I259" s="8"/>
      <c r="J259" s="8"/>
      <c r="K259" s="8"/>
      <c r="L259" s="8"/>
      <c r="M259" s="8"/>
      <c r="N259" s="8"/>
      <c r="O259" s="8"/>
    </row>
    <row r="260" spans="1:15">
      <c r="A260" s="108"/>
      <c r="B260" s="108"/>
      <c r="C260" s="108"/>
      <c r="D260" s="108"/>
      <c r="I260" s="8"/>
      <c r="J260" s="8"/>
      <c r="K260" s="8"/>
      <c r="L260" s="8"/>
      <c r="M260" s="8"/>
      <c r="N260" s="8"/>
      <c r="O260" s="8"/>
    </row>
    <row r="261" spans="1:15">
      <c r="A261" s="108"/>
      <c r="B261" s="108"/>
      <c r="C261" s="108"/>
      <c r="D261" s="108"/>
      <c r="I261" s="8"/>
      <c r="J261" s="8"/>
      <c r="K261" s="8"/>
      <c r="L261" s="8"/>
      <c r="M261" s="8"/>
      <c r="N261" s="8"/>
      <c r="O261" s="8"/>
    </row>
    <row r="262" spans="1:15">
      <c r="A262" s="108"/>
      <c r="B262" s="108"/>
      <c r="C262" s="108"/>
      <c r="D262" s="108"/>
      <c r="I262" s="8"/>
      <c r="J262" s="8"/>
      <c r="K262" s="8"/>
      <c r="L262" s="8"/>
      <c r="M262" s="8"/>
      <c r="N262" s="8"/>
      <c r="O262" s="8"/>
    </row>
    <row r="263" spans="1:15">
      <c r="A263" s="108"/>
      <c r="B263" s="108"/>
      <c r="C263" s="108"/>
      <c r="D263" s="108"/>
      <c r="I263" s="8"/>
      <c r="J263" s="8"/>
      <c r="K263" s="8"/>
      <c r="L263" s="8"/>
      <c r="M263" s="8"/>
      <c r="N263" s="8"/>
      <c r="O263" s="8"/>
    </row>
    <row r="264" spans="1:15">
      <c r="A264" s="108"/>
      <c r="B264" s="108"/>
      <c r="C264" s="108"/>
      <c r="D264" s="108"/>
      <c r="I264" s="8"/>
      <c r="J264" s="8"/>
      <c r="K264" s="8"/>
      <c r="L264" s="8"/>
      <c r="M264" s="8"/>
      <c r="N264" s="8"/>
      <c r="O264" s="8"/>
    </row>
    <row r="265" spans="1:15">
      <c r="A265" s="108"/>
      <c r="B265" s="108"/>
      <c r="C265" s="108"/>
      <c r="D265" s="108"/>
      <c r="I265" s="8"/>
      <c r="J265" s="8"/>
      <c r="K265" s="8"/>
      <c r="L265" s="8"/>
      <c r="M265" s="8"/>
      <c r="N265" s="8"/>
      <c r="O265" s="8"/>
    </row>
    <row r="266" spans="1:15">
      <c r="A266" s="108"/>
      <c r="B266" s="108"/>
      <c r="C266" s="108"/>
      <c r="D266" s="108"/>
      <c r="I266" s="8"/>
      <c r="J266" s="8"/>
      <c r="K266" s="8"/>
      <c r="L266" s="8"/>
      <c r="M266" s="8"/>
      <c r="N266" s="8"/>
      <c r="O266" s="8"/>
    </row>
    <row r="267" spans="1:15">
      <c r="A267" s="108"/>
      <c r="B267" s="108"/>
      <c r="C267" s="108"/>
      <c r="D267" s="108"/>
      <c r="I267" s="8"/>
      <c r="J267" s="8"/>
      <c r="K267" s="8"/>
      <c r="L267" s="8"/>
      <c r="M267" s="8"/>
      <c r="N267" s="8"/>
      <c r="O267" s="8"/>
    </row>
    <row r="268" spans="1:15">
      <c r="A268" s="108"/>
      <c r="B268" s="108"/>
      <c r="C268" s="108"/>
      <c r="D268" s="108"/>
      <c r="I268" s="8"/>
      <c r="J268" s="8"/>
      <c r="K268" s="8"/>
      <c r="L268" s="8"/>
      <c r="M268" s="8"/>
      <c r="N268" s="8"/>
      <c r="O268" s="8"/>
    </row>
    <row r="269" spans="1:15">
      <c r="A269" s="108"/>
      <c r="B269" s="108"/>
      <c r="C269" s="108"/>
      <c r="D269" s="108"/>
      <c r="I269" s="8"/>
      <c r="J269" s="8"/>
      <c r="K269" s="8"/>
      <c r="L269" s="8"/>
      <c r="M269" s="8"/>
      <c r="N269" s="8"/>
      <c r="O269" s="8"/>
    </row>
    <row r="270" spans="1:15">
      <c r="A270" s="108"/>
      <c r="B270" s="108"/>
      <c r="C270" s="108"/>
      <c r="D270" s="108"/>
      <c r="I270" s="8"/>
      <c r="J270" s="8"/>
      <c r="K270" s="8"/>
      <c r="L270" s="8"/>
      <c r="M270" s="8"/>
      <c r="N270" s="8"/>
      <c r="O270" s="8"/>
    </row>
    <row r="271" spans="1:15">
      <c r="A271" s="108"/>
      <c r="B271" s="108"/>
      <c r="C271" s="108"/>
      <c r="D271" s="108"/>
      <c r="I271" s="8"/>
      <c r="J271" s="8"/>
      <c r="K271" s="8"/>
      <c r="L271" s="8"/>
      <c r="M271" s="8"/>
      <c r="N271" s="8"/>
      <c r="O271" s="8"/>
    </row>
    <row r="272" spans="1:15">
      <c r="A272" s="108"/>
      <c r="B272" s="108"/>
      <c r="C272" s="108"/>
      <c r="D272" s="108"/>
      <c r="I272" s="8"/>
      <c r="J272" s="8"/>
      <c r="K272" s="8"/>
      <c r="L272" s="8"/>
      <c r="M272" s="8"/>
      <c r="N272" s="8"/>
      <c r="O272" s="8"/>
    </row>
    <row r="273" spans="1:15">
      <c r="A273" s="108"/>
      <c r="B273" s="108"/>
      <c r="C273" s="108"/>
      <c r="D273" s="108"/>
      <c r="I273" s="8"/>
      <c r="J273" s="8"/>
      <c r="K273" s="8"/>
      <c r="L273" s="8"/>
      <c r="M273" s="8"/>
      <c r="N273" s="8"/>
      <c r="O273" s="8"/>
    </row>
    <row r="274" spans="1:15">
      <c r="A274" s="108"/>
      <c r="B274" s="108"/>
      <c r="C274" s="108"/>
      <c r="D274" s="108"/>
      <c r="I274" s="8"/>
      <c r="J274" s="8"/>
      <c r="K274" s="8"/>
      <c r="L274" s="8"/>
      <c r="M274" s="8"/>
      <c r="N274" s="8"/>
      <c r="O274" s="8"/>
    </row>
    <row r="275" spans="1:15">
      <c r="A275" s="108"/>
      <c r="B275" s="108"/>
      <c r="C275" s="108"/>
      <c r="D275" s="108"/>
      <c r="I275" s="8"/>
      <c r="J275" s="8"/>
      <c r="K275" s="8"/>
      <c r="L275" s="8"/>
      <c r="M275" s="8"/>
      <c r="N275" s="8"/>
      <c r="O275" s="8"/>
    </row>
    <row r="276" spans="1:15">
      <c r="A276" s="108"/>
      <c r="B276" s="108"/>
      <c r="C276" s="108"/>
      <c r="D276" s="108"/>
      <c r="I276" s="8"/>
      <c r="J276" s="8"/>
      <c r="K276" s="8"/>
      <c r="L276" s="8"/>
      <c r="M276" s="8"/>
      <c r="N276" s="8"/>
      <c r="O276" s="8"/>
    </row>
    <row r="277" spans="1:15">
      <c r="A277" s="108"/>
      <c r="B277" s="108"/>
      <c r="C277" s="108"/>
      <c r="D277" s="108"/>
      <c r="I277" s="8"/>
      <c r="J277" s="8"/>
      <c r="K277" s="8"/>
      <c r="L277" s="8"/>
      <c r="M277" s="8"/>
      <c r="N277" s="8"/>
      <c r="O277" s="8"/>
    </row>
    <row r="278" spans="1:15">
      <c r="A278" s="108"/>
      <c r="B278" s="108"/>
      <c r="C278" s="108"/>
      <c r="D278" s="108"/>
      <c r="I278" s="8"/>
      <c r="J278" s="8"/>
      <c r="K278" s="8"/>
      <c r="L278" s="8"/>
      <c r="M278" s="8"/>
      <c r="N278" s="8"/>
      <c r="O278" s="8"/>
    </row>
    <row r="279" spans="1:15">
      <c r="A279" s="108"/>
      <c r="B279" s="108"/>
      <c r="C279" s="108"/>
      <c r="D279" s="108"/>
      <c r="I279" s="8"/>
      <c r="J279" s="8"/>
      <c r="K279" s="8"/>
      <c r="L279" s="8"/>
      <c r="M279" s="8"/>
      <c r="N279" s="8"/>
      <c r="O279" s="8"/>
    </row>
    <row r="280" spans="1:15">
      <c r="A280" s="108"/>
      <c r="B280" s="108"/>
      <c r="C280" s="108"/>
      <c r="D280" s="108"/>
      <c r="I280" s="8"/>
      <c r="J280" s="8"/>
      <c r="K280" s="8"/>
      <c r="L280" s="8"/>
      <c r="M280" s="8"/>
      <c r="N280" s="8"/>
      <c r="O280" s="8"/>
    </row>
    <row r="281" spans="1:15">
      <c r="A281" s="108"/>
      <c r="B281" s="108"/>
      <c r="C281" s="108"/>
      <c r="D281" s="108"/>
      <c r="I281" s="8"/>
      <c r="J281" s="8"/>
      <c r="K281" s="8"/>
      <c r="L281" s="8"/>
      <c r="M281" s="8"/>
      <c r="N281" s="8"/>
      <c r="O281" s="8"/>
    </row>
    <row r="282" spans="1:15">
      <c r="A282" s="108"/>
      <c r="B282" s="108"/>
      <c r="C282" s="108"/>
      <c r="D282" s="108"/>
      <c r="I282" s="8"/>
      <c r="J282" s="8"/>
      <c r="K282" s="8"/>
      <c r="L282" s="8"/>
      <c r="M282" s="8"/>
      <c r="N282" s="8"/>
      <c r="O282" s="8"/>
    </row>
    <row r="283" spans="1:15">
      <c r="A283" s="108"/>
      <c r="B283" s="108"/>
      <c r="C283" s="108"/>
      <c r="D283" s="108"/>
      <c r="I283" s="8"/>
      <c r="J283" s="8"/>
      <c r="K283" s="8"/>
      <c r="L283" s="8"/>
      <c r="M283" s="8"/>
      <c r="N283" s="8"/>
      <c r="O283" s="8"/>
    </row>
    <row r="284" spans="1:15">
      <c r="A284" s="108"/>
      <c r="B284" s="108"/>
      <c r="C284" s="108"/>
      <c r="D284" s="108"/>
      <c r="I284" s="8"/>
      <c r="J284" s="8"/>
      <c r="K284" s="8"/>
      <c r="L284" s="8"/>
      <c r="M284" s="8"/>
      <c r="N284" s="8"/>
      <c r="O284" s="8"/>
    </row>
    <row r="285" spans="1:15">
      <c r="A285" s="108"/>
      <c r="B285" s="108"/>
      <c r="C285" s="108"/>
      <c r="D285" s="108"/>
      <c r="I285" s="8"/>
      <c r="J285" s="8"/>
      <c r="K285" s="8"/>
      <c r="L285" s="8"/>
      <c r="M285" s="8"/>
      <c r="N285" s="8"/>
      <c r="O285" s="8"/>
    </row>
    <row r="286" spans="1:15">
      <c r="A286" s="108"/>
      <c r="B286" s="108"/>
      <c r="C286" s="108"/>
      <c r="D286" s="108"/>
      <c r="I286" s="8"/>
      <c r="J286" s="8"/>
      <c r="K286" s="8"/>
      <c r="L286" s="8"/>
      <c r="M286" s="8"/>
      <c r="N286" s="8"/>
      <c r="O286" s="8"/>
    </row>
    <row r="287" spans="1:15">
      <c r="A287" s="108"/>
      <c r="B287" s="108"/>
      <c r="C287" s="108"/>
      <c r="D287" s="108"/>
      <c r="I287" s="8"/>
      <c r="J287" s="8"/>
      <c r="K287" s="8"/>
      <c r="L287" s="8"/>
      <c r="M287" s="8"/>
      <c r="N287" s="8"/>
      <c r="O287" s="8"/>
    </row>
    <row r="288" spans="1:15">
      <c r="A288" s="108"/>
      <c r="B288" s="108"/>
      <c r="C288" s="108"/>
      <c r="D288" s="108"/>
      <c r="I288" s="8"/>
      <c r="J288" s="8"/>
      <c r="K288" s="8"/>
      <c r="L288" s="8"/>
      <c r="M288" s="8"/>
      <c r="N288" s="8"/>
      <c r="O288" s="8"/>
    </row>
    <row r="289" spans="1:15">
      <c r="A289" s="108"/>
      <c r="B289" s="108"/>
      <c r="C289" s="108"/>
      <c r="D289" s="108"/>
      <c r="I289" s="8"/>
      <c r="J289" s="8"/>
      <c r="K289" s="8"/>
      <c r="L289" s="8"/>
      <c r="M289" s="8"/>
      <c r="N289" s="8"/>
      <c r="O289" s="8"/>
    </row>
    <row r="290" spans="1:15">
      <c r="A290" s="108"/>
      <c r="B290" s="108"/>
      <c r="C290" s="108"/>
      <c r="D290" s="108"/>
      <c r="I290" s="8"/>
      <c r="J290" s="8"/>
      <c r="K290" s="8"/>
      <c r="L290" s="8"/>
      <c r="M290" s="8"/>
      <c r="N290" s="8"/>
      <c r="O290" s="8"/>
    </row>
    <row r="291" spans="1:15">
      <c r="A291" s="108"/>
      <c r="B291" s="108"/>
      <c r="C291" s="108"/>
      <c r="D291" s="108"/>
      <c r="I291" s="8"/>
      <c r="J291" s="8"/>
      <c r="K291" s="8"/>
      <c r="L291" s="8"/>
      <c r="M291" s="8"/>
      <c r="N291" s="8"/>
      <c r="O291" s="8"/>
    </row>
    <row r="292" spans="1:15">
      <c r="A292" s="108"/>
      <c r="B292" s="108"/>
      <c r="C292" s="108"/>
      <c r="D292" s="108"/>
      <c r="I292" s="8"/>
      <c r="J292" s="8"/>
      <c r="K292" s="8"/>
      <c r="L292" s="8"/>
      <c r="M292" s="8"/>
      <c r="N292" s="8"/>
      <c r="O292" s="8"/>
    </row>
    <row r="293" spans="1:15">
      <c r="A293" s="108"/>
      <c r="B293" s="108"/>
      <c r="C293" s="108"/>
      <c r="D293" s="108"/>
      <c r="I293" s="8"/>
      <c r="J293" s="8"/>
      <c r="K293" s="8"/>
      <c r="L293" s="8"/>
      <c r="M293" s="8"/>
      <c r="N293" s="8"/>
      <c r="O293" s="8"/>
    </row>
    <row r="294" spans="1:15">
      <c r="A294" s="108"/>
      <c r="B294" s="108"/>
      <c r="C294" s="108"/>
      <c r="D294" s="108"/>
      <c r="I294" s="8"/>
      <c r="J294" s="8"/>
      <c r="K294" s="8"/>
      <c r="L294" s="8"/>
      <c r="M294" s="8"/>
      <c r="N294" s="8"/>
      <c r="O294" s="8"/>
    </row>
    <row r="295" spans="1:15">
      <c r="A295" s="108"/>
      <c r="B295" s="108"/>
      <c r="C295" s="108"/>
      <c r="D295" s="108"/>
      <c r="I295" s="8"/>
      <c r="J295" s="8"/>
      <c r="K295" s="8"/>
      <c r="L295" s="8"/>
      <c r="M295" s="8"/>
      <c r="N295" s="8"/>
      <c r="O295" s="8"/>
    </row>
    <row r="296" spans="1:15">
      <c r="A296" s="108"/>
      <c r="B296" s="108"/>
      <c r="C296" s="108"/>
      <c r="D296" s="108"/>
      <c r="I296" s="8"/>
      <c r="J296" s="8"/>
      <c r="K296" s="8"/>
      <c r="L296" s="8"/>
      <c r="M296" s="8"/>
      <c r="N296" s="8"/>
      <c r="O296" s="8"/>
    </row>
    <row r="297" spans="1:15">
      <c r="A297" s="108"/>
      <c r="B297" s="108"/>
      <c r="C297" s="108"/>
      <c r="D297" s="108"/>
      <c r="I297" s="8"/>
      <c r="J297" s="8"/>
      <c r="K297" s="8"/>
      <c r="L297" s="8"/>
      <c r="M297" s="8"/>
      <c r="N297" s="8"/>
      <c r="O297" s="8"/>
    </row>
    <row r="298" spans="1:15">
      <c r="A298" s="108"/>
      <c r="B298" s="108"/>
      <c r="C298" s="108"/>
      <c r="D298" s="108"/>
      <c r="I298" s="8"/>
      <c r="J298" s="8"/>
      <c r="K298" s="8"/>
      <c r="L298" s="8"/>
      <c r="M298" s="8"/>
      <c r="N298" s="8"/>
      <c r="O298" s="8"/>
    </row>
    <row r="299" spans="1:15">
      <c r="A299" s="108"/>
      <c r="B299" s="108"/>
      <c r="C299" s="108"/>
      <c r="D299" s="108"/>
      <c r="I299" s="8"/>
      <c r="J299" s="8"/>
      <c r="K299" s="8"/>
      <c r="L299" s="8"/>
      <c r="M299" s="8"/>
      <c r="N299" s="8"/>
      <c r="O299" s="8"/>
    </row>
    <row r="300" spans="1:15">
      <c r="A300" s="108"/>
      <c r="B300" s="108"/>
      <c r="C300" s="108"/>
      <c r="D300" s="108"/>
      <c r="I300" s="8"/>
      <c r="J300" s="8"/>
      <c r="K300" s="8"/>
      <c r="L300" s="8"/>
      <c r="M300" s="8"/>
      <c r="N300" s="8"/>
      <c r="O300" s="8"/>
    </row>
    <row r="301" spans="1:15">
      <c r="A301" s="108"/>
      <c r="B301" s="108"/>
      <c r="C301" s="108"/>
      <c r="D301" s="108"/>
      <c r="I301" s="8"/>
      <c r="J301" s="8"/>
      <c r="K301" s="8"/>
      <c r="L301" s="8"/>
      <c r="M301" s="8"/>
      <c r="N301" s="8"/>
      <c r="O301" s="8"/>
    </row>
    <row r="302" spans="1:15">
      <c r="I302" s="8"/>
      <c r="J302" s="8"/>
      <c r="K302" s="8"/>
      <c r="L302" s="8"/>
      <c r="M302" s="8"/>
      <c r="N302" s="8"/>
      <c r="O302" s="8"/>
    </row>
    <row r="303" spans="1:15">
      <c r="I303" s="8"/>
      <c r="J303" s="8"/>
      <c r="K303" s="8"/>
      <c r="L303" s="8"/>
      <c r="M303" s="8"/>
      <c r="N303" s="8"/>
      <c r="O303" s="8"/>
    </row>
    <row r="304" spans="1:15">
      <c r="I304" s="8"/>
      <c r="J304" s="8"/>
      <c r="K304" s="8"/>
      <c r="L304" s="8"/>
      <c r="M304" s="8"/>
      <c r="N304" s="8"/>
      <c r="O304" s="8"/>
    </row>
    <row r="305" spans="9:15">
      <c r="I305" s="8"/>
      <c r="J305" s="8"/>
      <c r="K305" s="8"/>
      <c r="L305" s="8"/>
      <c r="M305" s="8"/>
      <c r="N305" s="8"/>
      <c r="O305" s="8"/>
    </row>
    <row r="306" spans="9:15">
      <c r="I306" s="8"/>
      <c r="J306" s="8"/>
      <c r="K306" s="8"/>
      <c r="L306" s="8"/>
      <c r="M306" s="8"/>
      <c r="N306" s="8"/>
      <c r="O306" s="8"/>
    </row>
    <row r="307" spans="9:15">
      <c r="I307" s="8"/>
      <c r="J307" s="8"/>
      <c r="K307" s="8"/>
      <c r="L307" s="8"/>
      <c r="M307" s="8"/>
      <c r="N307" s="8"/>
      <c r="O307" s="8"/>
    </row>
    <row r="308" spans="9:15">
      <c r="I308" s="8"/>
      <c r="J308" s="8"/>
      <c r="K308" s="8"/>
      <c r="L308" s="8"/>
      <c r="M308" s="8"/>
      <c r="N308" s="8"/>
      <c r="O308" s="8"/>
    </row>
    <row r="309" spans="9:15">
      <c r="I309" s="8"/>
      <c r="J309" s="8"/>
      <c r="K309" s="8"/>
      <c r="L309" s="8"/>
      <c r="M309" s="8"/>
      <c r="N309" s="8"/>
      <c r="O309" s="8"/>
    </row>
    <row r="310" spans="9:15">
      <c r="I310" s="8"/>
      <c r="J310" s="8"/>
      <c r="K310" s="8"/>
      <c r="L310" s="8"/>
      <c r="M310" s="8"/>
      <c r="N310" s="8"/>
      <c r="O310" s="8"/>
    </row>
    <row r="311" spans="9:15">
      <c r="I311" s="8"/>
      <c r="J311" s="8"/>
      <c r="K311" s="8"/>
      <c r="L311" s="8"/>
      <c r="M311" s="8"/>
      <c r="N311" s="8"/>
      <c r="O311" s="8"/>
    </row>
    <row r="312" spans="9:15">
      <c r="I312" s="8"/>
      <c r="J312" s="8"/>
      <c r="K312" s="8"/>
      <c r="L312" s="8"/>
      <c r="M312" s="8"/>
      <c r="N312" s="8"/>
      <c r="O312" s="8"/>
    </row>
    <row r="313" spans="9:15">
      <c r="I313" s="8"/>
      <c r="J313" s="8"/>
      <c r="K313" s="8"/>
      <c r="L313" s="8"/>
      <c r="M313" s="8"/>
      <c r="N313" s="8"/>
      <c r="O313" s="8"/>
    </row>
    <row r="314" spans="9:15">
      <c r="I314" s="8"/>
      <c r="J314" s="8"/>
      <c r="K314" s="8"/>
      <c r="L314" s="8"/>
      <c r="M314" s="8"/>
      <c r="N314" s="8"/>
      <c r="O314" s="8"/>
    </row>
    <row r="315" spans="9:15">
      <c r="I315" s="8"/>
      <c r="J315" s="8"/>
      <c r="K315" s="8"/>
      <c r="L315" s="8"/>
      <c r="M315" s="8"/>
      <c r="N315" s="8"/>
      <c r="O315" s="8"/>
    </row>
    <row r="316" spans="9:15">
      <c r="I316" s="8"/>
      <c r="J316" s="8"/>
      <c r="K316" s="8"/>
      <c r="L316" s="8"/>
      <c r="M316" s="8"/>
      <c r="N316" s="8"/>
      <c r="O316" s="8"/>
    </row>
    <row r="317" spans="9:15">
      <c r="I317" s="8"/>
      <c r="J317" s="8"/>
      <c r="K317" s="8"/>
      <c r="L317" s="8"/>
      <c r="M317" s="8"/>
      <c r="N317" s="8"/>
      <c r="O317" s="8"/>
    </row>
    <row r="318" spans="9:15">
      <c r="I318" s="8"/>
      <c r="J318" s="8"/>
      <c r="K318" s="8"/>
      <c r="L318" s="8"/>
      <c r="M318" s="8"/>
      <c r="N318" s="8"/>
      <c r="O318" s="8"/>
    </row>
    <row r="319" spans="9:15">
      <c r="I319" s="8"/>
      <c r="J319" s="8"/>
      <c r="K319" s="8"/>
      <c r="L319" s="8"/>
      <c r="M319" s="8"/>
      <c r="N319" s="8"/>
      <c r="O319" s="8"/>
    </row>
    <row r="320" spans="9:15">
      <c r="I320" s="8"/>
      <c r="J320" s="8"/>
      <c r="K320" s="8"/>
      <c r="L320" s="8"/>
      <c r="M320" s="8"/>
      <c r="N320" s="8"/>
      <c r="O320" s="8"/>
    </row>
    <row r="321" spans="9:15">
      <c r="I321" s="8"/>
      <c r="J321" s="8"/>
      <c r="K321" s="8"/>
      <c r="L321" s="8"/>
      <c r="M321" s="8"/>
      <c r="N321" s="8"/>
      <c r="O321" s="8"/>
    </row>
    <row r="322" spans="9:15">
      <c r="I322" s="8"/>
      <c r="J322" s="8"/>
      <c r="K322" s="8"/>
      <c r="L322" s="8"/>
      <c r="M322" s="8"/>
      <c r="N322" s="8"/>
      <c r="O322" s="8"/>
    </row>
    <row r="323" spans="9:15">
      <c r="I323" s="8"/>
      <c r="J323" s="8"/>
      <c r="K323" s="8"/>
      <c r="L323" s="8"/>
      <c r="M323" s="8"/>
      <c r="N323" s="8"/>
      <c r="O323" s="8"/>
    </row>
    <row r="324" spans="9:15">
      <c r="I324" s="8"/>
      <c r="J324" s="8"/>
      <c r="K324" s="8"/>
      <c r="L324" s="8"/>
      <c r="M324" s="8"/>
      <c r="N324" s="8"/>
      <c r="O324" s="8"/>
    </row>
    <row r="325" spans="9:15">
      <c r="I325" s="8"/>
      <c r="J325" s="8"/>
      <c r="K325" s="8"/>
      <c r="L325" s="8"/>
      <c r="M325" s="8"/>
      <c r="N325" s="8"/>
      <c r="O325" s="8"/>
    </row>
    <row r="326" spans="9:15">
      <c r="I326" s="8"/>
      <c r="J326" s="8"/>
      <c r="K326" s="8"/>
      <c r="L326" s="8"/>
      <c r="M326" s="8"/>
      <c r="N326" s="8"/>
      <c r="O326" s="8"/>
    </row>
    <row r="327" spans="9:15">
      <c r="I327" s="8"/>
      <c r="J327" s="8"/>
      <c r="K327" s="8"/>
      <c r="L327" s="8"/>
      <c r="M327" s="8"/>
      <c r="N327" s="8"/>
      <c r="O327" s="8"/>
    </row>
    <row r="328" spans="9:15">
      <c r="I328" s="8"/>
      <c r="J328" s="8"/>
      <c r="K328" s="8"/>
      <c r="L328" s="8"/>
      <c r="M328" s="8"/>
      <c r="N328" s="8"/>
      <c r="O328" s="8"/>
    </row>
    <row r="329" spans="9:15">
      <c r="I329" s="8"/>
      <c r="J329" s="8"/>
      <c r="K329" s="8"/>
      <c r="L329" s="8"/>
      <c r="M329" s="8"/>
      <c r="N329" s="8"/>
      <c r="O329" s="8"/>
    </row>
    <row r="330" spans="9:15">
      <c r="I330" s="8"/>
      <c r="J330" s="8"/>
      <c r="K330" s="8"/>
      <c r="L330" s="8"/>
      <c r="M330" s="8"/>
      <c r="N330" s="8"/>
      <c r="O330" s="8"/>
    </row>
    <row r="331" spans="9:15">
      <c r="I331" s="8"/>
      <c r="J331" s="8"/>
      <c r="K331" s="8"/>
      <c r="L331" s="8"/>
      <c r="M331" s="8"/>
      <c r="N331" s="8"/>
      <c r="O331" s="8"/>
    </row>
    <row r="332" spans="9:15">
      <c r="I332" s="8"/>
      <c r="J332" s="8"/>
      <c r="K332" s="8"/>
      <c r="L332" s="8"/>
      <c r="M332" s="8"/>
      <c r="N332" s="8"/>
      <c r="O332" s="8"/>
    </row>
    <row r="333" spans="9:15">
      <c r="I333" s="8"/>
      <c r="J333" s="8"/>
      <c r="K333" s="8"/>
      <c r="L333" s="8"/>
      <c r="M333" s="8"/>
      <c r="N333" s="8"/>
      <c r="O333" s="8"/>
    </row>
    <row r="334" spans="9:15">
      <c r="I334" s="8"/>
      <c r="J334" s="8"/>
      <c r="K334" s="8"/>
      <c r="L334" s="8"/>
      <c r="M334" s="8"/>
      <c r="N334" s="8"/>
      <c r="O334" s="8"/>
    </row>
    <row r="335" spans="9:15">
      <c r="I335" s="8"/>
      <c r="J335" s="8"/>
      <c r="K335" s="8"/>
      <c r="L335" s="8"/>
      <c r="M335" s="8"/>
      <c r="N335" s="8"/>
      <c r="O335" s="8"/>
    </row>
    <row r="336" spans="9:15">
      <c r="I336" s="8"/>
      <c r="J336" s="8"/>
      <c r="K336" s="8"/>
      <c r="L336" s="8"/>
      <c r="M336" s="8"/>
      <c r="N336" s="8"/>
      <c r="O336" s="8"/>
    </row>
    <row r="337" spans="9:15">
      <c r="I337" s="8"/>
      <c r="J337" s="8"/>
      <c r="K337" s="8"/>
      <c r="L337" s="8"/>
      <c r="M337" s="8"/>
      <c r="N337" s="8"/>
      <c r="O337" s="8"/>
    </row>
    <row r="338" spans="9:15">
      <c r="I338" s="8"/>
      <c r="J338" s="8"/>
      <c r="K338" s="8"/>
      <c r="L338" s="8"/>
      <c r="M338" s="8"/>
      <c r="N338" s="8"/>
      <c r="O338" s="8"/>
    </row>
    <row r="339" spans="9:15">
      <c r="I339" s="8"/>
      <c r="J339" s="8"/>
      <c r="K339" s="8"/>
      <c r="L339" s="8"/>
      <c r="M339" s="8"/>
      <c r="N339" s="8"/>
      <c r="O339" s="8"/>
    </row>
    <row r="340" spans="9:15">
      <c r="I340" s="8"/>
      <c r="J340" s="8"/>
      <c r="K340" s="8"/>
      <c r="L340" s="8"/>
      <c r="M340" s="8"/>
      <c r="N340" s="8"/>
      <c r="O340" s="8"/>
    </row>
    <row r="341" spans="9:15">
      <c r="I341" s="8"/>
      <c r="J341" s="8"/>
      <c r="K341" s="8"/>
      <c r="L341" s="8"/>
      <c r="M341" s="8"/>
      <c r="N341" s="8"/>
      <c r="O341" s="8"/>
    </row>
    <row r="342" spans="9:15">
      <c r="I342" s="8"/>
      <c r="J342" s="8"/>
      <c r="K342" s="8"/>
      <c r="L342" s="8"/>
      <c r="M342" s="8"/>
      <c r="N342" s="8"/>
      <c r="O342" s="8"/>
    </row>
    <row r="343" spans="9:15">
      <c r="I343" s="8"/>
      <c r="J343" s="8"/>
      <c r="K343" s="8"/>
      <c r="L343" s="8"/>
      <c r="M343" s="8"/>
      <c r="N343" s="8"/>
      <c r="O343" s="8"/>
    </row>
    <row r="344" spans="9:15">
      <c r="I344" s="8"/>
      <c r="J344" s="8"/>
      <c r="K344" s="8"/>
      <c r="L344" s="8"/>
      <c r="M344" s="8"/>
      <c r="N344" s="8"/>
      <c r="O344" s="8"/>
    </row>
    <row r="345" spans="9:15">
      <c r="I345" s="8"/>
      <c r="J345" s="8"/>
      <c r="K345" s="8"/>
      <c r="L345" s="8"/>
      <c r="M345" s="8"/>
      <c r="N345" s="8"/>
      <c r="O345" s="8"/>
    </row>
    <row r="346" spans="9:15">
      <c r="I346" s="8"/>
      <c r="J346" s="8"/>
      <c r="K346" s="8"/>
      <c r="L346" s="8"/>
      <c r="M346" s="8"/>
      <c r="N346" s="8"/>
      <c r="O346" s="8"/>
    </row>
    <row r="347" spans="9:15">
      <c r="I347" s="8"/>
      <c r="J347" s="8"/>
      <c r="K347" s="8"/>
      <c r="L347" s="8"/>
      <c r="M347" s="8"/>
      <c r="N347" s="8"/>
      <c r="O347" s="8"/>
    </row>
    <row r="348" spans="9:15">
      <c r="I348" s="8"/>
      <c r="J348" s="8"/>
      <c r="K348" s="8"/>
      <c r="L348" s="8"/>
      <c r="M348" s="8"/>
      <c r="N348" s="8"/>
      <c r="O348" s="8"/>
    </row>
    <row r="349" spans="9:15">
      <c r="I349" s="8"/>
      <c r="J349" s="8"/>
      <c r="K349" s="8"/>
      <c r="L349" s="8"/>
      <c r="M349" s="8"/>
      <c r="N349" s="8"/>
      <c r="O349" s="8"/>
    </row>
    <row r="350" spans="9:15">
      <c r="I350" s="8"/>
      <c r="J350" s="8"/>
      <c r="K350" s="8"/>
      <c r="L350" s="8"/>
      <c r="M350" s="8"/>
      <c r="N350" s="8"/>
      <c r="O350" s="8"/>
    </row>
    <row r="351" spans="9:15">
      <c r="I351" s="8"/>
      <c r="J351" s="8"/>
      <c r="K351" s="8"/>
      <c r="L351" s="8"/>
      <c r="M351" s="8"/>
      <c r="N351" s="8"/>
      <c r="O351" s="8"/>
    </row>
    <row r="352" spans="9:15">
      <c r="I352" s="8"/>
      <c r="J352" s="8"/>
      <c r="K352" s="8"/>
      <c r="L352" s="8"/>
      <c r="M352" s="8"/>
      <c r="N352" s="8"/>
      <c r="O352" s="8"/>
    </row>
    <row r="353" spans="9:15">
      <c r="I353" s="8"/>
      <c r="J353" s="8"/>
      <c r="K353" s="8"/>
      <c r="L353" s="8"/>
      <c r="M353" s="8"/>
      <c r="N353" s="8"/>
      <c r="O353" s="8"/>
    </row>
    <row r="354" spans="9:15">
      <c r="I354" s="8"/>
      <c r="J354" s="8"/>
      <c r="K354" s="8"/>
      <c r="L354" s="8"/>
      <c r="M354" s="8"/>
      <c r="N354" s="8"/>
      <c r="O354" s="8"/>
    </row>
    <row r="355" spans="9:15">
      <c r="I355" s="8"/>
      <c r="J355" s="8"/>
      <c r="K355" s="8"/>
      <c r="L355" s="8"/>
      <c r="M355" s="8"/>
      <c r="N355" s="8"/>
      <c r="O355" s="8"/>
    </row>
    <row r="356" spans="9:15">
      <c r="I356" s="8"/>
      <c r="J356" s="8"/>
      <c r="K356" s="8"/>
      <c r="L356" s="8"/>
      <c r="M356" s="8"/>
      <c r="N356" s="8"/>
      <c r="O356" s="8"/>
    </row>
    <row r="357" spans="9:15">
      <c r="I357" s="8"/>
      <c r="J357" s="8"/>
      <c r="K357" s="8"/>
      <c r="L357" s="8"/>
      <c r="M357" s="8"/>
      <c r="N357" s="8"/>
      <c r="O357" s="8"/>
    </row>
    <row r="358" spans="9:15">
      <c r="I358" s="8"/>
      <c r="J358" s="8"/>
      <c r="K358" s="8"/>
      <c r="L358" s="8"/>
      <c r="M358" s="8"/>
      <c r="N358" s="8"/>
      <c r="O358" s="8"/>
    </row>
    <row r="359" spans="9:15">
      <c r="I359" s="8"/>
      <c r="J359" s="8"/>
      <c r="K359" s="8"/>
      <c r="L359" s="8"/>
      <c r="M359" s="8"/>
      <c r="N359" s="8"/>
      <c r="O359" s="8"/>
    </row>
    <row r="360" spans="9:15">
      <c r="I360" s="8"/>
      <c r="J360" s="8"/>
      <c r="K360" s="8"/>
      <c r="L360" s="8"/>
      <c r="M360" s="8"/>
      <c r="N360" s="8"/>
      <c r="O360" s="8"/>
    </row>
    <row r="361" spans="9:15">
      <c r="I361" s="8"/>
      <c r="J361" s="8"/>
      <c r="K361" s="8"/>
      <c r="L361" s="8"/>
      <c r="M361" s="8"/>
      <c r="N361" s="8"/>
      <c r="O361" s="8"/>
    </row>
    <row r="362" spans="9:15">
      <c r="I362" s="8"/>
      <c r="J362" s="8"/>
      <c r="K362" s="8"/>
      <c r="L362" s="8"/>
      <c r="M362" s="8"/>
      <c r="N362" s="8"/>
      <c r="O362" s="8"/>
    </row>
    <row r="363" spans="9:15">
      <c r="I363" s="8"/>
      <c r="J363" s="8"/>
      <c r="K363" s="8"/>
      <c r="L363" s="8"/>
      <c r="M363" s="8"/>
      <c r="N363" s="8"/>
      <c r="O363" s="8"/>
    </row>
    <row r="364" spans="9:15">
      <c r="I364" s="8"/>
      <c r="J364" s="8"/>
      <c r="K364" s="8"/>
      <c r="L364" s="8"/>
      <c r="M364" s="8"/>
      <c r="N364" s="8"/>
      <c r="O364" s="8"/>
    </row>
    <row r="365" spans="9:15">
      <c r="I365" s="8"/>
      <c r="J365" s="8"/>
      <c r="K365" s="8"/>
      <c r="L365" s="8"/>
      <c r="M365" s="8"/>
      <c r="N365" s="8"/>
      <c r="O365" s="8"/>
    </row>
    <row r="366" spans="9:15">
      <c r="I366" s="8"/>
      <c r="J366" s="8"/>
      <c r="K366" s="8"/>
      <c r="L366" s="8"/>
      <c r="M366" s="8"/>
      <c r="N366" s="8"/>
      <c r="O366" s="8"/>
    </row>
    <row r="367" spans="9:15">
      <c r="I367" s="8"/>
      <c r="J367" s="8"/>
      <c r="K367" s="8"/>
      <c r="L367" s="8"/>
      <c r="M367" s="8"/>
      <c r="N367" s="8"/>
      <c r="O367" s="8"/>
    </row>
    <row r="368" spans="9:15">
      <c r="I368" s="8"/>
      <c r="J368" s="8"/>
      <c r="K368" s="8"/>
      <c r="L368" s="8"/>
      <c r="M368" s="8"/>
      <c r="N368" s="8"/>
      <c r="O368" s="8"/>
    </row>
    <row r="369" spans="9:15">
      <c r="I369" s="8"/>
      <c r="J369" s="8"/>
      <c r="K369" s="8"/>
      <c r="L369" s="8"/>
      <c r="M369" s="8"/>
      <c r="N369" s="8"/>
      <c r="O369" s="8"/>
    </row>
    <row r="370" spans="9:15">
      <c r="I370" s="8"/>
      <c r="J370" s="8"/>
      <c r="K370" s="8"/>
      <c r="L370" s="8"/>
      <c r="M370" s="8"/>
      <c r="N370" s="8"/>
      <c r="O370" s="8"/>
    </row>
    <row r="371" spans="9:15">
      <c r="I371" s="8"/>
      <c r="J371" s="8"/>
      <c r="K371" s="8"/>
      <c r="L371" s="8"/>
      <c r="M371" s="8"/>
      <c r="N371" s="8"/>
      <c r="O371" s="8"/>
    </row>
    <row r="372" spans="9:15">
      <c r="I372" s="8"/>
      <c r="J372" s="8"/>
      <c r="K372" s="8"/>
      <c r="L372" s="8"/>
      <c r="M372" s="8"/>
      <c r="N372" s="8"/>
      <c r="O372" s="8"/>
    </row>
    <row r="373" spans="9:15">
      <c r="I373" s="8"/>
      <c r="J373" s="8"/>
      <c r="K373" s="8"/>
      <c r="L373" s="8"/>
      <c r="M373" s="8"/>
      <c r="N373" s="8"/>
      <c r="O373" s="8"/>
    </row>
    <row r="374" spans="9:15">
      <c r="I374" s="8"/>
      <c r="J374" s="8"/>
      <c r="K374" s="8"/>
      <c r="L374" s="8"/>
      <c r="M374" s="8"/>
      <c r="N374" s="8"/>
      <c r="O374" s="8"/>
    </row>
    <row r="375" spans="9:15">
      <c r="I375" s="8"/>
      <c r="J375" s="8"/>
      <c r="K375" s="8"/>
      <c r="L375" s="8"/>
      <c r="M375" s="8"/>
      <c r="N375" s="8"/>
      <c r="O375" s="8"/>
    </row>
    <row r="376" spans="9:15">
      <c r="I376" s="8"/>
      <c r="J376" s="8"/>
      <c r="K376" s="8"/>
      <c r="L376" s="8"/>
      <c r="M376" s="8"/>
      <c r="N376" s="8"/>
      <c r="O376" s="8"/>
    </row>
    <row r="377" spans="9:15">
      <c r="I377" s="8"/>
      <c r="J377" s="8"/>
      <c r="K377" s="8"/>
      <c r="L377" s="8"/>
      <c r="M377" s="8"/>
      <c r="N377" s="8"/>
      <c r="O377" s="8"/>
    </row>
    <row r="378" spans="9:15">
      <c r="I378" s="8"/>
      <c r="J378" s="8"/>
      <c r="K378" s="8"/>
      <c r="L378" s="8"/>
      <c r="M378" s="8"/>
      <c r="N378" s="8"/>
      <c r="O378" s="8"/>
    </row>
    <row r="379" spans="9:15">
      <c r="I379" s="8"/>
      <c r="J379" s="8"/>
      <c r="K379" s="8"/>
      <c r="L379" s="8"/>
      <c r="M379" s="8"/>
      <c r="N379" s="8"/>
      <c r="O379" s="8"/>
    </row>
    <row r="380" spans="9:15">
      <c r="I380" s="8"/>
      <c r="J380" s="8"/>
      <c r="K380" s="8"/>
      <c r="L380" s="8"/>
      <c r="M380" s="8"/>
      <c r="N380" s="8"/>
      <c r="O380" s="8"/>
    </row>
    <row r="381" spans="9:15">
      <c r="I381" s="8"/>
      <c r="J381" s="8"/>
      <c r="K381" s="8"/>
      <c r="L381" s="8"/>
      <c r="M381" s="8"/>
      <c r="N381" s="8"/>
      <c r="O381" s="8"/>
    </row>
    <row r="382" spans="9:15">
      <c r="I382" s="8"/>
      <c r="J382" s="8"/>
      <c r="K382" s="8"/>
      <c r="L382" s="8"/>
      <c r="M382" s="8"/>
      <c r="N382" s="8"/>
      <c r="O382" s="8"/>
    </row>
    <row r="383" spans="9:15">
      <c r="I383" s="8"/>
      <c r="J383" s="8"/>
      <c r="K383" s="8"/>
      <c r="L383" s="8"/>
      <c r="M383" s="8"/>
      <c r="N383" s="8"/>
      <c r="O383" s="8"/>
    </row>
    <row r="384" spans="9:15">
      <c r="I384" s="8"/>
      <c r="J384" s="8"/>
      <c r="K384" s="8"/>
      <c r="L384" s="8"/>
      <c r="M384" s="8"/>
      <c r="N384" s="8"/>
      <c r="O384" s="8"/>
    </row>
    <row r="385" spans="9:15">
      <c r="I385" s="8"/>
      <c r="J385" s="8"/>
      <c r="K385" s="8"/>
      <c r="L385" s="8"/>
      <c r="M385" s="8"/>
      <c r="N385" s="8"/>
      <c r="O385" s="8"/>
    </row>
    <row r="386" spans="9:15">
      <c r="I386" s="8"/>
      <c r="J386" s="8"/>
      <c r="K386" s="8"/>
      <c r="L386" s="8"/>
      <c r="M386" s="8"/>
      <c r="N386" s="8"/>
      <c r="O386" s="8"/>
    </row>
    <row r="387" spans="9:15">
      <c r="I387" s="8"/>
      <c r="J387" s="8"/>
      <c r="K387" s="8"/>
      <c r="L387" s="8"/>
      <c r="M387" s="8"/>
      <c r="N387" s="8"/>
      <c r="O387" s="8"/>
    </row>
    <row r="388" spans="9:15">
      <c r="I388" s="8"/>
      <c r="J388" s="8"/>
      <c r="K388" s="8"/>
      <c r="L388" s="8"/>
      <c r="M388" s="8"/>
      <c r="N388" s="8"/>
      <c r="O388" s="8"/>
    </row>
    <row r="389" spans="9:15">
      <c r="I389" s="8"/>
      <c r="J389" s="8"/>
      <c r="K389" s="8"/>
      <c r="L389" s="8"/>
      <c r="M389" s="8"/>
      <c r="N389" s="8"/>
      <c r="O389" s="8"/>
    </row>
    <row r="390" spans="9:15">
      <c r="I390" s="8"/>
      <c r="J390" s="8"/>
      <c r="K390" s="8"/>
      <c r="L390" s="8"/>
      <c r="M390" s="8"/>
      <c r="N390" s="8"/>
      <c r="O390" s="8"/>
    </row>
    <row r="391" spans="9:15">
      <c r="I391" s="8"/>
      <c r="J391" s="8"/>
      <c r="K391" s="8"/>
      <c r="L391" s="8"/>
      <c r="M391" s="8"/>
      <c r="N391" s="8"/>
      <c r="O391" s="8"/>
    </row>
    <row r="392" spans="9:15">
      <c r="I392" s="8"/>
      <c r="J392" s="8"/>
      <c r="K392" s="8"/>
      <c r="L392" s="8"/>
      <c r="M392" s="8"/>
      <c r="N392" s="8"/>
      <c r="O392" s="8"/>
    </row>
    <row r="393" spans="9:15">
      <c r="I393" s="8"/>
      <c r="J393" s="8"/>
      <c r="K393" s="8"/>
      <c r="L393" s="8"/>
      <c r="M393" s="8"/>
      <c r="N393" s="8"/>
      <c r="O393" s="8"/>
    </row>
    <row r="394" spans="9:15">
      <c r="I394" s="8"/>
      <c r="J394" s="8"/>
      <c r="K394" s="8"/>
      <c r="L394" s="8"/>
      <c r="M394" s="8"/>
      <c r="N394" s="8"/>
      <c r="O394" s="8"/>
    </row>
    <row r="395" spans="9:15">
      <c r="I395" s="8"/>
      <c r="J395" s="8"/>
      <c r="K395" s="8"/>
      <c r="L395" s="8"/>
      <c r="M395" s="8"/>
      <c r="N395" s="8"/>
      <c r="O395" s="8"/>
    </row>
    <row r="396" spans="9:15">
      <c r="I396" s="8"/>
      <c r="J396" s="8"/>
      <c r="K396" s="8"/>
      <c r="L396" s="8"/>
      <c r="M396" s="8"/>
      <c r="N396" s="8"/>
      <c r="O396" s="8"/>
    </row>
    <row r="397" spans="9:15">
      <c r="I397" s="8"/>
      <c r="J397" s="8"/>
      <c r="K397" s="8"/>
      <c r="L397" s="8"/>
      <c r="M397" s="8"/>
      <c r="N397" s="8"/>
      <c r="O397" s="8"/>
    </row>
    <row r="398" spans="9:15">
      <c r="I398" s="8"/>
      <c r="J398" s="8"/>
      <c r="K398" s="8"/>
      <c r="L398" s="8"/>
      <c r="M398" s="8"/>
      <c r="N398" s="8"/>
      <c r="O398" s="8"/>
    </row>
    <row r="399" spans="9:15">
      <c r="I399" s="8"/>
      <c r="J399" s="8"/>
      <c r="K399" s="8"/>
      <c r="L399" s="8"/>
      <c r="M399" s="8"/>
      <c r="N399" s="8"/>
      <c r="O399" s="8"/>
    </row>
    <row r="400" spans="9:15">
      <c r="I400" s="8"/>
      <c r="J400" s="8"/>
      <c r="K400" s="8"/>
      <c r="L400" s="8"/>
      <c r="M400" s="8"/>
      <c r="N400" s="8"/>
      <c r="O400" s="8"/>
    </row>
    <row r="401" spans="9:15">
      <c r="I401" s="8"/>
      <c r="J401" s="8"/>
      <c r="K401" s="8"/>
      <c r="L401" s="8"/>
      <c r="M401" s="8"/>
      <c r="N401" s="8"/>
      <c r="O401" s="8"/>
    </row>
    <row r="402" spans="9:15">
      <c r="I402" s="8"/>
      <c r="J402" s="8"/>
      <c r="K402" s="8"/>
      <c r="L402" s="8"/>
      <c r="M402" s="8"/>
      <c r="N402" s="8"/>
      <c r="O402" s="8"/>
    </row>
    <row r="403" spans="9:15">
      <c r="I403" s="8"/>
      <c r="J403" s="8"/>
      <c r="K403" s="8"/>
      <c r="L403" s="8"/>
      <c r="M403" s="8"/>
      <c r="N403" s="8"/>
      <c r="O403" s="8"/>
    </row>
    <row r="404" spans="9:15">
      <c r="I404" s="8"/>
      <c r="J404" s="8"/>
      <c r="K404" s="8"/>
      <c r="L404" s="8"/>
      <c r="M404" s="8"/>
      <c r="N404" s="8"/>
      <c r="O404" s="8"/>
    </row>
    <row r="405" spans="9:15">
      <c r="I405" s="8"/>
      <c r="J405" s="8"/>
      <c r="K405" s="8"/>
      <c r="L405" s="8"/>
      <c r="M405" s="8"/>
      <c r="N405" s="8"/>
      <c r="O405" s="8"/>
    </row>
    <row r="406" spans="9:15">
      <c r="I406" s="8"/>
      <c r="J406" s="8"/>
      <c r="K406" s="8"/>
      <c r="L406" s="8"/>
      <c r="M406" s="8"/>
      <c r="N406" s="8"/>
      <c r="O406" s="8"/>
    </row>
    <row r="407" spans="9:15">
      <c r="I407" s="8"/>
      <c r="J407" s="8"/>
      <c r="K407" s="8"/>
      <c r="L407" s="8"/>
      <c r="M407" s="8"/>
      <c r="N407" s="8"/>
      <c r="O407" s="8"/>
    </row>
    <row r="408" spans="9:15">
      <c r="I408" s="8"/>
      <c r="J408" s="8"/>
      <c r="K408" s="8"/>
      <c r="L408" s="8"/>
      <c r="M408" s="8"/>
      <c r="N408" s="8"/>
      <c r="O408" s="8"/>
    </row>
    <row r="409" spans="9:15">
      <c r="I409" s="8"/>
      <c r="J409" s="8"/>
      <c r="K409" s="8"/>
      <c r="L409" s="8"/>
      <c r="M409" s="8"/>
      <c r="N409" s="8"/>
      <c r="O409" s="8"/>
    </row>
    <row r="410" spans="9:15">
      <c r="I410" s="8"/>
      <c r="J410" s="8"/>
      <c r="K410" s="8"/>
      <c r="L410" s="8"/>
      <c r="M410" s="8"/>
      <c r="N410" s="8"/>
      <c r="O410" s="8"/>
    </row>
    <row r="411" spans="9:15">
      <c r="I411" s="8"/>
      <c r="J411" s="8"/>
      <c r="K411" s="8"/>
      <c r="L411" s="8"/>
      <c r="M411" s="8"/>
      <c r="N411" s="8"/>
      <c r="O411" s="8"/>
    </row>
    <row r="412" spans="9:15">
      <c r="I412" s="8"/>
      <c r="J412" s="8"/>
      <c r="K412" s="8"/>
      <c r="L412" s="8"/>
      <c r="M412" s="8"/>
      <c r="N412" s="8"/>
      <c r="O412" s="8"/>
    </row>
    <row r="413" spans="9:15">
      <c r="I413" s="8"/>
      <c r="J413" s="8"/>
      <c r="K413" s="8"/>
      <c r="L413" s="8"/>
      <c r="M413" s="8"/>
      <c r="N413" s="8"/>
      <c r="O413" s="8"/>
    </row>
    <row r="414" spans="9:15">
      <c r="I414" s="8"/>
      <c r="J414" s="8"/>
      <c r="K414" s="8"/>
      <c r="L414" s="8"/>
      <c r="M414" s="8"/>
      <c r="N414" s="8"/>
      <c r="O414" s="8"/>
    </row>
    <row r="415" spans="9:15">
      <c r="I415" s="8"/>
      <c r="J415" s="8"/>
      <c r="K415" s="8"/>
      <c r="L415" s="8"/>
      <c r="M415" s="8"/>
      <c r="N415" s="8"/>
      <c r="O415" s="8"/>
    </row>
    <row r="416" spans="9:15">
      <c r="I416" s="8"/>
      <c r="J416" s="8"/>
      <c r="K416" s="8"/>
      <c r="L416" s="8"/>
      <c r="M416" s="8"/>
      <c r="N416" s="8"/>
      <c r="O416" s="8"/>
    </row>
    <row r="417" spans="9:15">
      <c r="I417" s="8"/>
      <c r="J417" s="8"/>
      <c r="K417" s="8"/>
      <c r="L417" s="8"/>
      <c r="M417" s="8"/>
      <c r="N417" s="8"/>
      <c r="O417" s="8"/>
    </row>
    <row r="418" spans="9:15">
      <c r="I418" s="8"/>
      <c r="J418" s="8"/>
      <c r="K418" s="8"/>
      <c r="L418" s="8"/>
      <c r="M418" s="8"/>
      <c r="N418" s="8"/>
      <c r="O418" s="8"/>
    </row>
    <row r="419" spans="9:15">
      <c r="I419" s="8"/>
      <c r="J419" s="8"/>
      <c r="K419" s="8"/>
      <c r="L419" s="8"/>
      <c r="M419" s="8"/>
      <c r="N419" s="8"/>
      <c r="O419" s="8"/>
    </row>
    <row r="420" spans="9:15">
      <c r="I420" s="8"/>
      <c r="J420" s="8"/>
      <c r="K420" s="8"/>
      <c r="L420" s="8"/>
      <c r="M420" s="8"/>
      <c r="N420" s="8"/>
      <c r="O420" s="8"/>
    </row>
    <row r="421" spans="9:15">
      <c r="I421" s="8"/>
      <c r="J421" s="8"/>
      <c r="K421" s="8"/>
      <c r="L421" s="8"/>
      <c r="M421" s="8"/>
      <c r="N421" s="8"/>
      <c r="O421" s="8"/>
    </row>
    <row r="422" spans="9:15">
      <c r="I422" s="8"/>
      <c r="J422" s="8"/>
      <c r="K422" s="8"/>
      <c r="L422" s="8"/>
      <c r="M422" s="8"/>
      <c r="N422" s="8"/>
      <c r="O422" s="8"/>
    </row>
    <row r="423" spans="9:15">
      <c r="I423" s="8"/>
      <c r="J423" s="8"/>
      <c r="K423" s="8"/>
      <c r="L423" s="8"/>
      <c r="M423" s="8"/>
      <c r="N423" s="8"/>
      <c r="O423" s="8"/>
    </row>
    <row r="424" spans="9:15">
      <c r="I424" s="8"/>
      <c r="J424" s="8"/>
      <c r="K424" s="8"/>
      <c r="L424" s="8"/>
      <c r="M424" s="8"/>
      <c r="N424" s="8"/>
      <c r="O424" s="8"/>
    </row>
    <row r="425" spans="9:15">
      <c r="I425" s="8"/>
      <c r="J425" s="8"/>
      <c r="K425" s="8"/>
      <c r="L425" s="8"/>
      <c r="M425" s="8"/>
      <c r="N425" s="8"/>
      <c r="O425" s="8"/>
    </row>
    <row r="426" spans="9:15">
      <c r="I426" s="8"/>
      <c r="J426" s="8"/>
      <c r="K426" s="8"/>
      <c r="L426" s="8"/>
      <c r="M426" s="8"/>
      <c r="N426" s="8"/>
      <c r="O426" s="8"/>
    </row>
    <row r="427" spans="9:15">
      <c r="I427" s="8"/>
      <c r="J427" s="8"/>
      <c r="K427" s="8"/>
      <c r="L427" s="8"/>
      <c r="M427" s="8"/>
      <c r="N427" s="8"/>
      <c r="O427" s="8"/>
    </row>
    <row r="428" spans="9:15">
      <c r="I428" s="8"/>
      <c r="J428" s="8"/>
      <c r="K428" s="8"/>
      <c r="L428" s="8"/>
      <c r="M428" s="8"/>
      <c r="N428" s="8"/>
      <c r="O428" s="8"/>
    </row>
    <row r="429" spans="9:15">
      <c r="I429" s="8"/>
      <c r="J429" s="8"/>
      <c r="K429" s="8"/>
      <c r="L429" s="8"/>
      <c r="M429" s="8"/>
      <c r="N429" s="8"/>
      <c r="O429" s="8"/>
    </row>
    <row r="430" spans="9:15">
      <c r="I430" s="8"/>
      <c r="J430" s="8"/>
      <c r="K430" s="8"/>
      <c r="L430" s="8"/>
      <c r="M430" s="8"/>
      <c r="N430" s="8"/>
      <c r="O430" s="8"/>
    </row>
    <row r="431" spans="9:15">
      <c r="I431" s="8"/>
      <c r="J431" s="8"/>
      <c r="K431" s="8"/>
      <c r="L431" s="8"/>
      <c r="M431" s="8"/>
      <c r="N431" s="8"/>
      <c r="O431" s="8"/>
    </row>
    <row r="432" spans="9:15">
      <c r="I432" s="8"/>
      <c r="J432" s="8"/>
      <c r="K432" s="8"/>
      <c r="L432" s="8"/>
      <c r="M432" s="8"/>
      <c r="N432" s="8"/>
      <c r="O432" s="8"/>
    </row>
    <row r="433" spans="9:15">
      <c r="I433" s="8"/>
      <c r="J433" s="8"/>
      <c r="K433" s="8"/>
      <c r="L433" s="8"/>
      <c r="M433" s="8"/>
      <c r="N433" s="8"/>
      <c r="O433" s="8"/>
    </row>
    <row r="434" spans="9:15">
      <c r="I434" s="8"/>
      <c r="J434" s="8"/>
      <c r="K434" s="8"/>
      <c r="L434" s="8"/>
      <c r="M434" s="8"/>
      <c r="N434" s="8"/>
      <c r="O434" s="8"/>
    </row>
    <row r="435" spans="9:15">
      <c r="I435" s="8"/>
      <c r="J435" s="8"/>
      <c r="K435" s="8"/>
      <c r="L435" s="8"/>
      <c r="M435" s="8"/>
      <c r="N435" s="8"/>
      <c r="O435" s="8"/>
    </row>
    <row r="436" spans="9:15">
      <c r="I436" s="8"/>
      <c r="J436" s="8"/>
      <c r="K436" s="8"/>
      <c r="L436" s="8"/>
      <c r="M436" s="8"/>
      <c r="N436" s="8"/>
      <c r="O436" s="8"/>
    </row>
    <row r="437" spans="9:15">
      <c r="I437" s="8"/>
      <c r="J437" s="8"/>
      <c r="K437" s="8"/>
      <c r="L437" s="8"/>
      <c r="M437" s="8"/>
      <c r="N437" s="8"/>
      <c r="O437" s="8"/>
    </row>
    <row r="438" spans="9:15">
      <c r="I438" s="8"/>
      <c r="J438" s="8"/>
      <c r="K438" s="8"/>
      <c r="L438" s="8"/>
      <c r="M438" s="8"/>
      <c r="N438" s="8"/>
      <c r="O438" s="8"/>
    </row>
    <row r="439" spans="9:15">
      <c r="I439" s="8"/>
      <c r="J439" s="8"/>
      <c r="K439" s="8"/>
      <c r="L439" s="8"/>
      <c r="M439" s="8"/>
      <c r="N439" s="8"/>
      <c r="O439" s="8"/>
    </row>
    <row r="440" spans="9:15">
      <c r="I440" s="8"/>
      <c r="J440" s="8"/>
      <c r="K440" s="8"/>
      <c r="L440" s="8"/>
      <c r="M440" s="8"/>
      <c r="N440" s="8"/>
      <c r="O440" s="8"/>
    </row>
    <row r="441" spans="9:15">
      <c r="I441" s="8"/>
      <c r="J441" s="8"/>
      <c r="K441" s="8"/>
      <c r="L441" s="8"/>
      <c r="M441" s="8"/>
      <c r="N441" s="8"/>
      <c r="O441" s="8"/>
    </row>
    <row r="442" spans="9:15">
      <c r="I442" s="8"/>
      <c r="J442" s="8"/>
      <c r="K442" s="8"/>
      <c r="L442" s="8"/>
      <c r="M442" s="8"/>
      <c r="N442" s="8"/>
      <c r="O442" s="8"/>
    </row>
    <row r="443" spans="9:15">
      <c r="I443" s="8"/>
      <c r="J443" s="8"/>
      <c r="K443" s="8"/>
      <c r="L443" s="8"/>
      <c r="M443" s="8"/>
      <c r="N443" s="8"/>
      <c r="O443" s="8"/>
    </row>
    <row r="444" spans="9:15">
      <c r="I444" s="8"/>
      <c r="J444" s="8"/>
      <c r="K444" s="8"/>
      <c r="L444" s="8"/>
      <c r="M444" s="8"/>
      <c r="N444" s="8"/>
      <c r="O444" s="8"/>
    </row>
    <row r="445" spans="9:15">
      <c r="I445" s="8"/>
      <c r="J445" s="8"/>
      <c r="K445" s="8"/>
      <c r="L445" s="8"/>
      <c r="M445" s="8"/>
      <c r="N445" s="8"/>
      <c r="O445" s="8"/>
    </row>
    <row r="446" spans="9:15">
      <c r="I446" s="8"/>
      <c r="J446" s="8"/>
      <c r="K446" s="8"/>
      <c r="L446" s="8"/>
      <c r="M446" s="8"/>
      <c r="N446" s="8"/>
      <c r="O446" s="8"/>
    </row>
    <row r="447" spans="9:15">
      <c r="I447" s="8"/>
      <c r="J447" s="8"/>
      <c r="K447" s="8"/>
      <c r="L447" s="8"/>
      <c r="M447" s="8"/>
      <c r="N447" s="8"/>
      <c r="O447" s="8"/>
    </row>
    <row r="448" spans="9:15">
      <c r="I448" s="8"/>
      <c r="J448" s="8"/>
      <c r="K448" s="8"/>
      <c r="L448" s="8"/>
      <c r="M448" s="8"/>
      <c r="N448" s="8"/>
      <c r="O448" s="8"/>
    </row>
    <row r="449" spans="9:15">
      <c r="I449" s="8"/>
      <c r="J449" s="8"/>
      <c r="K449" s="8"/>
      <c r="L449" s="8"/>
      <c r="M449" s="8"/>
      <c r="N449" s="8"/>
      <c r="O449" s="8"/>
    </row>
    <row r="450" spans="9:15">
      <c r="I450" s="8"/>
      <c r="J450" s="8"/>
      <c r="K450" s="8"/>
      <c r="L450" s="8"/>
      <c r="M450" s="8"/>
      <c r="N450" s="8"/>
      <c r="O450" s="8"/>
    </row>
    <row r="451" spans="9:15">
      <c r="I451" s="8"/>
      <c r="J451" s="8"/>
      <c r="K451" s="8"/>
      <c r="L451" s="8"/>
      <c r="M451" s="8"/>
      <c r="N451" s="8"/>
      <c r="O451" s="8"/>
    </row>
    <row r="452" spans="9:15">
      <c r="I452" s="8"/>
      <c r="J452" s="8"/>
      <c r="K452" s="8"/>
      <c r="L452" s="8"/>
      <c r="M452" s="8"/>
      <c r="N452" s="8"/>
      <c r="O452" s="8"/>
    </row>
    <row r="453" spans="9:15">
      <c r="I453" s="8"/>
      <c r="J453" s="8"/>
      <c r="K453" s="8"/>
      <c r="L453" s="8"/>
      <c r="M453" s="8"/>
      <c r="N453" s="8"/>
      <c r="O453" s="8"/>
    </row>
    <row r="454" spans="9:15">
      <c r="I454" s="8"/>
      <c r="J454" s="8"/>
      <c r="K454" s="8"/>
      <c r="L454" s="8"/>
      <c r="M454" s="8"/>
      <c r="N454" s="8"/>
      <c r="O454" s="8"/>
    </row>
    <row r="455" spans="9:15">
      <c r="I455" s="8"/>
      <c r="J455" s="8"/>
      <c r="K455" s="8"/>
      <c r="L455" s="8"/>
      <c r="M455" s="8"/>
      <c r="N455" s="8"/>
      <c r="O455" s="8"/>
    </row>
    <row r="456" spans="9:15">
      <c r="I456" s="8"/>
      <c r="J456" s="8"/>
      <c r="K456" s="8"/>
      <c r="L456" s="8"/>
      <c r="M456" s="8"/>
      <c r="N456" s="8"/>
      <c r="O456" s="8"/>
    </row>
    <row r="457" spans="9:15">
      <c r="I457" s="8"/>
      <c r="J457" s="8"/>
      <c r="K457" s="8"/>
      <c r="L457" s="8"/>
      <c r="M457" s="8"/>
      <c r="N457" s="8"/>
      <c r="O457" s="8"/>
    </row>
    <row r="458" spans="9:15">
      <c r="I458" s="8"/>
      <c r="J458" s="8"/>
      <c r="K458" s="8"/>
      <c r="L458" s="8"/>
      <c r="M458" s="8"/>
      <c r="N458" s="8"/>
      <c r="O458" s="8"/>
    </row>
    <row r="459" spans="9:15">
      <c r="I459" s="8"/>
      <c r="J459" s="8"/>
      <c r="K459" s="8"/>
      <c r="L459" s="8"/>
      <c r="M459" s="8"/>
      <c r="N459" s="8"/>
      <c r="O459" s="8"/>
    </row>
    <row r="460" spans="9:15">
      <c r="I460" s="8"/>
      <c r="J460" s="8"/>
      <c r="K460" s="8"/>
      <c r="L460" s="8"/>
      <c r="M460" s="8"/>
      <c r="N460" s="8"/>
      <c r="O460" s="8"/>
    </row>
    <row r="461" spans="9:15">
      <c r="I461" s="8"/>
      <c r="J461" s="8"/>
      <c r="K461" s="8"/>
      <c r="L461" s="8"/>
      <c r="M461" s="8"/>
      <c r="N461" s="8"/>
      <c r="O461" s="8"/>
    </row>
    <row r="462" spans="9:15">
      <c r="I462" s="8"/>
      <c r="J462" s="8"/>
      <c r="K462" s="8"/>
      <c r="L462" s="8"/>
      <c r="M462" s="8"/>
      <c r="N462" s="8"/>
      <c r="O462" s="8"/>
    </row>
    <row r="463" spans="9:15">
      <c r="I463" s="8"/>
      <c r="J463" s="8"/>
      <c r="K463" s="8"/>
      <c r="L463" s="8"/>
      <c r="M463" s="8"/>
      <c r="N463" s="8"/>
      <c r="O463" s="8"/>
    </row>
    <row r="464" spans="9:15">
      <c r="I464" s="8"/>
      <c r="J464" s="8"/>
      <c r="K464" s="8"/>
      <c r="L464" s="8"/>
      <c r="M464" s="8"/>
      <c r="N464" s="8"/>
      <c r="O464" s="8"/>
    </row>
    <row r="465" spans="9:15">
      <c r="I465" s="8"/>
      <c r="J465" s="8"/>
      <c r="K465" s="8"/>
      <c r="L465" s="8"/>
      <c r="M465" s="8"/>
      <c r="N465" s="8"/>
      <c r="O465" s="8"/>
    </row>
    <row r="466" spans="9:15">
      <c r="I466" s="8"/>
      <c r="J466" s="8"/>
      <c r="K466" s="8"/>
      <c r="L466" s="8"/>
      <c r="M466" s="8"/>
      <c r="N466" s="8"/>
      <c r="O466" s="8"/>
    </row>
    <row r="467" spans="9:15">
      <c r="I467" s="8"/>
      <c r="J467" s="8"/>
      <c r="K467" s="8"/>
      <c r="L467" s="8"/>
      <c r="M467" s="8"/>
      <c r="N467" s="8"/>
      <c r="O467" s="8"/>
    </row>
    <row r="468" spans="9:15">
      <c r="I468" s="8"/>
      <c r="J468" s="8"/>
      <c r="K468" s="8"/>
      <c r="L468" s="8"/>
      <c r="M468" s="8"/>
      <c r="N468" s="8"/>
      <c r="O468" s="8"/>
    </row>
    <row r="469" spans="9:15">
      <c r="I469" s="8"/>
      <c r="J469" s="8"/>
      <c r="K469" s="8"/>
      <c r="L469" s="8"/>
      <c r="M469" s="8"/>
      <c r="N469" s="8"/>
      <c r="O469" s="8"/>
    </row>
    <row r="470" spans="9:15">
      <c r="I470" s="8"/>
      <c r="J470" s="8"/>
      <c r="K470" s="8"/>
      <c r="L470" s="8"/>
      <c r="M470" s="8"/>
      <c r="N470" s="8"/>
      <c r="O470" s="8"/>
    </row>
    <row r="471" spans="9:15">
      <c r="I471" s="8"/>
      <c r="J471" s="8"/>
      <c r="K471" s="8"/>
      <c r="L471" s="8"/>
      <c r="M471" s="8"/>
      <c r="N471" s="8"/>
      <c r="O471" s="8"/>
    </row>
    <row r="472" spans="9:15">
      <c r="I472" s="8"/>
      <c r="J472" s="8"/>
      <c r="K472" s="8"/>
      <c r="L472" s="8"/>
      <c r="M472" s="8"/>
      <c r="N472" s="8"/>
      <c r="O472" s="8"/>
    </row>
    <row r="473" spans="9:15">
      <c r="I473" s="8"/>
      <c r="J473" s="8"/>
      <c r="K473" s="8"/>
      <c r="L473" s="8"/>
      <c r="M473" s="8"/>
      <c r="N473" s="8"/>
      <c r="O473" s="8"/>
    </row>
    <row r="474" spans="9:15">
      <c r="I474" s="8"/>
      <c r="J474" s="8"/>
      <c r="K474" s="8"/>
      <c r="L474" s="8"/>
      <c r="M474" s="8"/>
      <c r="N474" s="8"/>
      <c r="O474" s="8"/>
    </row>
    <row r="475" spans="9:15">
      <c r="I475" s="8"/>
      <c r="J475" s="8"/>
      <c r="K475" s="8"/>
      <c r="L475" s="8"/>
      <c r="M475" s="8"/>
      <c r="N475" s="8"/>
      <c r="O475" s="8"/>
    </row>
    <row r="476" spans="9:15">
      <c r="I476" s="8"/>
      <c r="J476" s="8"/>
      <c r="K476" s="8"/>
      <c r="L476" s="8"/>
      <c r="M476" s="8"/>
      <c r="N476" s="8"/>
      <c r="O476" s="8"/>
    </row>
    <row r="477" spans="9:15">
      <c r="I477" s="8"/>
      <c r="J477" s="8"/>
      <c r="K477" s="8"/>
      <c r="L477" s="8"/>
      <c r="M477" s="8"/>
      <c r="N477" s="8"/>
      <c r="O477" s="8"/>
    </row>
    <row r="478" spans="9:15">
      <c r="I478" s="8"/>
      <c r="J478" s="8"/>
      <c r="K478" s="8"/>
      <c r="L478" s="8"/>
      <c r="M478" s="8"/>
      <c r="N478" s="8"/>
      <c r="O478" s="8"/>
    </row>
    <row r="479" spans="9:15">
      <c r="I479" s="8"/>
      <c r="J479" s="8"/>
      <c r="K479" s="8"/>
      <c r="L479" s="8"/>
      <c r="M479" s="8"/>
      <c r="N479" s="8"/>
      <c r="O479" s="8"/>
    </row>
    <row r="480" spans="9:15">
      <c r="I480" s="8"/>
      <c r="J480" s="8"/>
      <c r="K480" s="8"/>
      <c r="L480" s="8"/>
      <c r="M480" s="8"/>
      <c r="N480" s="8"/>
      <c r="O480" s="8"/>
    </row>
    <row r="481" spans="9:15">
      <c r="I481" s="8"/>
      <c r="J481" s="8"/>
      <c r="K481" s="8"/>
      <c r="L481" s="8"/>
      <c r="M481" s="8"/>
      <c r="N481" s="8"/>
      <c r="O481" s="8"/>
    </row>
    <row r="482" spans="9:15">
      <c r="I482" s="8"/>
      <c r="J482" s="8"/>
      <c r="K482" s="8"/>
      <c r="L482" s="8"/>
      <c r="M482" s="8"/>
      <c r="N482" s="8"/>
      <c r="O482" s="8"/>
    </row>
    <row r="483" spans="9:15">
      <c r="I483" s="8"/>
      <c r="J483" s="8"/>
      <c r="K483" s="8"/>
      <c r="L483" s="8"/>
      <c r="M483" s="8"/>
      <c r="N483" s="8"/>
      <c r="O483" s="8"/>
    </row>
    <row r="484" spans="9:15">
      <c r="I484" s="8"/>
      <c r="J484" s="8"/>
      <c r="K484" s="8"/>
      <c r="L484" s="8"/>
      <c r="M484" s="8"/>
      <c r="N484" s="8"/>
      <c r="O484" s="8"/>
    </row>
    <row r="485" spans="9:15">
      <c r="I485" s="8"/>
      <c r="J485" s="8"/>
      <c r="K485" s="8"/>
      <c r="L485" s="8"/>
      <c r="M485" s="8"/>
      <c r="N485" s="8"/>
      <c r="O485" s="8"/>
    </row>
    <row r="486" spans="9:15">
      <c r="I486" s="8"/>
      <c r="J486" s="8"/>
      <c r="K486" s="8"/>
      <c r="L486" s="8"/>
      <c r="M486" s="8"/>
      <c r="N486" s="8"/>
      <c r="O486" s="8"/>
    </row>
    <row r="487" spans="9:15">
      <c r="I487" s="8"/>
      <c r="J487" s="8"/>
      <c r="K487" s="8"/>
      <c r="L487" s="8"/>
      <c r="M487" s="8"/>
      <c r="N487" s="8"/>
      <c r="O487" s="8"/>
    </row>
    <row r="488" spans="9:15">
      <c r="I488" s="8"/>
      <c r="J488" s="8"/>
      <c r="K488" s="8"/>
      <c r="L488" s="8"/>
      <c r="M488" s="8"/>
      <c r="N488" s="8"/>
      <c r="O488" s="8"/>
    </row>
    <row r="489" spans="9:15">
      <c r="I489" s="8"/>
      <c r="J489" s="8"/>
      <c r="K489" s="8"/>
      <c r="L489" s="8"/>
      <c r="M489" s="8"/>
      <c r="N489" s="8"/>
      <c r="O489" s="8"/>
    </row>
    <row r="490" spans="9:15">
      <c r="I490" s="8"/>
      <c r="J490" s="8"/>
      <c r="K490" s="8"/>
      <c r="L490" s="8"/>
      <c r="M490" s="8"/>
      <c r="N490" s="8"/>
      <c r="O490" s="8"/>
    </row>
    <row r="491" spans="9:15">
      <c r="I491" s="8"/>
      <c r="J491" s="8"/>
      <c r="K491" s="8"/>
      <c r="L491" s="8"/>
      <c r="M491" s="8"/>
      <c r="N491" s="8"/>
      <c r="O491" s="8"/>
    </row>
    <row r="492" spans="9:15">
      <c r="I492" s="8"/>
      <c r="J492" s="8"/>
      <c r="K492" s="8"/>
      <c r="L492" s="8"/>
      <c r="M492" s="8"/>
      <c r="N492" s="8"/>
      <c r="O492" s="8"/>
    </row>
    <row r="493" spans="9:15">
      <c r="I493" s="8"/>
      <c r="J493" s="8"/>
      <c r="K493" s="8"/>
      <c r="L493" s="8"/>
      <c r="M493" s="8"/>
      <c r="N493" s="8"/>
      <c r="O493" s="8"/>
    </row>
    <row r="494" spans="9:15">
      <c r="I494" s="8"/>
      <c r="J494" s="8"/>
      <c r="K494" s="8"/>
      <c r="L494" s="8"/>
      <c r="M494" s="8"/>
      <c r="N494" s="8"/>
      <c r="O494" s="8"/>
    </row>
    <row r="495" spans="9:15">
      <c r="I495" s="8"/>
      <c r="J495" s="8"/>
      <c r="K495" s="8"/>
      <c r="L495" s="8"/>
      <c r="M495" s="8"/>
      <c r="N495" s="8"/>
      <c r="O495" s="8"/>
    </row>
    <row r="496" spans="9:15">
      <c r="I496" s="8"/>
      <c r="J496" s="8"/>
      <c r="K496" s="8"/>
      <c r="L496" s="8"/>
      <c r="M496" s="8"/>
      <c r="N496" s="8"/>
      <c r="O496" s="8"/>
    </row>
    <row r="497" spans="9:15">
      <c r="I497" s="8"/>
      <c r="J497" s="8"/>
      <c r="K497" s="8"/>
      <c r="L497" s="8"/>
      <c r="M497" s="8"/>
      <c r="N497" s="8"/>
      <c r="O497" s="8"/>
    </row>
    <row r="498" spans="9:15">
      <c r="I498" s="8"/>
      <c r="J498" s="8"/>
      <c r="K498" s="8"/>
      <c r="L498" s="8"/>
      <c r="M498" s="8"/>
      <c r="N498" s="8"/>
      <c r="O498" s="8"/>
    </row>
    <row r="499" spans="9:15">
      <c r="I499" s="8"/>
      <c r="J499" s="8"/>
      <c r="K499" s="8"/>
      <c r="L499" s="8"/>
      <c r="M499" s="8"/>
      <c r="N499" s="8"/>
      <c r="O499" s="8"/>
    </row>
    <row r="500" spans="9:15">
      <c r="I500" s="8"/>
      <c r="J500" s="8"/>
      <c r="K500" s="8"/>
      <c r="L500" s="8"/>
      <c r="M500" s="8"/>
      <c r="N500" s="8"/>
      <c r="O500" s="8"/>
    </row>
    <row r="501" spans="9:15">
      <c r="I501" s="8"/>
      <c r="J501" s="8"/>
      <c r="K501" s="8"/>
      <c r="L501" s="8"/>
      <c r="M501" s="8"/>
      <c r="N501" s="8"/>
      <c r="O501" s="8"/>
    </row>
    <row r="502" spans="9:15">
      <c r="I502" s="8"/>
      <c r="J502" s="8"/>
      <c r="K502" s="8"/>
      <c r="L502" s="8"/>
      <c r="M502" s="8"/>
      <c r="N502" s="8"/>
      <c r="O502" s="8"/>
    </row>
    <row r="503" spans="9:15">
      <c r="I503" s="8"/>
      <c r="J503" s="8"/>
      <c r="K503" s="8"/>
      <c r="L503" s="8"/>
      <c r="M503" s="8"/>
      <c r="N503" s="8"/>
      <c r="O503" s="8"/>
    </row>
    <row r="504" spans="9:15">
      <c r="I504" s="8"/>
      <c r="J504" s="8"/>
      <c r="K504" s="8"/>
      <c r="L504" s="8"/>
      <c r="M504" s="8"/>
      <c r="N504" s="8"/>
      <c r="O504" s="8"/>
    </row>
    <row r="505" spans="9:15">
      <c r="I505" s="8"/>
      <c r="J505" s="8"/>
      <c r="K505" s="8"/>
      <c r="L505" s="8"/>
      <c r="M505" s="8"/>
      <c r="N505" s="8"/>
      <c r="O505" s="8"/>
    </row>
    <row r="506" spans="9:15">
      <c r="I506" s="8"/>
      <c r="J506" s="8"/>
      <c r="K506" s="8"/>
      <c r="L506" s="8"/>
      <c r="M506" s="8"/>
      <c r="N506" s="8"/>
      <c r="O506" s="8"/>
    </row>
    <row r="507" spans="9:15">
      <c r="I507" s="8"/>
      <c r="J507" s="8"/>
      <c r="K507" s="8"/>
      <c r="L507" s="8"/>
      <c r="M507" s="8"/>
      <c r="N507" s="8"/>
      <c r="O507" s="8"/>
    </row>
    <row r="508" spans="9:15">
      <c r="I508" s="8"/>
      <c r="J508" s="8"/>
      <c r="K508" s="8"/>
      <c r="L508" s="8"/>
      <c r="M508" s="8"/>
      <c r="N508" s="8"/>
      <c r="O508" s="8"/>
    </row>
    <row r="509" spans="9:15">
      <c r="I509" s="8"/>
      <c r="J509" s="8"/>
      <c r="K509" s="8"/>
      <c r="L509" s="8"/>
      <c r="M509" s="8"/>
      <c r="N509" s="8"/>
      <c r="O509" s="8"/>
    </row>
    <row r="510" spans="9:15">
      <c r="I510" s="8"/>
      <c r="J510" s="8"/>
      <c r="K510" s="8"/>
      <c r="L510" s="8"/>
      <c r="M510" s="8"/>
      <c r="N510" s="8"/>
      <c r="O510" s="8"/>
    </row>
    <row r="511" spans="9:15">
      <c r="I511" s="8"/>
      <c r="J511" s="8"/>
      <c r="K511" s="8"/>
      <c r="L511" s="8"/>
      <c r="M511" s="8"/>
      <c r="N511" s="8"/>
      <c r="O511" s="8"/>
    </row>
    <row r="512" spans="9:15">
      <c r="I512" s="8"/>
      <c r="J512" s="8"/>
      <c r="K512" s="8"/>
      <c r="L512" s="8"/>
      <c r="M512" s="8"/>
      <c r="N512" s="8"/>
      <c r="O512" s="8"/>
    </row>
    <row r="513" spans="9:15">
      <c r="I513" s="8"/>
      <c r="J513" s="8"/>
      <c r="K513" s="8"/>
      <c r="L513" s="8"/>
      <c r="M513" s="8"/>
      <c r="N513" s="8"/>
      <c r="O513" s="8"/>
    </row>
    <row r="514" spans="9:15">
      <c r="I514" s="8"/>
      <c r="J514" s="8"/>
      <c r="K514" s="8"/>
      <c r="L514" s="8"/>
      <c r="M514" s="8"/>
      <c r="N514" s="8"/>
      <c r="O514" s="8"/>
    </row>
    <row r="515" spans="9:15">
      <c r="I515" s="8"/>
      <c r="J515" s="8"/>
      <c r="K515" s="8"/>
      <c r="L515" s="8"/>
      <c r="M515" s="8"/>
      <c r="N515" s="8"/>
      <c r="O515" s="8"/>
    </row>
    <row r="516" spans="9:15">
      <c r="I516" s="8"/>
      <c r="J516" s="8"/>
      <c r="K516" s="8"/>
      <c r="L516" s="8"/>
      <c r="M516" s="8"/>
      <c r="N516" s="8"/>
      <c r="O516" s="8"/>
    </row>
    <row r="517" spans="9:15">
      <c r="I517" s="8"/>
      <c r="J517" s="8"/>
      <c r="K517" s="8"/>
      <c r="L517" s="8"/>
      <c r="M517" s="8"/>
      <c r="N517" s="8"/>
      <c r="O517" s="8"/>
    </row>
    <row r="518" spans="9:15">
      <c r="I518" s="8"/>
      <c r="J518" s="8"/>
      <c r="K518" s="8"/>
      <c r="L518" s="8"/>
      <c r="M518" s="8"/>
      <c r="N518" s="8"/>
      <c r="O518" s="8"/>
    </row>
    <row r="519" spans="9:15">
      <c r="I519" s="8"/>
      <c r="J519" s="8"/>
      <c r="K519" s="8"/>
      <c r="L519" s="8"/>
      <c r="M519" s="8"/>
      <c r="N519" s="8"/>
      <c r="O519" s="8"/>
    </row>
    <row r="520" spans="9:15">
      <c r="I520" s="8"/>
      <c r="J520" s="8"/>
      <c r="K520" s="8"/>
      <c r="L520" s="8"/>
      <c r="M520" s="8"/>
      <c r="N520" s="8"/>
      <c r="O520" s="8"/>
    </row>
    <row r="521" spans="9:15">
      <c r="I521" s="8"/>
      <c r="J521" s="8"/>
      <c r="K521" s="8"/>
      <c r="L521" s="8"/>
      <c r="M521" s="8"/>
      <c r="N521" s="8"/>
      <c r="O521" s="8"/>
    </row>
    <row r="522" spans="9:15">
      <c r="I522" s="8"/>
      <c r="J522" s="8"/>
      <c r="K522" s="8"/>
      <c r="L522" s="8"/>
      <c r="M522" s="8"/>
      <c r="N522" s="8"/>
      <c r="O522" s="8"/>
    </row>
    <row r="523" spans="9:15">
      <c r="I523" s="8"/>
      <c r="J523" s="8"/>
      <c r="K523" s="8"/>
      <c r="L523" s="8"/>
      <c r="M523" s="8"/>
      <c r="N523" s="8"/>
      <c r="O523" s="8"/>
    </row>
    <row r="524" spans="9:15">
      <c r="I524" s="8"/>
      <c r="J524" s="8"/>
      <c r="K524" s="8"/>
      <c r="L524" s="8"/>
      <c r="M524" s="8"/>
      <c r="N524" s="8"/>
      <c r="O524" s="8"/>
    </row>
    <row r="525" spans="9:15">
      <c r="I525" s="8"/>
      <c r="J525" s="8"/>
      <c r="K525" s="8"/>
      <c r="L525" s="8"/>
      <c r="M525" s="8"/>
      <c r="N525" s="8"/>
      <c r="O525" s="8"/>
    </row>
    <row r="526" spans="9:15">
      <c r="I526" s="8"/>
      <c r="J526" s="8"/>
      <c r="K526" s="8"/>
      <c r="L526" s="8"/>
      <c r="M526" s="8"/>
      <c r="N526" s="8"/>
      <c r="O526" s="8"/>
    </row>
    <row r="527" spans="9:15">
      <c r="I527" s="8"/>
      <c r="J527" s="8"/>
      <c r="K527" s="8"/>
      <c r="L527" s="8"/>
      <c r="M527" s="8"/>
      <c r="N527" s="8"/>
      <c r="O527" s="8"/>
    </row>
    <row r="528" spans="9:15">
      <c r="I528" s="8"/>
      <c r="J528" s="8"/>
      <c r="K528" s="8"/>
      <c r="L528" s="8"/>
      <c r="M528" s="8"/>
      <c r="N528" s="8"/>
      <c r="O528" s="8"/>
    </row>
    <row r="529" spans="9:15">
      <c r="I529" s="8"/>
      <c r="J529" s="8"/>
      <c r="K529" s="8"/>
      <c r="L529" s="8"/>
      <c r="M529" s="8"/>
      <c r="N529" s="8"/>
      <c r="O529" s="8"/>
    </row>
    <row r="530" spans="9:15">
      <c r="I530" s="8"/>
      <c r="J530" s="8"/>
      <c r="K530" s="8"/>
      <c r="L530" s="8"/>
      <c r="M530" s="8"/>
      <c r="N530" s="8"/>
      <c r="O530" s="8"/>
    </row>
    <row r="531" spans="9:15">
      <c r="I531" s="8"/>
      <c r="J531" s="8"/>
      <c r="K531" s="8"/>
      <c r="L531" s="8"/>
      <c r="M531" s="8"/>
      <c r="N531" s="8"/>
      <c r="O531" s="8"/>
    </row>
    <row r="532" spans="9:15">
      <c r="I532" s="8"/>
      <c r="J532" s="8"/>
      <c r="K532" s="8"/>
      <c r="L532" s="8"/>
      <c r="M532" s="8"/>
      <c r="N532" s="8"/>
      <c r="O532" s="8"/>
    </row>
    <row r="533" spans="9:15">
      <c r="I533" s="8"/>
      <c r="J533" s="8"/>
      <c r="K533" s="8"/>
      <c r="L533" s="8"/>
      <c r="M533" s="8"/>
      <c r="N533" s="8"/>
      <c r="O533" s="8"/>
    </row>
    <row r="534" spans="9:15">
      <c r="I534" s="8"/>
      <c r="J534" s="8"/>
      <c r="K534" s="8"/>
      <c r="L534" s="8"/>
      <c r="M534" s="8"/>
      <c r="N534" s="8"/>
      <c r="O534" s="8"/>
    </row>
    <row r="535" spans="9:15">
      <c r="I535" s="8"/>
      <c r="J535" s="8"/>
      <c r="K535" s="8"/>
      <c r="L535" s="8"/>
      <c r="M535" s="8"/>
      <c r="N535" s="8"/>
      <c r="O535" s="8"/>
    </row>
    <row r="536" spans="9:15">
      <c r="I536" s="8"/>
      <c r="J536" s="8"/>
      <c r="K536" s="8"/>
      <c r="L536" s="8"/>
      <c r="M536" s="8"/>
      <c r="N536" s="8"/>
      <c r="O536" s="8"/>
    </row>
    <row r="537" spans="9:15">
      <c r="I537" s="8"/>
      <c r="J537" s="8"/>
      <c r="K537" s="8"/>
      <c r="L537" s="8"/>
      <c r="M537" s="8"/>
      <c r="N537" s="8"/>
      <c r="O537" s="8"/>
    </row>
    <row r="538" spans="9:15">
      <c r="I538" s="8"/>
      <c r="J538" s="8"/>
      <c r="K538" s="8"/>
      <c r="L538" s="8"/>
      <c r="M538" s="8"/>
      <c r="N538" s="8"/>
      <c r="O538" s="8"/>
    </row>
    <row r="539" spans="9:15">
      <c r="I539" s="8"/>
      <c r="J539" s="8"/>
      <c r="K539" s="8"/>
      <c r="L539" s="8"/>
      <c r="M539" s="8"/>
      <c r="N539" s="8"/>
      <c r="O539" s="8"/>
    </row>
    <row r="540" spans="9:15">
      <c r="I540" s="8"/>
      <c r="J540" s="8"/>
      <c r="K540" s="8"/>
      <c r="L540" s="8"/>
      <c r="M540" s="8"/>
      <c r="N540" s="8"/>
      <c r="O540" s="8"/>
    </row>
    <row r="541" spans="9:15">
      <c r="I541" s="8"/>
      <c r="J541" s="8"/>
      <c r="K541" s="8"/>
      <c r="L541" s="8"/>
      <c r="M541" s="8"/>
      <c r="N541" s="8"/>
      <c r="O541" s="8"/>
    </row>
    <row r="542" spans="9:15">
      <c r="I542" s="8"/>
      <c r="J542" s="8"/>
      <c r="K542" s="8"/>
      <c r="L542" s="8"/>
      <c r="M542" s="8"/>
      <c r="N542" s="8"/>
      <c r="O542" s="8"/>
    </row>
    <row r="543" spans="9:15">
      <c r="I543" s="8"/>
      <c r="J543" s="8"/>
      <c r="K543" s="8"/>
      <c r="L543" s="8"/>
      <c r="M543" s="8"/>
      <c r="N543" s="8"/>
      <c r="O543" s="8"/>
    </row>
    <row r="544" spans="9:15">
      <c r="I544" s="8"/>
      <c r="J544" s="8"/>
      <c r="K544" s="8"/>
      <c r="L544" s="8"/>
      <c r="M544" s="8"/>
      <c r="N544" s="8"/>
      <c r="O544" s="8"/>
    </row>
    <row r="545" spans="9:15">
      <c r="I545" s="8"/>
      <c r="J545" s="8"/>
      <c r="K545" s="8"/>
      <c r="L545" s="8"/>
      <c r="M545" s="8"/>
      <c r="N545" s="8"/>
      <c r="O545" s="8"/>
    </row>
    <row r="546" spans="9:15">
      <c r="I546" s="8"/>
      <c r="J546" s="8"/>
      <c r="K546" s="8"/>
      <c r="L546" s="8"/>
      <c r="M546" s="8"/>
      <c r="N546" s="8"/>
      <c r="O546" s="8"/>
    </row>
    <row r="547" spans="9:15">
      <c r="I547" s="8"/>
      <c r="J547" s="8"/>
      <c r="K547" s="8"/>
      <c r="L547" s="8"/>
      <c r="M547" s="8"/>
      <c r="N547" s="8"/>
      <c r="O547" s="8"/>
    </row>
    <row r="548" spans="9:15">
      <c r="I548" s="8"/>
      <c r="J548" s="8"/>
      <c r="K548" s="8"/>
      <c r="L548" s="8"/>
      <c r="M548" s="8"/>
      <c r="N548" s="8"/>
      <c r="O548" s="8"/>
    </row>
    <row r="549" spans="9:15">
      <c r="I549" s="8"/>
      <c r="J549" s="8"/>
      <c r="K549" s="8"/>
      <c r="L549" s="8"/>
      <c r="M549" s="8"/>
      <c r="N549" s="8"/>
      <c r="O549" s="8"/>
    </row>
    <row r="550" spans="9:15">
      <c r="I550" s="8"/>
      <c r="J550" s="8"/>
      <c r="K550" s="8"/>
      <c r="L550" s="8"/>
      <c r="M550" s="8"/>
      <c r="N550" s="8"/>
      <c r="O550" s="8"/>
    </row>
    <row r="551" spans="9:15">
      <c r="I551" s="8"/>
      <c r="J551" s="8"/>
      <c r="K551" s="8"/>
      <c r="L551" s="8"/>
      <c r="M551" s="8"/>
      <c r="N551" s="8"/>
      <c r="O551" s="8"/>
    </row>
    <row r="552" spans="9:15">
      <c r="I552" s="8"/>
      <c r="J552" s="8"/>
      <c r="K552" s="8"/>
      <c r="L552" s="8"/>
      <c r="M552" s="8"/>
      <c r="N552" s="8"/>
      <c r="O552" s="8"/>
    </row>
    <row r="553" spans="9:15">
      <c r="I553" s="8"/>
      <c r="J553" s="8"/>
      <c r="K553" s="8"/>
      <c r="L553" s="8"/>
      <c r="M553" s="8"/>
      <c r="N553" s="8"/>
      <c r="O553" s="8"/>
    </row>
    <row r="554" spans="9:15">
      <c r="I554" s="8"/>
      <c r="J554" s="8"/>
      <c r="K554" s="8"/>
      <c r="L554" s="8"/>
      <c r="M554" s="8"/>
      <c r="N554" s="8"/>
      <c r="O554" s="8"/>
    </row>
    <row r="555" spans="9:15">
      <c r="I555" s="8"/>
      <c r="J555" s="8"/>
      <c r="K555" s="8"/>
      <c r="L555" s="8"/>
      <c r="M555" s="8"/>
      <c r="N555" s="8"/>
      <c r="O555" s="8"/>
    </row>
    <row r="556" spans="9:15">
      <c r="I556" s="8"/>
      <c r="J556" s="8"/>
      <c r="K556" s="8"/>
      <c r="L556" s="8"/>
      <c r="M556" s="8"/>
      <c r="N556" s="8"/>
      <c r="O556" s="8"/>
    </row>
    <row r="557" spans="9:15">
      <c r="I557" s="8"/>
      <c r="J557" s="8"/>
      <c r="K557" s="8"/>
      <c r="L557" s="8"/>
      <c r="M557" s="8"/>
      <c r="N557" s="8"/>
      <c r="O557" s="8"/>
    </row>
    <row r="558" spans="9:15">
      <c r="I558" s="8"/>
      <c r="J558" s="8"/>
      <c r="K558" s="8"/>
      <c r="L558" s="8"/>
      <c r="M558" s="8"/>
      <c r="N558" s="8"/>
      <c r="O558" s="8"/>
    </row>
    <row r="559" spans="9:15">
      <c r="I559" s="8"/>
      <c r="J559" s="8"/>
      <c r="K559" s="8"/>
      <c r="L559" s="8"/>
      <c r="M559" s="8"/>
      <c r="N559" s="8"/>
      <c r="O559" s="8"/>
    </row>
    <row r="560" spans="9:15">
      <c r="I560" s="8"/>
      <c r="J560" s="8"/>
      <c r="K560" s="8"/>
      <c r="L560" s="8"/>
      <c r="M560" s="8"/>
      <c r="N560" s="8"/>
      <c r="O560" s="8"/>
    </row>
    <row r="561" spans="9:15">
      <c r="I561" s="8"/>
      <c r="J561" s="8"/>
      <c r="K561" s="8"/>
      <c r="L561" s="8"/>
      <c r="M561" s="8"/>
      <c r="N561" s="8"/>
      <c r="O561" s="8"/>
    </row>
    <row r="562" spans="9:15">
      <c r="I562" s="8"/>
      <c r="J562" s="8"/>
      <c r="K562" s="8"/>
      <c r="L562" s="8"/>
      <c r="M562" s="8"/>
      <c r="N562" s="8"/>
      <c r="O562" s="8"/>
    </row>
    <row r="563" spans="9:15">
      <c r="I563" s="8"/>
      <c r="J563" s="8"/>
      <c r="K563" s="8"/>
      <c r="L563" s="8"/>
      <c r="M563" s="8"/>
      <c r="N563" s="8"/>
      <c r="O563" s="8"/>
    </row>
    <row r="564" spans="9:15">
      <c r="I564" s="8"/>
      <c r="J564" s="8"/>
      <c r="K564" s="8"/>
      <c r="L564" s="8"/>
      <c r="M564" s="8"/>
      <c r="N564" s="8"/>
      <c r="O564" s="8"/>
    </row>
    <row r="565" spans="9:15">
      <c r="I565" s="8"/>
      <c r="J565" s="8"/>
      <c r="K565" s="8"/>
      <c r="L565" s="8"/>
      <c r="M565" s="8"/>
      <c r="N565" s="8"/>
      <c r="O565" s="8"/>
    </row>
    <row r="566" spans="9:15">
      <c r="I566" s="8"/>
      <c r="J566" s="8"/>
      <c r="K566" s="8"/>
      <c r="L566" s="8"/>
      <c r="M566" s="8"/>
      <c r="N566" s="8"/>
      <c r="O566" s="8"/>
    </row>
    <row r="567" spans="9:15">
      <c r="I567" s="8"/>
      <c r="J567" s="8"/>
      <c r="K567" s="8"/>
      <c r="L567" s="8"/>
      <c r="M567" s="8"/>
      <c r="N567" s="8"/>
      <c r="O567" s="8"/>
    </row>
    <row r="568" spans="9:15">
      <c r="I568" s="8"/>
      <c r="J568" s="8"/>
      <c r="K568" s="8"/>
      <c r="L568" s="8"/>
      <c r="M568" s="8"/>
      <c r="N568" s="8"/>
      <c r="O568" s="8"/>
    </row>
    <row r="569" spans="9:15">
      <c r="I569" s="8"/>
      <c r="J569" s="8"/>
      <c r="K569" s="8"/>
      <c r="L569" s="8"/>
      <c r="M569" s="8"/>
      <c r="N569" s="8"/>
      <c r="O569" s="8"/>
    </row>
    <row r="570" spans="9:15">
      <c r="I570" s="8"/>
      <c r="J570" s="8"/>
      <c r="K570" s="8"/>
      <c r="L570" s="8"/>
      <c r="M570" s="8"/>
      <c r="N570" s="8"/>
      <c r="O570" s="8"/>
    </row>
    <row r="571" spans="9:15">
      <c r="I571" s="8"/>
      <c r="J571" s="8"/>
      <c r="K571" s="8"/>
      <c r="L571" s="8"/>
      <c r="M571" s="8"/>
      <c r="N571" s="8"/>
      <c r="O571" s="8"/>
    </row>
    <row r="572" spans="9:15">
      <c r="I572" s="8"/>
      <c r="J572" s="8"/>
      <c r="K572" s="8"/>
      <c r="L572" s="8"/>
      <c r="M572" s="8"/>
      <c r="N572" s="8"/>
      <c r="O572" s="8"/>
    </row>
    <row r="573" spans="9:15">
      <c r="I573" s="8"/>
      <c r="J573" s="8"/>
      <c r="K573" s="8"/>
      <c r="L573" s="8"/>
      <c r="M573" s="8"/>
      <c r="N573" s="8"/>
      <c r="O573" s="8"/>
    </row>
    <row r="574" spans="9:15">
      <c r="I574" s="8"/>
      <c r="J574" s="8"/>
      <c r="K574" s="8"/>
      <c r="L574" s="8"/>
      <c r="M574" s="8"/>
      <c r="N574" s="8"/>
      <c r="O574" s="8"/>
    </row>
    <row r="575" spans="9:15">
      <c r="I575" s="8"/>
      <c r="J575" s="8"/>
      <c r="K575" s="8"/>
      <c r="L575" s="8"/>
      <c r="M575" s="8"/>
      <c r="N575" s="8"/>
      <c r="O575" s="8"/>
    </row>
    <row r="576" spans="9:15">
      <c r="I576" s="8"/>
      <c r="J576" s="8"/>
      <c r="K576" s="8"/>
      <c r="L576" s="8"/>
      <c r="M576" s="8"/>
      <c r="N576" s="8"/>
      <c r="O576" s="8"/>
    </row>
    <row r="577" spans="9:15">
      <c r="I577" s="8"/>
      <c r="J577" s="8"/>
      <c r="K577" s="8"/>
      <c r="L577" s="8"/>
      <c r="M577" s="8"/>
      <c r="N577" s="8"/>
      <c r="O577" s="8"/>
    </row>
    <row r="578" spans="9:15">
      <c r="I578" s="8"/>
      <c r="J578" s="8"/>
      <c r="K578" s="8"/>
      <c r="L578" s="8"/>
      <c r="M578" s="8"/>
      <c r="N578" s="8"/>
      <c r="O578" s="8"/>
    </row>
    <row r="579" spans="9:15">
      <c r="I579" s="8"/>
      <c r="J579" s="8"/>
      <c r="K579" s="8"/>
      <c r="L579" s="8"/>
      <c r="M579" s="8"/>
      <c r="N579" s="8"/>
      <c r="O579" s="8"/>
    </row>
    <row r="580" spans="9:15">
      <c r="I580" s="8"/>
      <c r="J580" s="8"/>
      <c r="K580" s="8"/>
      <c r="L580" s="8"/>
      <c r="M580" s="8"/>
      <c r="N580" s="8"/>
      <c r="O580" s="8"/>
    </row>
    <row r="581" spans="9:15">
      <c r="I581" s="8"/>
      <c r="J581" s="8"/>
      <c r="K581" s="8"/>
      <c r="L581" s="8"/>
      <c r="M581" s="8"/>
      <c r="N581" s="8"/>
      <c r="O581" s="8"/>
    </row>
    <row r="582" spans="9:15">
      <c r="I582" s="8"/>
      <c r="J582" s="8"/>
      <c r="K582" s="8"/>
      <c r="L582" s="8"/>
      <c r="M582" s="8"/>
      <c r="N582" s="8"/>
      <c r="O582" s="8"/>
    </row>
    <row r="583" spans="9:15">
      <c r="I583" s="8"/>
      <c r="J583" s="8"/>
      <c r="K583" s="8"/>
      <c r="L583" s="8"/>
      <c r="M583" s="8"/>
      <c r="N583" s="8"/>
      <c r="O583" s="8"/>
    </row>
    <row r="584" spans="9:15">
      <c r="I584" s="8"/>
      <c r="J584" s="8"/>
      <c r="K584" s="8"/>
      <c r="L584" s="8"/>
      <c r="M584" s="8"/>
      <c r="N584" s="8"/>
      <c r="O584" s="8"/>
    </row>
    <row r="585" spans="9:15">
      <c r="I585" s="8"/>
      <c r="J585" s="8"/>
      <c r="K585" s="8"/>
      <c r="L585" s="8"/>
      <c r="M585" s="8"/>
      <c r="N585" s="8"/>
      <c r="O585" s="8"/>
    </row>
    <row r="586" spans="9:15">
      <c r="I586" s="8"/>
      <c r="J586" s="8"/>
      <c r="K586" s="8"/>
      <c r="L586" s="8"/>
      <c r="M586" s="8"/>
      <c r="N586" s="8"/>
      <c r="O586" s="8"/>
    </row>
    <row r="587" spans="9:15">
      <c r="I587" s="8"/>
      <c r="J587" s="8"/>
      <c r="K587" s="8"/>
      <c r="L587" s="8"/>
      <c r="M587" s="8"/>
      <c r="N587" s="8"/>
      <c r="O587" s="8"/>
    </row>
    <row r="588" spans="9:15">
      <c r="I588" s="8"/>
      <c r="J588" s="8"/>
      <c r="K588" s="8"/>
      <c r="L588" s="8"/>
      <c r="M588" s="8"/>
      <c r="N588" s="8"/>
      <c r="O588" s="8"/>
    </row>
    <row r="589" spans="9:15">
      <c r="I589" s="8"/>
      <c r="J589" s="8"/>
      <c r="K589" s="8"/>
      <c r="L589" s="8"/>
      <c r="M589" s="8"/>
      <c r="N589" s="8"/>
      <c r="O589" s="8"/>
    </row>
    <row r="590" spans="9:15">
      <c r="I590" s="8"/>
      <c r="J590" s="8"/>
      <c r="K590" s="8"/>
      <c r="L590" s="8"/>
      <c r="M590" s="8"/>
      <c r="N590" s="8"/>
      <c r="O590" s="8"/>
    </row>
    <row r="591" spans="9:15">
      <c r="I591" s="8"/>
      <c r="J591" s="8"/>
      <c r="K591" s="8"/>
      <c r="L591" s="8"/>
      <c r="M591" s="8"/>
      <c r="N591" s="8"/>
      <c r="O591" s="8"/>
    </row>
    <row r="592" spans="9:15">
      <c r="I592" s="8"/>
      <c r="J592" s="8"/>
      <c r="K592" s="8"/>
      <c r="L592" s="8"/>
      <c r="M592" s="8"/>
      <c r="N592" s="8"/>
      <c r="O592" s="8"/>
    </row>
    <row r="593" spans="9:15">
      <c r="I593" s="8"/>
      <c r="J593" s="8"/>
      <c r="K593" s="8"/>
      <c r="L593" s="8"/>
      <c r="M593" s="8"/>
      <c r="N593" s="8"/>
      <c r="O593" s="8"/>
    </row>
    <row r="594" spans="9:15">
      <c r="I594" s="8"/>
      <c r="J594" s="8"/>
      <c r="K594" s="8"/>
      <c r="L594" s="8"/>
      <c r="M594" s="8"/>
      <c r="N594" s="8"/>
      <c r="O594" s="8"/>
    </row>
    <row r="595" spans="9:15">
      <c r="I595" s="8"/>
      <c r="J595" s="8"/>
      <c r="K595" s="8"/>
      <c r="L595" s="8"/>
      <c r="M595" s="8"/>
      <c r="N595" s="8"/>
      <c r="O595" s="8"/>
    </row>
    <row r="596" spans="9:15">
      <c r="I596" s="8"/>
      <c r="J596" s="8"/>
      <c r="K596" s="8"/>
      <c r="L596" s="8"/>
      <c r="M596" s="8"/>
      <c r="N596" s="8"/>
      <c r="O596" s="8"/>
    </row>
    <row r="597" spans="9:15">
      <c r="I597" s="8"/>
      <c r="J597" s="8"/>
      <c r="K597" s="8"/>
      <c r="L597" s="8"/>
      <c r="M597" s="8"/>
      <c r="N597" s="8"/>
      <c r="O597" s="8"/>
    </row>
    <row r="598" spans="9:15">
      <c r="I598" s="8"/>
      <c r="J598" s="8"/>
      <c r="K598" s="8"/>
      <c r="L598" s="8"/>
      <c r="M598" s="8"/>
      <c r="N598" s="8"/>
      <c r="O598" s="8"/>
    </row>
    <row r="599" spans="9:15">
      <c r="I599" s="8"/>
      <c r="J599" s="8"/>
      <c r="K599" s="8"/>
      <c r="L599" s="8"/>
      <c r="M599" s="8"/>
      <c r="N599" s="8"/>
      <c r="O599" s="8"/>
    </row>
    <row r="600" spans="9:15">
      <c r="I600" s="8"/>
      <c r="J600" s="8"/>
      <c r="K600" s="8"/>
      <c r="L600" s="8"/>
      <c r="M600" s="8"/>
      <c r="N600" s="8"/>
      <c r="O600" s="8"/>
    </row>
    <row r="601" spans="9:15">
      <c r="I601" s="8"/>
      <c r="J601" s="8"/>
      <c r="K601" s="8"/>
      <c r="L601" s="8"/>
      <c r="M601" s="8"/>
      <c r="N601" s="8"/>
      <c r="O601" s="8"/>
    </row>
    <row r="602" spans="9:15">
      <c r="I602" s="8"/>
      <c r="J602" s="8"/>
      <c r="K602" s="8"/>
      <c r="L602" s="8"/>
      <c r="M602" s="8"/>
      <c r="N602" s="8"/>
      <c r="O602" s="8"/>
    </row>
    <row r="603" spans="9:15">
      <c r="I603" s="8"/>
      <c r="J603" s="8"/>
      <c r="K603" s="8"/>
      <c r="L603" s="8"/>
      <c r="M603" s="8"/>
      <c r="N603" s="8"/>
      <c r="O603" s="8"/>
    </row>
    <row r="604" spans="9:15">
      <c r="I604" s="8"/>
      <c r="J604" s="8"/>
      <c r="K604" s="8"/>
      <c r="L604" s="8"/>
      <c r="M604" s="8"/>
      <c r="N604" s="8"/>
      <c r="O604" s="8"/>
    </row>
    <row r="605" spans="9:15">
      <c r="I605" s="8"/>
      <c r="J605" s="8"/>
      <c r="K605" s="8"/>
      <c r="L605" s="8"/>
      <c r="M605" s="8"/>
      <c r="N605" s="8"/>
      <c r="O605" s="8"/>
    </row>
    <row r="606" spans="9:15">
      <c r="I606" s="8"/>
      <c r="J606" s="8"/>
      <c r="K606" s="8"/>
      <c r="L606" s="8"/>
      <c r="M606" s="8"/>
      <c r="N606" s="8"/>
      <c r="O606" s="8"/>
    </row>
    <row r="607" spans="9:15">
      <c r="I607" s="8"/>
      <c r="J607" s="8"/>
      <c r="K607" s="8"/>
      <c r="L607" s="8"/>
      <c r="M607" s="8"/>
      <c r="N607" s="8"/>
      <c r="O607" s="8"/>
    </row>
    <row r="608" spans="9:15">
      <c r="I608" s="8"/>
      <c r="J608" s="8"/>
      <c r="K608" s="8"/>
      <c r="L608" s="8"/>
      <c r="M608" s="8"/>
      <c r="N608" s="8"/>
      <c r="O608" s="8"/>
    </row>
    <row r="609" spans="9:15">
      <c r="I609" s="8"/>
      <c r="J609" s="8"/>
      <c r="K609" s="8"/>
      <c r="L609" s="8"/>
      <c r="M609" s="8"/>
      <c r="N609" s="8"/>
      <c r="O609" s="8"/>
    </row>
    <row r="610" spans="9:15">
      <c r="I610" s="8"/>
      <c r="J610" s="8"/>
      <c r="K610" s="8"/>
      <c r="L610" s="8"/>
      <c r="M610" s="8"/>
      <c r="N610" s="8"/>
      <c r="O610" s="8"/>
    </row>
    <row r="611" spans="9:15">
      <c r="I611" s="8"/>
      <c r="J611" s="8"/>
      <c r="K611" s="8"/>
      <c r="L611" s="8"/>
      <c r="M611" s="8"/>
      <c r="N611" s="8"/>
      <c r="O611" s="8"/>
    </row>
    <row r="612" spans="9:15">
      <c r="I612" s="8"/>
      <c r="J612" s="8"/>
      <c r="K612" s="8"/>
      <c r="L612" s="8"/>
      <c r="M612" s="8"/>
      <c r="N612" s="8"/>
      <c r="O612" s="8"/>
    </row>
    <row r="613" spans="9:15">
      <c r="I613" s="8"/>
      <c r="J613" s="8"/>
      <c r="K613" s="8"/>
      <c r="L613" s="8"/>
      <c r="M613" s="8"/>
      <c r="N613" s="8"/>
      <c r="O613" s="8"/>
    </row>
    <row r="614" spans="9:15">
      <c r="I614" s="8"/>
      <c r="J614" s="8"/>
      <c r="K614" s="8"/>
      <c r="L614" s="8"/>
      <c r="M614" s="8"/>
      <c r="N614" s="8"/>
      <c r="O614" s="8"/>
    </row>
    <row r="615" spans="9:15">
      <c r="I615" s="8"/>
      <c r="J615" s="8"/>
      <c r="K615" s="8"/>
      <c r="L615" s="8"/>
      <c r="M615" s="8"/>
      <c r="N615" s="8"/>
      <c r="O615" s="8"/>
    </row>
    <row r="616" spans="9:15">
      <c r="I616" s="8"/>
      <c r="J616" s="8"/>
      <c r="K616" s="8"/>
      <c r="L616" s="8"/>
      <c r="M616" s="8"/>
      <c r="N616" s="8"/>
      <c r="O616" s="8"/>
    </row>
    <row r="617" spans="9:15">
      <c r="I617" s="8"/>
      <c r="J617" s="8"/>
      <c r="K617" s="8"/>
      <c r="L617" s="8"/>
      <c r="M617" s="8"/>
      <c r="N617" s="8"/>
      <c r="O617" s="8"/>
    </row>
    <row r="618" spans="9:15">
      <c r="I618" s="8"/>
      <c r="J618" s="8"/>
      <c r="K618" s="8"/>
      <c r="L618" s="8"/>
      <c r="M618" s="8"/>
      <c r="N618" s="8"/>
      <c r="O618" s="8"/>
    </row>
    <row r="619" spans="9:15">
      <c r="I619" s="8"/>
      <c r="J619" s="8"/>
      <c r="K619" s="8"/>
      <c r="L619" s="8"/>
      <c r="M619" s="8"/>
      <c r="N619" s="8"/>
      <c r="O619" s="8"/>
    </row>
    <row r="620" spans="9:15">
      <c r="I620" s="8"/>
      <c r="J620" s="8"/>
      <c r="K620" s="8"/>
      <c r="L620" s="8"/>
      <c r="M620" s="8"/>
      <c r="N620" s="8"/>
      <c r="O620" s="8"/>
    </row>
    <row r="621" spans="9:15">
      <c r="I621" s="8"/>
      <c r="J621" s="8"/>
      <c r="K621" s="8"/>
      <c r="L621" s="8"/>
      <c r="M621" s="8"/>
      <c r="N621" s="8"/>
      <c r="O621" s="8"/>
    </row>
    <row r="622" spans="9:15">
      <c r="I622" s="8"/>
      <c r="J622" s="8"/>
      <c r="K622" s="8"/>
      <c r="L622" s="8"/>
      <c r="M622" s="8"/>
      <c r="N622" s="8"/>
      <c r="O622" s="8"/>
    </row>
    <row r="623" spans="9:15">
      <c r="I623" s="8"/>
      <c r="J623" s="8"/>
      <c r="K623" s="8"/>
      <c r="L623" s="8"/>
      <c r="M623" s="8"/>
      <c r="N623" s="8"/>
      <c r="O623" s="8"/>
    </row>
    <row r="624" spans="9:15">
      <c r="I624" s="8"/>
      <c r="J624" s="8"/>
      <c r="K624" s="8"/>
      <c r="L624" s="8"/>
      <c r="M624" s="8"/>
      <c r="N624" s="8"/>
      <c r="O624" s="8"/>
    </row>
    <row r="625" spans="9:15">
      <c r="I625" s="8"/>
      <c r="J625" s="8"/>
      <c r="K625" s="8"/>
      <c r="L625" s="8"/>
      <c r="M625" s="8"/>
      <c r="N625" s="8"/>
      <c r="O625" s="8"/>
    </row>
    <row r="626" spans="9:15">
      <c r="I626" s="8"/>
      <c r="J626" s="8"/>
      <c r="K626" s="8"/>
      <c r="L626" s="8"/>
      <c r="M626" s="8"/>
      <c r="N626" s="8"/>
      <c r="O626" s="8"/>
    </row>
    <row r="627" spans="9:15">
      <c r="I627" s="8"/>
      <c r="J627" s="8"/>
      <c r="K627" s="8"/>
      <c r="L627" s="8"/>
      <c r="M627" s="8"/>
      <c r="N627" s="8"/>
      <c r="O627" s="8"/>
    </row>
    <row r="628" spans="9:15">
      <c r="I628" s="8"/>
      <c r="J628" s="8"/>
      <c r="K628" s="8"/>
      <c r="L628" s="8"/>
      <c r="M628" s="8"/>
      <c r="N628" s="8"/>
      <c r="O628" s="8"/>
    </row>
    <row r="629" spans="9:15">
      <c r="I629" s="8"/>
      <c r="J629" s="8"/>
      <c r="K629" s="8"/>
      <c r="L629" s="8"/>
      <c r="M629" s="8"/>
      <c r="N629" s="8"/>
      <c r="O629" s="8"/>
    </row>
    <row r="630" spans="9:15">
      <c r="I630" s="8"/>
      <c r="J630" s="8"/>
      <c r="K630" s="8"/>
      <c r="L630" s="8"/>
      <c r="M630" s="8"/>
      <c r="N630" s="8"/>
      <c r="O630" s="8"/>
    </row>
    <row r="631" spans="9:15">
      <c r="I631" s="8"/>
      <c r="J631" s="8"/>
      <c r="K631" s="8"/>
      <c r="L631" s="8"/>
      <c r="M631" s="8"/>
      <c r="N631" s="8"/>
      <c r="O631" s="8"/>
    </row>
    <row r="632" spans="9:15">
      <c r="I632" s="8"/>
      <c r="J632" s="8"/>
      <c r="K632" s="8"/>
      <c r="L632" s="8"/>
      <c r="M632" s="8"/>
      <c r="N632" s="8"/>
      <c r="O632" s="8"/>
    </row>
    <row r="633" spans="9:15">
      <c r="I633" s="8"/>
      <c r="J633" s="8"/>
      <c r="K633" s="8"/>
      <c r="L633" s="8"/>
      <c r="M633" s="8"/>
      <c r="N633" s="8"/>
      <c r="O633" s="8"/>
    </row>
    <row r="634" spans="9:15">
      <c r="I634" s="8"/>
      <c r="J634" s="8"/>
      <c r="K634" s="8"/>
      <c r="L634" s="8"/>
      <c r="M634" s="8"/>
      <c r="N634" s="8"/>
      <c r="O634" s="8"/>
    </row>
    <row r="635" spans="9:15">
      <c r="I635" s="8"/>
      <c r="J635" s="8"/>
      <c r="K635" s="8"/>
      <c r="L635" s="8"/>
      <c r="M635" s="8"/>
      <c r="N635" s="8"/>
      <c r="O635" s="8"/>
    </row>
    <row r="636" spans="9:15">
      <c r="I636" s="8"/>
      <c r="J636" s="8"/>
      <c r="K636" s="8"/>
      <c r="L636" s="8"/>
      <c r="M636" s="8"/>
      <c r="N636" s="8"/>
      <c r="O636" s="8"/>
    </row>
    <row r="637" spans="9:15">
      <c r="I637" s="8"/>
      <c r="J637" s="8"/>
      <c r="K637" s="8"/>
      <c r="L637" s="8"/>
      <c r="M637" s="8"/>
      <c r="N637" s="8"/>
      <c r="O637" s="8"/>
    </row>
    <row r="638" spans="9:15">
      <c r="I638" s="8"/>
      <c r="J638" s="8"/>
      <c r="K638" s="8"/>
      <c r="L638" s="8"/>
      <c r="M638" s="8"/>
      <c r="N638" s="8"/>
      <c r="O638" s="8"/>
    </row>
    <row r="639" spans="9:15">
      <c r="I639" s="8"/>
      <c r="J639" s="8"/>
      <c r="K639" s="8"/>
      <c r="L639" s="8"/>
      <c r="M639" s="8"/>
      <c r="N639" s="8"/>
      <c r="O639" s="8"/>
    </row>
    <row r="640" spans="9:15">
      <c r="I640" s="8"/>
      <c r="J640" s="8"/>
      <c r="K640" s="8"/>
      <c r="L640" s="8"/>
      <c r="M640" s="8"/>
      <c r="N640" s="8"/>
      <c r="O640" s="8"/>
    </row>
    <row r="641" spans="9:15">
      <c r="I641" s="8"/>
      <c r="J641" s="8"/>
      <c r="K641" s="8"/>
      <c r="L641" s="8"/>
      <c r="M641" s="8"/>
      <c r="N641" s="8"/>
      <c r="O641" s="8"/>
    </row>
    <row r="642" spans="9:15">
      <c r="I642" s="8"/>
      <c r="J642" s="8"/>
      <c r="K642" s="8"/>
      <c r="L642" s="8"/>
      <c r="M642" s="8"/>
      <c r="N642" s="8"/>
      <c r="O642" s="8"/>
    </row>
    <row r="643" spans="9:15">
      <c r="I643" s="8"/>
      <c r="J643" s="8"/>
      <c r="K643" s="8"/>
      <c r="L643" s="8"/>
      <c r="M643" s="8"/>
      <c r="N643" s="8"/>
      <c r="O643" s="8"/>
    </row>
    <row r="644" spans="9:15">
      <c r="I644" s="8"/>
      <c r="J644" s="8"/>
      <c r="K644" s="8"/>
      <c r="L644" s="8"/>
      <c r="M644" s="8"/>
      <c r="N644" s="8"/>
      <c r="O644" s="8"/>
    </row>
    <row r="645" spans="9:15">
      <c r="I645" s="8"/>
      <c r="J645" s="8"/>
      <c r="K645" s="8"/>
      <c r="L645" s="8"/>
      <c r="M645" s="8"/>
      <c r="N645" s="8"/>
      <c r="O645" s="8"/>
    </row>
    <row r="646" spans="9:15">
      <c r="I646" s="8"/>
      <c r="J646" s="8"/>
      <c r="K646" s="8"/>
      <c r="L646" s="8"/>
      <c r="M646" s="8"/>
      <c r="N646" s="8"/>
      <c r="O646" s="8"/>
    </row>
    <row r="647" spans="9:15">
      <c r="I647" s="8"/>
      <c r="J647" s="8"/>
      <c r="K647" s="8"/>
      <c r="L647" s="8"/>
      <c r="M647" s="8"/>
      <c r="N647" s="8"/>
      <c r="O647" s="8"/>
    </row>
    <row r="648" spans="9:15">
      <c r="I648" s="8"/>
      <c r="J648" s="8"/>
      <c r="K648" s="8"/>
      <c r="L648" s="8"/>
      <c r="M648" s="8"/>
      <c r="N648" s="8"/>
      <c r="O648" s="8"/>
    </row>
    <row r="649" spans="9:15">
      <c r="I649" s="8"/>
      <c r="J649" s="8"/>
      <c r="K649" s="8"/>
      <c r="L649" s="8"/>
      <c r="M649" s="8"/>
      <c r="N649" s="8"/>
      <c r="O649" s="8"/>
    </row>
    <row r="650" spans="9:15">
      <c r="I650" s="8"/>
      <c r="J650" s="8"/>
      <c r="K650" s="8"/>
      <c r="L650" s="8"/>
      <c r="M650" s="8"/>
      <c r="N650" s="8"/>
      <c r="O650" s="8"/>
    </row>
    <row r="651" spans="9:15">
      <c r="I651" s="8"/>
      <c r="J651" s="8"/>
      <c r="K651" s="8"/>
      <c r="L651" s="8"/>
      <c r="M651" s="8"/>
      <c r="N651" s="8"/>
      <c r="O651" s="8"/>
    </row>
    <row r="652" spans="9:15">
      <c r="I652" s="8"/>
      <c r="J652" s="8"/>
      <c r="K652" s="8"/>
      <c r="L652" s="8"/>
      <c r="M652" s="8"/>
      <c r="N652" s="8"/>
      <c r="O652" s="8"/>
    </row>
    <row r="653" spans="9:15">
      <c r="I653" s="8"/>
      <c r="J653" s="8"/>
      <c r="K653" s="8"/>
      <c r="L653" s="8"/>
      <c r="M653" s="8"/>
      <c r="N653" s="8"/>
      <c r="O653" s="8"/>
    </row>
    <row r="654" spans="9:15">
      <c r="I654" s="8"/>
      <c r="J654" s="8"/>
      <c r="K654" s="8"/>
      <c r="L654" s="8"/>
      <c r="M654" s="8"/>
      <c r="N654" s="8"/>
      <c r="O654" s="8"/>
    </row>
    <row r="655" spans="9:15">
      <c r="I655" s="8"/>
      <c r="J655" s="8"/>
      <c r="K655" s="8"/>
      <c r="L655" s="8"/>
      <c r="M655" s="8"/>
      <c r="N655" s="8"/>
      <c r="O655" s="8"/>
    </row>
    <row r="656" spans="9:15">
      <c r="I656" s="8"/>
      <c r="J656" s="8"/>
      <c r="K656" s="8"/>
      <c r="L656" s="8"/>
      <c r="M656" s="8"/>
      <c r="N656" s="8"/>
      <c r="O656" s="8"/>
    </row>
    <row r="657" spans="9:15">
      <c r="I657" s="8"/>
      <c r="J657" s="8"/>
      <c r="K657" s="8"/>
      <c r="L657" s="8"/>
      <c r="M657" s="8"/>
      <c r="N657" s="8"/>
      <c r="O657" s="8"/>
    </row>
    <row r="658" spans="9:15">
      <c r="I658" s="8"/>
      <c r="J658" s="8"/>
      <c r="K658" s="8"/>
      <c r="L658" s="8"/>
      <c r="M658" s="8"/>
      <c r="N658" s="8"/>
      <c r="O658" s="8"/>
    </row>
    <row r="659" spans="9:15">
      <c r="I659" s="8"/>
      <c r="J659" s="8"/>
      <c r="K659" s="8"/>
      <c r="L659" s="8"/>
      <c r="M659" s="8"/>
      <c r="N659" s="8"/>
      <c r="O659" s="8"/>
    </row>
    <row r="660" spans="9:15">
      <c r="I660" s="8"/>
      <c r="J660" s="8"/>
      <c r="K660" s="8"/>
      <c r="L660" s="8"/>
      <c r="M660" s="8"/>
      <c r="N660" s="8"/>
      <c r="O660" s="8"/>
    </row>
    <row r="661" spans="9:15">
      <c r="I661" s="8"/>
      <c r="J661" s="8"/>
      <c r="K661" s="8"/>
      <c r="L661" s="8"/>
      <c r="M661" s="8"/>
      <c r="N661" s="8"/>
      <c r="O661" s="8"/>
    </row>
    <row r="662" spans="9:15">
      <c r="I662" s="8"/>
      <c r="J662" s="8"/>
      <c r="K662" s="8"/>
      <c r="L662" s="8"/>
      <c r="M662" s="8"/>
      <c r="N662" s="8"/>
      <c r="O662" s="8"/>
    </row>
    <row r="663" spans="9:15">
      <c r="I663" s="8"/>
      <c r="J663" s="8"/>
      <c r="K663" s="8"/>
      <c r="L663" s="8"/>
      <c r="M663" s="8"/>
      <c r="N663" s="8"/>
      <c r="O663" s="8"/>
    </row>
    <row r="664" spans="9:15">
      <c r="I664" s="8"/>
      <c r="J664" s="8"/>
      <c r="K664" s="8"/>
      <c r="L664" s="8"/>
      <c r="M664" s="8"/>
      <c r="N664" s="8"/>
      <c r="O664" s="8"/>
    </row>
    <row r="665" spans="9:15">
      <c r="I665" s="8"/>
      <c r="J665" s="8"/>
      <c r="K665" s="8"/>
      <c r="L665" s="8"/>
      <c r="M665" s="8"/>
      <c r="N665" s="8"/>
      <c r="O665" s="8"/>
    </row>
    <row r="666" spans="9:15">
      <c r="I666" s="8"/>
      <c r="J666" s="8"/>
      <c r="K666" s="8"/>
      <c r="L666" s="8"/>
      <c r="M666" s="8"/>
      <c r="N666" s="8"/>
      <c r="O666" s="8"/>
    </row>
    <row r="667" spans="9:15">
      <c r="I667" s="8"/>
      <c r="J667" s="8"/>
      <c r="K667" s="8"/>
      <c r="L667" s="8"/>
      <c r="M667" s="8"/>
      <c r="N667" s="8"/>
      <c r="O667" s="8"/>
    </row>
    <row r="668" spans="9:15">
      <c r="I668" s="8"/>
      <c r="J668" s="8"/>
      <c r="K668" s="8"/>
      <c r="L668" s="8"/>
      <c r="M668" s="8"/>
      <c r="N668" s="8"/>
      <c r="O668" s="8"/>
    </row>
    <row r="669" spans="9:15">
      <c r="I669" s="8"/>
      <c r="J669" s="8"/>
      <c r="K669" s="8"/>
      <c r="L669" s="8"/>
      <c r="M669" s="8"/>
      <c r="N669" s="8"/>
      <c r="O669" s="8"/>
    </row>
    <row r="670" spans="9:15">
      <c r="I670" s="8"/>
      <c r="J670" s="8"/>
      <c r="K670" s="8"/>
      <c r="L670" s="8"/>
      <c r="M670" s="8"/>
      <c r="N670" s="8"/>
      <c r="O670" s="8"/>
    </row>
    <row r="671" spans="9:15">
      <c r="I671" s="8"/>
      <c r="J671" s="8"/>
      <c r="K671" s="8"/>
      <c r="L671" s="8"/>
      <c r="M671" s="8"/>
      <c r="N671" s="8"/>
      <c r="O671" s="8"/>
    </row>
    <row r="672" spans="9:15">
      <c r="I672" s="8"/>
      <c r="J672" s="8"/>
      <c r="K672" s="8"/>
      <c r="L672" s="8"/>
      <c r="M672" s="8"/>
      <c r="N672" s="8"/>
      <c r="O672" s="8"/>
    </row>
    <row r="673" spans="9:15">
      <c r="I673" s="8"/>
      <c r="J673" s="8"/>
      <c r="K673" s="8"/>
      <c r="L673" s="8"/>
      <c r="M673" s="8"/>
      <c r="N673" s="8"/>
      <c r="O673" s="8"/>
    </row>
    <row r="674" spans="9:15">
      <c r="I674" s="8"/>
      <c r="J674" s="8"/>
      <c r="K674" s="8"/>
      <c r="L674" s="8"/>
      <c r="M674" s="8"/>
      <c r="N674" s="8"/>
      <c r="O674" s="8"/>
    </row>
    <row r="675" spans="9:15">
      <c r="I675" s="8"/>
      <c r="J675" s="8"/>
      <c r="K675" s="8"/>
      <c r="L675" s="8"/>
      <c r="M675" s="8"/>
      <c r="N675" s="8"/>
      <c r="O675" s="8"/>
    </row>
    <row r="676" spans="9:15">
      <c r="I676" s="8"/>
      <c r="J676" s="8"/>
      <c r="K676" s="8"/>
      <c r="L676" s="8"/>
      <c r="M676" s="8"/>
      <c r="N676" s="8"/>
      <c r="O676" s="8"/>
    </row>
    <row r="677" spans="9:15">
      <c r="I677" s="8"/>
      <c r="J677" s="8"/>
      <c r="K677" s="8"/>
      <c r="L677" s="8"/>
      <c r="M677" s="8"/>
      <c r="N677" s="8"/>
      <c r="O677" s="8"/>
    </row>
    <row r="678" spans="9:15">
      <c r="I678" s="8"/>
      <c r="J678" s="8"/>
      <c r="K678" s="8"/>
      <c r="L678" s="8"/>
      <c r="M678" s="8"/>
      <c r="N678" s="8"/>
      <c r="O678" s="8"/>
    </row>
    <row r="679" spans="9:15">
      <c r="I679" s="8"/>
      <c r="J679" s="8"/>
      <c r="K679" s="8"/>
      <c r="L679" s="8"/>
      <c r="M679" s="8"/>
      <c r="N679" s="8"/>
      <c r="O679" s="8"/>
    </row>
    <row r="680" spans="9:15">
      <c r="I680" s="8"/>
      <c r="J680" s="8"/>
      <c r="K680" s="8"/>
      <c r="L680" s="8"/>
      <c r="M680" s="8"/>
      <c r="N680" s="8"/>
      <c r="O680" s="8"/>
    </row>
    <row r="681" spans="9:15">
      <c r="I681" s="8"/>
      <c r="J681" s="8"/>
      <c r="K681" s="8"/>
      <c r="L681" s="8"/>
      <c r="M681" s="8"/>
      <c r="N681" s="8"/>
      <c r="O681" s="8"/>
    </row>
    <row r="682" spans="9:15">
      <c r="I682" s="8"/>
      <c r="J682" s="8"/>
      <c r="K682" s="8"/>
      <c r="L682" s="8"/>
      <c r="M682" s="8"/>
      <c r="N682" s="8"/>
      <c r="O682" s="8"/>
    </row>
    <row r="683" spans="9:15">
      <c r="I683" s="8"/>
      <c r="J683" s="8"/>
      <c r="K683" s="8"/>
      <c r="L683" s="8"/>
      <c r="M683" s="8"/>
      <c r="N683" s="8"/>
      <c r="O683" s="8"/>
    </row>
    <row r="684" spans="9:15">
      <c r="I684" s="8"/>
      <c r="J684" s="8"/>
      <c r="K684" s="8"/>
      <c r="L684" s="8"/>
      <c r="M684" s="8"/>
      <c r="N684" s="8"/>
      <c r="O684" s="8"/>
    </row>
    <row r="685" spans="9:15">
      <c r="I685" s="8"/>
      <c r="J685" s="8"/>
      <c r="K685" s="8"/>
      <c r="L685" s="8"/>
      <c r="M685" s="8"/>
      <c r="N685" s="8"/>
      <c r="O685" s="8"/>
    </row>
    <row r="686" spans="9:15">
      <c r="I686" s="8"/>
      <c r="J686" s="8"/>
      <c r="K686" s="8"/>
      <c r="L686" s="8"/>
      <c r="M686" s="8"/>
      <c r="N686" s="8"/>
      <c r="O686" s="8"/>
    </row>
    <row r="687" spans="9:15">
      <c r="I687" s="8"/>
      <c r="J687" s="8"/>
      <c r="K687" s="8"/>
      <c r="L687" s="8"/>
      <c r="M687" s="8"/>
      <c r="N687" s="8"/>
      <c r="O687" s="8"/>
    </row>
    <row r="688" spans="9:15">
      <c r="I688" s="8"/>
      <c r="J688" s="8"/>
      <c r="K688" s="8"/>
      <c r="L688" s="8"/>
      <c r="M688" s="8"/>
      <c r="N688" s="8"/>
      <c r="O688" s="8"/>
    </row>
    <row r="689" spans="9:15">
      <c r="I689" s="8"/>
      <c r="J689" s="8"/>
      <c r="K689" s="8"/>
      <c r="L689" s="8"/>
      <c r="M689" s="8"/>
      <c r="N689" s="8"/>
      <c r="O689" s="8"/>
    </row>
    <row r="690" spans="9:15">
      <c r="I690" s="8"/>
      <c r="J690" s="8"/>
      <c r="K690" s="8"/>
      <c r="L690" s="8"/>
      <c r="M690" s="8"/>
      <c r="N690" s="8"/>
      <c r="O690" s="8"/>
    </row>
    <row r="691" spans="9:15">
      <c r="I691" s="8"/>
      <c r="J691" s="8"/>
      <c r="K691" s="8"/>
      <c r="L691" s="8"/>
      <c r="M691" s="8"/>
      <c r="N691" s="8"/>
      <c r="O691" s="8"/>
    </row>
    <row r="692" spans="9:15">
      <c r="I692" s="8"/>
      <c r="J692" s="8"/>
      <c r="K692" s="8"/>
      <c r="L692" s="8"/>
      <c r="M692" s="8"/>
      <c r="N692" s="8"/>
      <c r="O692" s="8"/>
    </row>
    <row r="693" spans="9:15">
      <c r="I693" s="8"/>
      <c r="J693" s="8"/>
      <c r="K693" s="8"/>
      <c r="L693" s="8"/>
      <c r="M693" s="8"/>
      <c r="N693" s="8"/>
      <c r="O693" s="8"/>
    </row>
    <row r="694" spans="9:15">
      <c r="I694" s="8"/>
      <c r="J694" s="8"/>
      <c r="K694" s="8"/>
      <c r="L694" s="8"/>
      <c r="M694" s="8"/>
      <c r="N694" s="8"/>
      <c r="O694" s="8"/>
    </row>
    <row r="695" spans="9:15">
      <c r="I695" s="8"/>
      <c r="J695" s="8"/>
      <c r="K695" s="8"/>
      <c r="L695" s="8"/>
      <c r="M695" s="8"/>
      <c r="N695" s="8"/>
      <c r="O695" s="8"/>
    </row>
    <row r="696" spans="9:15">
      <c r="I696" s="8"/>
      <c r="J696" s="8"/>
      <c r="K696" s="8"/>
      <c r="L696" s="8"/>
      <c r="M696" s="8"/>
      <c r="N696" s="8"/>
      <c r="O696" s="8"/>
    </row>
    <row r="697" spans="9:15">
      <c r="I697" s="8"/>
      <c r="J697" s="8"/>
      <c r="K697" s="8"/>
      <c r="L697" s="8"/>
      <c r="M697" s="8"/>
      <c r="N697" s="8"/>
      <c r="O697" s="8"/>
    </row>
    <row r="698" spans="9:15">
      <c r="I698" s="8"/>
      <c r="J698" s="8"/>
      <c r="K698" s="8"/>
      <c r="L698" s="8"/>
      <c r="M698" s="8"/>
      <c r="N698" s="8"/>
      <c r="O698" s="8"/>
    </row>
    <row r="699" spans="9:15">
      <c r="I699" s="8"/>
      <c r="J699" s="8"/>
      <c r="K699" s="8"/>
      <c r="L699" s="8"/>
      <c r="M699" s="8"/>
      <c r="N699" s="8"/>
      <c r="O699" s="8"/>
    </row>
    <row r="700" spans="9:15">
      <c r="I700" s="8"/>
      <c r="J700" s="8"/>
      <c r="K700" s="8"/>
      <c r="L700" s="8"/>
      <c r="M700" s="8"/>
      <c r="N700" s="8"/>
      <c r="O700" s="8"/>
    </row>
    <row r="701" spans="9:15">
      <c r="I701" s="8"/>
      <c r="J701" s="8"/>
      <c r="K701" s="8"/>
      <c r="L701" s="8"/>
      <c r="M701" s="8"/>
      <c r="N701" s="8"/>
      <c r="O701" s="8"/>
    </row>
    <row r="702" spans="9:15">
      <c r="I702" s="8"/>
      <c r="J702" s="8"/>
      <c r="K702" s="8"/>
      <c r="L702" s="8"/>
      <c r="M702" s="8"/>
      <c r="N702" s="8"/>
      <c r="O702" s="8"/>
    </row>
    <row r="703" spans="9:15">
      <c r="I703" s="8"/>
      <c r="J703" s="8"/>
      <c r="K703" s="8"/>
      <c r="L703" s="8"/>
      <c r="M703" s="8"/>
      <c r="N703" s="8"/>
      <c r="O703" s="8"/>
    </row>
    <row r="704" spans="9:15">
      <c r="I704" s="8"/>
      <c r="J704" s="8"/>
      <c r="K704" s="8"/>
      <c r="L704" s="8"/>
      <c r="M704" s="8"/>
      <c r="N704" s="8"/>
      <c r="O704" s="8"/>
    </row>
    <row r="705" spans="9:15">
      <c r="I705" s="8"/>
      <c r="J705" s="8"/>
      <c r="K705" s="8"/>
      <c r="L705" s="8"/>
      <c r="M705" s="8"/>
      <c r="N705" s="8"/>
      <c r="O705" s="8"/>
    </row>
    <row r="706" spans="9:15">
      <c r="I706" s="8"/>
      <c r="J706" s="8"/>
      <c r="K706" s="8"/>
      <c r="L706" s="8"/>
      <c r="M706" s="8"/>
      <c r="N706" s="8"/>
      <c r="O706" s="8"/>
    </row>
    <row r="707" spans="9:15">
      <c r="I707" s="8"/>
      <c r="J707" s="8"/>
      <c r="K707" s="8"/>
      <c r="L707" s="8"/>
      <c r="M707" s="8"/>
      <c r="N707" s="8"/>
      <c r="O707" s="8"/>
    </row>
    <row r="708" spans="9:15">
      <c r="I708" s="8"/>
      <c r="J708" s="8"/>
      <c r="K708" s="8"/>
      <c r="L708" s="8"/>
      <c r="M708" s="8"/>
      <c r="N708" s="8"/>
      <c r="O708" s="8"/>
    </row>
    <row r="709" spans="9:15">
      <c r="I709" s="8"/>
      <c r="J709" s="8"/>
      <c r="K709" s="8"/>
      <c r="L709" s="8"/>
      <c r="M709" s="8"/>
      <c r="N709" s="8"/>
      <c r="O709" s="8"/>
    </row>
    <row r="710" spans="9:15">
      <c r="I710" s="8"/>
      <c r="J710" s="8"/>
      <c r="K710" s="8"/>
      <c r="L710" s="8"/>
      <c r="M710" s="8"/>
      <c r="N710" s="8"/>
      <c r="O710" s="8"/>
    </row>
    <row r="711" spans="9:15">
      <c r="I711" s="8"/>
      <c r="J711" s="8"/>
      <c r="K711" s="8"/>
      <c r="L711" s="8"/>
      <c r="M711" s="8"/>
      <c r="N711" s="8"/>
      <c r="O711" s="8"/>
    </row>
    <row r="712" spans="9:15">
      <c r="I712" s="8"/>
      <c r="J712" s="8"/>
      <c r="K712" s="8"/>
      <c r="L712" s="8"/>
      <c r="M712" s="8"/>
      <c r="N712" s="8"/>
      <c r="O712" s="8"/>
    </row>
    <row r="713" spans="9:15">
      <c r="I713" s="8"/>
      <c r="J713" s="8"/>
      <c r="K713" s="8"/>
      <c r="L713" s="8"/>
      <c r="M713" s="8"/>
      <c r="N713" s="8"/>
      <c r="O713" s="8"/>
    </row>
    <row r="714" spans="9:15">
      <c r="I714" s="8"/>
      <c r="J714" s="8"/>
      <c r="K714" s="8"/>
      <c r="L714" s="8"/>
      <c r="M714" s="8"/>
      <c r="N714" s="8"/>
      <c r="O714" s="8"/>
    </row>
    <row r="715" spans="9:15">
      <c r="I715" s="8"/>
      <c r="J715" s="8"/>
      <c r="K715" s="8"/>
      <c r="L715" s="8"/>
      <c r="M715" s="8"/>
      <c r="N715" s="8"/>
      <c r="O715" s="8"/>
    </row>
    <row r="716" spans="9:15">
      <c r="I716" s="8"/>
      <c r="J716" s="8"/>
      <c r="K716" s="8"/>
      <c r="L716" s="8"/>
      <c r="M716" s="8"/>
      <c r="N716" s="8"/>
      <c r="O716" s="8"/>
    </row>
    <row r="717" spans="9:15">
      <c r="I717" s="8"/>
      <c r="J717" s="8"/>
      <c r="K717" s="8"/>
      <c r="L717" s="8"/>
      <c r="M717" s="8"/>
      <c r="N717" s="8"/>
      <c r="O717" s="8"/>
    </row>
    <row r="718" spans="9:15">
      <c r="I718" s="8"/>
      <c r="J718" s="8"/>
      <c r="K718" s="8"/>
      <c r="L718" s="8"/>
      <c r="M718" s="8"/>
      <c r="N718" s="8"/>
      <c r="O718" s="8"/>
    </row>
    <row r="719" spans="9:15">
      <c r="I719" s="8"/>
      <c r="J719" s="8"/>
      <c r="K719" s="8"/>
      <c r="L719" s="8"/>
      <c r="M719" s="8"/>
      <c r="N719" s="8"/>
      <c r="O719" s="8"/>
    </row>
    <row r="720" spans="9:15">
      <c r="I720" s="8"/>
      <c r="J720" s="8"/>
      <c r="K720" s="8"/>
      <c r="L720" s="8"/>
      <c r="M720" s="8"/>
      <c r="N720" s="8"/>
      <c r="O720" s="8"/>
    </row>
    <row r="721" spans="9:15">
      <c r="I721" s="8"/>
      <c r="J721" s="8"/>
      <c r="K721" s="8"/>
      <c r="L721" s="8"/>
      <c r="M721" s="8"/>
      <c r="N721" s="8"/>
      <c r="O721" s="8"/>
    </row>
    <row r="722" spans="9:15">
      <c r="I722" s="8"/>
      <c r="J722" s="8"/>
      <c r="K722" s="8"/>
      <c r="L722" s="8"/>
      <c r="M722" s="8"/>
      <c r="N722" s="8"/>
      <c r="O722" s="8"/>
    </row>
    <row r="723" spans="9:15">
      <c r="I723" s="8"/>
      <c r="J723" s="8"/>
      <c r="K723" s="8"/>
      <c r="L723" s="8"/>
      <c r="M723" s="8"/>
      <c r="N723" s="8"/>
      <c r="O723" s="8"/>
    </row>
    <row r="724" spans="9:15">
      <c r="I724" s="8"/>
      <c r="J724" s="8"/>
      <c r="K724" s="8"/>
      <c r="L724" s="8"/>
      <c r="M724" s="8"/>
      <c r="N724" s="8"/>
      <c r="O724" s="8"/>
    </row>
    <row r="725" spans="9:15">
      <c r="I725" s="8"/>
      <c r="J725" s="8"/>
      <c r="K725" s="8"/>
      <c r="L725" s="8"/>
      <c r="M725" s="8"/>
      <c r="N725" s="8"/>
      <c r="O725" s="8"/>
    </row>
    <row r="726" spans="9:15">
      <c r="I726" s="8"/>
      <c r="J726" s="8"/>
      <c r="K726" s="8"/>
      <c r="L726" s="8"/>
      <c r="M726" s="8"/>
      <c r="N726" s="8"/>
      <c r="O726" s="8"/>
    </row>
    <row r="727" spans="9:15">
      <c r="I727" s="8"/>
      <c r="J727" s="8"/>
      <c r="K727" s="8"/>
      <c r="L727" s="8"/>
      <c r="M727" s="8"/>
      <c r="N727" s="8"/>
      <c r="O727" s="8"/>
    </row>
    <row r="728" spans="9:15">
      <c r="I728" s="8"/>
      <c r="J728" s="8"/>
      <c r="K728" s="8"/>
      <c r="L728" s="8"/>
      <c r="M728" s="8"/>
      <c r="N728" s="8"/>
      <c r="O728" s="8"/>
    </row>
    <row r="729" spans="9:15">
      <c r="I729" s="8"/>
      <c r="J729" s="8"/>
      <c r="K729" s="8"/>
      <c r="L729" s="8"/>
      <c r="M729" s="8"/>
      <c r="N729" s="8"/>
      <c r="O729" s="8"/>
    </row>
    <row r="730" spans="9:15">
      <c r="I730" s="8"/>
      <c r="J730" s="8"/>
      <c r="K730" s="8"/>
      <c r="L730" s="8"/>
      <c r="M730" s="8"/>
      <c r="N730" s="8"/>
      <c r="O730" s="8"/>
    </row>
    <row r="731" spans="9:15">
      <c r="I731" s="8"/>
      <c r="J731" s="8"/>
      <c r="K731" s="8"/>
      <c r="L731" s="8"/>
      <c r="M731" s="8"/>
      <c r="N731" s="8"/>
      <c r="O731" s="8"/>
    </row>
    <row r="732" spans="9:15">
      <c r="I732" s="8"/>
      <c r="J732" s="8"/>
      <c r="K732" s="8"/>
      <c r="L732" s="8"/>
      <c r="M732" s="8"/>
      <c r="N732" s="8"/>
      <c r="O732" s="8"/>
    </row>
    <row r="733" spans="9:15">
      <c r="I733" s="8"/>
      <c r="J733" s="8"/>
      <c r="K733" s="8"/>
      <c r="L733" s="8"/>
      <c r="M733" s="8"/>
      <c r="N733" s="8"/>
      <c r="O733" s="8"/>
    </row>
    <row r="734" spans="9:15">
      <c r="I734" s="8"/>
      <c r="J734" s="8"/>
      <c r="K734" s="8"/>
      <c r="L734" s="8"/>
      <c r="M734" s="8"/>
      <c r="N734" s="8"/>
      <c r="O734" s="8"/>
    </row>
    <row r="735" spans="9:15">
      <c r="I735" s="8"/>
      <c r="J735" s="8"/>
      <c r="K735" s="8"/>
      <c r="L735" s="8"/>
      <c r="M735" s="8"/>
      <c r="N735" s="8"/>
      <c r="O735" s="8"/>
    </row>
    <row r="736" spans="9:15">
      <c r="I736" s="8"/>
      <c r="J736" s="8"/>
      <c r="K736" s="8"/>
      <c r="L736" s="8"/>
      <c r="M736" s="8"/>
      <c r="N736" s="8"/>
      <c r="O736" s="8"/>
    </row>
    <row r="737" spans="9:15">
      <c r="I737" s="8"/>
      <c r="J737" s="8"/>
      <c r="K737" s="8"/>
      <c r="L737" s="8"/>
      <c r="M737" s="8"/>
      <c r="N737" s="8"/>
      <c r="O737" s="8"/>
    </row>
    <row r="738" spans="9:15">
      <c r="I738" s="8"/>
      <c r="J738" s="8"/>
      <c r="K738" s="8"/>
      <c r="L738" s="8"/>
      <c r="M738" s="8"/>
      <c r="N738" s="8"/>
      <c r="O738" s="8"/>
    </row>
    <row r="739" spans="9:15">
      <c r="I739" s="8"/>
      <c r="J739" s="8"/>
      <c r="K739" s="8"/>
      <c r="L739" s="8"/>
      <c r="M739" s="8"/>
      <c r="N739" s="8"/>
      <c r="O739" s="8"/>
    </row>
    <row r="740" spans="9:15">
      <c r="I740" s="8"/>
      <c r="J740" s="8"/>
      <c r="K740" s="8"/>
      <c r="L740" s="8"/>
      <c r="M740" s="8"/>
      <c r="N740" s="8"/>
      <c r="O740" s="8"/>
    </row>
    <row r="741" spans="9:15">
      <c r="I741" s="8"/>
      <c r="J741" s="8"/>
      <c r="K741" s="8"/>
      <c r="L741" s="8"/>
      <c r="M741" s="8"/>
      <c r="N741" s="8"/>
      <c r="O741" s="8"/>
    </row>
    <row r="742" spans="9:15">
      <c r="I742" s="8"/>
      <c r="J742" s="8"/>
      <c r="K742" s="8"/>
      <c r="L742" s="8"/>
      <c r="M742" s="8"/>
      <c r="N742" s="8"/>
      <c r="O742" s="8"/>
    </row>
    <row r="743" spans="9:15">
      <c r="I743" s="8"/>
      <c r="J743" s="8"/>
      <c r="K743" s="8"/>
      <c r="L743" s="8"/>
      <c r="M743" s="8"/>
      <c r="N743" s="8"/>
      <c r="O743" s="8"/>
    </row>
    <row r="744" spans="9:15">
      <c r="I744" s="8"/>
      <c r="J744" s="8"/>
      <c r="K744" s="8"/>
      <c r="L744" s="8"/>
      <c r="M744" s="8"/>
      <c r="N744" s="8"/>
      <c r="O744" s="8"/>
    </row>
    <row r="745" spans="9:15">
      <c r="I745" s="8"/>
      <c r="J745" s="8"/>
      <c r="K745" s="8"/>
      <c r="L745" s="8"/>
      <c r="M745" s="8"/>
      <c r="N745" s="8"/>
      <c r="O745" s="8"/>
    </row>
    <row r="746" spans="9:15">
      <c r="I746" s="8"/>
      <c r="J746" s="8"/>
      <c r="K746" s="8"/>
      <c r="L746" s="8"/>
      <c r="M746" s="8"/>
      <c r="N746" s="8"/>
      <c r="O746" s="8"/>
    </row>
    <row r="747" spans="9:15">
      <c r="I747" s="8"/>
      <c r="J747" s="8"/>
      <c r="K747" s="8"/>
      <c r="L747" s="8"/>
      <c r="M747" s="8"/>
      <c r="N747" s="8"/>
      <c r="O747" s="8"/>
    </row>
    <row r="748" spans="9:15">
      <c r="I748" s="8"/>
      <c r="J748" s="8"/>
      <c r="K748" s="8"/>
      <c r="L748" s="8"/>
      <c r="M748" s="8"/>
      <c r="N748" s="8"/>
      <c r="O748" s="8"/>
    </row>
    <row r="749" spans="9:15">
      <c r="I749" s="8"/>
      <c r="J749" s="8"/>
      <c r="K749" s="8"/>
      <c r="L749" s="8"/>
      <c r="M749" s="8"/>
      <c r="N749" s="8"/>
      <c r="O749" s="8"/>
    </row>
    <row r="750" spans="9:15">
      <c r="I750" s="8"/>
      <c r="J750" s="8"/>
      <c r="K750" s="8"/>
      <c r="L750" s="8"/>
      <c r="M750" s="8"/>
      <c r="N750" s="8"/>
      <c r="O750" s="8"/>
    </row>
    <row r="751" spans="9:15">
      <c r="I751" s="8"/>
      <c r="J751" s="8"/>
      <c r="K751" s="8"/>
      <c r="L751" s="8"/>
      <c r="M751" s="8"/>
      <c r="N751" s="8"/>
      <c r="O751" s="8"/>
    </row>
    <row r="752" spans="9:15">
      <c r="I752" s="8"/>
      <c r="J752" s="8"/>
      <c r="K752" s="8"/>
      <c r="L752" s="8"/>
      <c r="M752" s="8"/>
      <c r="N752" s="8"/>
      <c r="O752" s="8"/>
    </row>
    <row r="753" spans="9:15">
      <c r="I753" s="8"/>
      <c r="J753" s="8"/>
      <c r="K753" s="8"/>
      <c r="L753" s="8"/>
      <c r="M753" s="8"/>
      <c r="N753" s="8"/>
      <c r="O753" s="8"/>
    </row>
    <row r="754" spans="9:15">
      <c r="I754" s="8"/>
      <c r="J754" s="8"/>
      <c r="K754" s="8"/>
      <c r="L754" s="8"/>
      <c r="M754" s="8"/>
      <c r="N754" s="8"/>
      <c r="O754" s="8"/>
    </row>
    <row r="755" spans="9:15">
      <c r="I755" s="8"/>
      <c r="J755" s="8"/>
      <c r="K755" s="8"/>
      <c r="L755" s="8"/>
      <c r="M755" s="8"/>
      <c r="N755" s="8"/>
      <c r="O755" s="8"/>
    </row>
    <row r="756" spans="9:15">
      <c r="I756" s="8"/>
      <c r="J756" s="8"/>
      <c r="K756" s="8"/>
      <c r="L756" s="8"/>
      <c r="M756" s="8"/>
      <c r="N756" s="8"/>
      <c r="O756" s="8"/>
    </row>
    <row r="757" spans="9:15">
      <c r="I757" s="8"/>
      <c r="J757" s="8"/>
      <c r="K757" s="8"/>
      <c r="L757" s="8"/>
      <c r="M757" s="8"/>
      <c r="N757" s="8"/>
      <c r="O757" s="8"/>
    </row>
    <row r="758" spans="9:15">
      <c r="I758" s="8"/>
      <c r="J758" s="8"/>
      <c r="K758" s="8"/>
      <c r="L758" s="8"/>
      <c r="M758" s="8"/>
      <c r="N758" s="8"/>
      <c r="O758" s="8"/>
    </row>
    <row r="759" spans="9:15">
      <c r="I759" s="8"/>
      <c r="J759" s="8"/>
      <c r="K759" s="8"/>
      <c r="L759" s="8"/>
      <c r="M759" s="8"/>
      <c r="N759" s="8"/>
      <c r="O759" s="8"/>
    </row>
    <row r="760" spans="9:15">
      <c r="I760" s="8"/>
      <c r="J760" s="8"/>
      <c r="K760" s="8"/>
      <c r="L760" s="8"/>
      <c r="M760" s="8"/>
      <c r="N760" s="8"/>
      <c r="O760" s="8"/>
    </row>
    <row r="761" spans="9:15">
      <c r="I761" s="8"/>
      <c r="J761" s="8"/>
      <c r="K761" s="8"/>
      <c r="L761" s="8"/>
      <c r="M761" s="8"/>
      <c r="N761" s="8"/>
      <c r="O761" s="8"/>
    </row>
    <row r="762" spans="9:15">
      <c r="I762" s="8"/>
      <c r="J762" s="8"/>
      <c r="K762" s="8"/>
      <c r="L762" s="8"/>
      <c r="M762" s="8"/>
      <c r="N762" s="8"/>
      <c r="O762" s="8"/>
    </row>
    <row r="763" spans="9:15">
      <c r="I763" s="8"/>
      <c r="J763" s="8"/>
      <c r="K763" s="8"/>
      <c r="L763" s="8"/>
      <c r="M763" s="8"/>
      <c r="N763" s="8"/>
      <c r="O763" s="8"/>
    </row>
    <row r="764" spans="9:15">
      <c r="I764" s="8"/>
      <c r="J764" s="8"/>
      <c r="K764" s="8"/>
      <c r="L764" s="8"/>
      <c r="M764" s="8"/>
      <c r="N764" s="8"/>
      <c r="O764" s="8"/>
    </row>
    <row r="765" spans="9:15">
      <c r="I765" s="8"/>
      <c r="J765" s="8"/>
      <c r="K765" s="8"/>
      <c r="L765" s="8"/>
      <c r="M765" s="8"/>
      <c r="N765" s="8"/>
      <c r="O765" s="8"/>
    </row>
    <row r="766" spans="9:15">
      <c r="I766" s="8"/>
      <c r="J766" s="8"/>
      <c r="K766" s="8"/>
      <c r="L766" s="8"/>
      <c r="M766" s="8"/>
      <c r="N766" s="8"/>
      <c r="O766" s="8"/>
    </row>
    <row r="767" spans="9:15">
      <c r="I767" s="8"/>
      <c r="J767" s="8"/>
      <c r="K767" s="8"/>
      <c r="L767" s="8"/>
      <c r="M767" s="8"/>
      <c r="N767" s="8"/>
      <c r="O767" s="8"/>
    </row>
    <row r="768" spans="9:15">
      <c r="I768" s="8"/>
      <c r="J768" s="8"/>
      <c r="K768" s="8"/>
      <c r="L768" s="8"/>
      <c r="M768" s="8"/>
      <c r="N768" s="8"/>
      <c r="O768" s="8"/>
    </row>
    <row r="769" spans="9:15">
      <c r="I769" s="8"/>
      <c r="J769" s="8"/>
      <c r="K769" s="8"/>
      <c r="L769" s="8"/>
      <c r="M769" s="8"/>
      <c r="N769" s="8"/>
      <c r="O769" s="8"/>
    </row>
    <row r="770" spans="9:15">
      <c r="I770" s="8"/>
      <c r="J770" s="8"/>
      <c r="K770" s="8"/>
      <c r="L770" s="8"/>
      <c r="M770" s="8"/>
      <c r="N770" s="8"/>
      <c r="O770" s="8"/>
    </row>
    <row r="771" spans="9:15">
      <c r="I771" s="8"/>
      <c r="J771" s="8"/>
      <c r="K771" s="8"/>
      <c r="L771" s="8"/>
      <c r="M771" s="8"/>
      <c r="N771" s="8"/>
      <c r="O771" s="8"/>
    </row>
    <row r="772" spans="9:15">
      <c r="I772" s="8"/>
      <c r="J772" s="8"/>
      <c r="K772" s="8"/>
      <c r="L772" s="8"/>
      <c r="M772" s="8"/>
      <c r="N772" s="8"/>
      <c r="O772" s="8"/>
    </row>
    <row r="773" spans="9:15">
      <c r="I773" s="8"/>
      <c r="J773" s="8"/>
      <c r="K773" s="8"/>
      <c r="L773" s="8"/>
      <c r="M773" s="8"/>
      <c r="N773" s="8"/>
      <c r="O773" s="8"/>
    </row>
    <row r="774" spans="9:15">
      <c r="I774" s="8"/>
      <c r="J774" s="8"/>
      <c r="K774" s="8"/>
      <c r="L774" s="8"/>
      <c r="M774" s="8"/>
      <c r="N774" s="8"/>
      <c r="O774" s="8"/>
    </row>
    <row r="775" spans="9:15">
      <c r="I775" s="8"/>
      <c r="J775" s="8"/>
      <c r="K775" s="8"/>
      <c r="L775" s="8"/>
      <c r="M775" s="8"/>
      <c r="N775" s="8"/>
      <c r="O775" s="8"/>
    </row>
    <row r="776" spans="9:15">
      <c r="I776" s="8"/>
      <c r="J776" s="8"/>
      <c r="K776" s="8"/>
      <c r="L776" s="8"/>
      <c r="M776" s="8"/>
      <c r="N776" s="8"/>
      <c r="O776" s="8"/>
    </row>
    <row r="777" spans="9:15">
      <c r="I777" s="8"/>
      <c r="J777" s="8"/>
      <c r="K777" s="8"/>
      <c r="L777" s="8"/>
      <c r="M777" s="8"/>
      <c r="N777" s="8"/>
      <c r="O777" s="8"/>
    </row>
    <row r="778" spans="9:15">
      <c r="I778" s="8"/>
      <c r="J778" s="8"/>
      <c r="K778" s="8"/>
      <c r="L778" s="8"/>
      <c r="M778" s="8"/>
      <c r="N778" s="8"/>
      <c r="O778" s="8"/>
    </row>
    <row r="779" spans="9:15">
      <c r="I779" s="8"/>
      <c r="J779" s="8"/>
      <c r="K779" s="8"/>
      <c r="L779" s="8"/>
      <c r="M779" s="8"/>
      <c r="N779" s="8"/>
      <c r="O779" s="8"/>
    </row>
    <row r="780" spans="9:15">
      <c r="I780" s="8"/>
      <c r="J780" s="8"/>
      <c r="K780" s="8"/>
      <c r="L780" s="8"/>
      <c r="M780" s="8"/>
      <c r="N780" s="8"/>
      <c r="O780" s="8"/>
    </row>
    <row r="781" spans="9:15">
      <c r="I781" s="8"/>
      <c r="J781" s="8"/>
      <c r="K781" s="8"/>
      <c r="L781" s="8"/>
      <c r="M781" s="8"/>
      <c r="N781" s="8"/>
      <c r="O781" s="8"/>
    </row>
    <row r="782" spans="9:15">
      <c r="I782" s="8"/>
      <c r="J782" s="8"/>
      <c r="K782" s="8"/>
      <c r="L782" s="8"/>
      <c r="M782" s="8"/>
      <c r="N782" s="8"/>
      <c r="O782" s="8"/>
    </row>
    <row r="783" spans="9:15">
      <c r="I783" s="8"/>
      <c r="J783" s="8"/>
      <c r="K783" s="8"/>
      <c r="L783" s="8"/>
      <c r="M783" s="8"/>
      <c r="N783" s="8"/>
      <c r="O783" s="8"/>
    </row>
    <row r="784" spans="9:15">
      <c r="I784" s="8"/>
      <c r="J784" s="8"/>
      <c r="K784" s="8"/>
      <c r="L784" s="8"/>
      <c r="M784" s="8"/>
      <c r="N784" s="8"/>
      <c r="O784" s="8"/>
    </row>
    <row r="785" spans="9:15">
      <c r="I785" s="8"/>
      <c r="J785" s="8"/>
      <c r="K785" s="8"/>
      <c r="L785" s="8"/>
      <c r="M785" s="8"/>
      <c r="N785" s="8"/>
      <c r="O785" s="8"/>
    </row>
    <row r="786" spans="9:15">
      <c r="I786" s="8"/>
      <c r="J786" s="8"/>
      <c r="K786" s="8"/>
      <c r="L786" s="8"/>
      <c r="M786" s="8"/>
      <c r="N786" s="8"/>
      <c r="O786" s="8"/>
    </row>
    <row r="787" spans="9:15">
      <c r="I787" s="8"/>
      <c r="J787" s="8"/>
      <c r="K787" s="8"/>
      <c r="L787" s="8"/>
      <c r="M787" s="8"/>
      <c r="N787" s="8"/>
      <c r="O787" s="8"/>
    </row>
    <row r="788" spans="9:15">
      <c r="I788" s="8"/>
      <c r="J788" s="8"/>
      <c r="K788" s="8"/>
      <c r="L788" s="8"/>
      <c r="M788" s="8"/>
      <c r="N788" s="8"/>
      <c r="O788" s="8"/>
    </row>
    <row r="789" spans="9:15">
      <c r="I789" s="8"/>
      <c r="J789" s="8"/>
      <c r="K789" s="8"/>
      <c r="L789" s="8"/>
      <c r="M789" s="8"/>
      <c r="N789" s="8"/>
      <c r="O789" s="8"/>
    </row>
    <row r="790" spans="9:15">
      <c r="I790" s="8"/>
      <c r="J790" s="8"/>
      <c r="K790" s="8"/>
      <c r="L790" s="8"/>
      <c r="M790" s="8"/>
      <c r="N790" s="8"/>
      <c r="O790" s="8"/>
    </row>
    <row r="791" spans="9:15">
      <c r="I791" s="8"/>
      <c r="J791" s="8"/>
      <c r="K791" s="8"/>
      <c r="L791" s="8"/>
      <c r="M791" s="8"/>
      <c r="N791" s="8"/>
      <c r="O791" s="8"/>
    </row>
    <row r="792" spans="9:15">
      <c r="I792" s="8"/>
      <c r="J792" s="8"/>
      <c r="K792" s="8"/>
      <c r="L792" s="8"/>
      <c r="M792" s="8"/>
      <c r="N792" s="8"/>
      <c r="O792" s="8"/>
    </row>
    <row r="793" spans="9:15">
      <c r="I793" s="8"/>
      <c r="J793" s="8"/>
      <c r="K793" s="8"/>
      <c r="L793" s="8"/>
      <c r="M793" s="8"/>
      <c r="N793" s="8"/>
      <c r="O793" s="8"/>
    </row>
    <row r="794" spans="9:15">
      <c r="I794" s="8"/>
      <c r="J794" s="8"/>
      <c r="K794" s="8"/>
      <c r="L794" s="8"/>
      <c r="M794" s="8"/>
      <c r="N794" s="8"/>
      <c r="O794" s="8"/>
    </row>
    <row r="795" spans="9:15">
      <c r="I795" s="8"/>
      <c r="J795" s="8"/>
      <c r="K795" s="8"/>
      <c r="L795" s="8"/>
      <c r="M795" s="8"/>
      <c r="N795" s="8"/>
      <c r="O795" s="8"/>
    </row>
    <row r="796" spans="9:15">
      <c r="I796" s="8"/>
      <c r="J796" s="8"/>
      <c r="K796" s="8"/>
      <c r="L796" s="8"/>
      <c r="M796" s="8"/>
      <c r="N796" s="8"/>
      <c r="O796" s="8"/>
    </row>
    <row r="797" spans="9:15">
      <c r="I797" s="8"/>
      <c r="J797" s="8"/>
      <c r="K797" s="8"/>
      <c r="L797" s="8"/>
      <c r="M797" s="8"/>
      <c r="N797" s="8"/>
      <c r="O797" s="8"/>
    </row>
    <row r="798" spans="9:15">
      <c r="I798" s="8"/>
      <c r="J798" s="8"/>
      <c r="K798" s="8"/>
      <c r="L798" s="8"/>
      <c r="M798" s="8"/>
      <c r="N798" s="8"/>
      <c r="O798" s="8"/>
    </row>
    <row r="799" spans="9:15">
      <c r="I799" s="8"/>
      <c r="J799" s="8"/>
      <c r="K799" s="8"/>
      <c r="L799" s="8"/>
      <c r="M799" s="8"/>
      <c r="N799" s="8"/>
      <c r="O799" s="8"/>
    </row>
    <row r="800" spans="9:15">
      <c r="I800" s="8"/>
      <c r="J800" s="8"/>
      <c r="K800" s="8"/>
      <c r="L800" s="8"/>
      <c r="M800" s="8"/>
      <c r="N800" s="8"/>
      <c r="O800" s="8"/>
    </row>
    <row r="801" spans="9:15">
      <c r="I801" s="8"/>
      <c r="J801" s="8"/>
      <c r="K801" s="8"/>
      <c r="L801" s="8"/>
      <c r="M801" s="8"/>
      <c r="N801" s="8"/>
      <c r="O801" s="8"/>
    </row>
    <row r="802" spans="9:15">
      <c r="I802" s="8"/>
      <c r="J802" s="8"/>
      <c r="K802" s="8"/>
      <c r="L802" s="8"/>
      <c r="M802" s="8"/>
      <c r="N802" s="8"/>
      <c r="O802" s="8"/>
    </row>
    <row r="803" spans="9:15">
      <c r="I803" s="8"/>
      <c r="J803" s="8"/>
      <c r="K803" s="8"/>
      <c r="L803" s="8"/>
      <c r="M803" s="8"/>
      <c r="N803" s="8"/>
      <c r="O803" s="8"/>
    </row>
    <row r="804" spans="9:15">
      <c r="I804" s="8"/>
      <c r="J804" s="8"/>
      <c r="K804" s="8"/>
      <c r="L804" s="8"/>
      <c r="M804" s="8"/>
      <c r="N804" s="8"/>
      <c r="O804" s="8"/>
    </row>
    <row r="805" spans="9:15">
      <c r="I805" s="8"/>
      <c r="J805" s="8"/>
      <c r="K805" s="8"/>
      <c r="L805" s="8"/>
      <c r="M805" s="8"/>
      <c r="N805" s="8"/>
      <c r="O805" s="8"/>
    </row>
    <row r="806" spans="9:15">
      <c r="I806" s="8"/>
      <c r="J806" s="8"/>
      <c r="K806" s="8"/>
      <c r="L806" s="8"/>
      <c r="M806" s="8"/>
      <c r="N806" s="8"/>
      <c r="O806" s="8"/>
    </row>
    <row r="807" spans="9:15">
      <c r="I807" s="8"/>
      <c r="J807" s="8"/>
      <c r="K807" s="8"/>
      <c r="L807" s="8"/>
      <c r="M807" s="8"/>
      <c r="N807" s="8"/>
      <c r="O807" s="8"/>
    </row>
    <row r="808" spans="9:15">
      <c r="I808" s="8"/>
      <c r="J808" s="8"/>
      <c r="K808" s="8"/>
      <c r="L808" s="8"/>
      <c r="M808" s="8"/>
      <c r="N808" s="8"/>
      <c r="O808" s="8"/>
    </row>
    <row r="809" spans="9:15">
      <c r="I809" s="8"/>
      <c r="J809" s="8"/>
      <c r="K809" s="8"/>
      <c r="L809" s="8"/>
      <c r="M809" s="8"/>
      <c r="N809" s="8"/>
      <c r="O809" s="8"/>
    </row>
    <row r="810" spans="9:15">
      <c r="I810" s="8"/>
      <c r="J810" s="8"/>
      <c r="K810" s="8"/>
      <c r="L810" s="8"/>
      <c r="M810" s="8"/>
      <c r="N810" s="8"/>
      <c r="O810" s="8"/>
    </row>
    <row r="811" spans="9:15">
      <c r="I811" s="8"/>
      <c r="J811" s="8"/>
      <c r="K811" s="8"/>
      <c r="L811" s="8"/>
      <c r="M811" s="8"/>
      <c r="N811" s="8"/>
      <c r="O811" s="8"/>
    </row>
    <row r="812" spans="9:15">
      <c r="I812" s="8"/>
      <c r="J812" s="8"/>
      <c r="K812" s="8"/>
      <c r="L812" s="8"/>
      <c r="M812" s="8"/>
      <c r="N812" s="8"/>
      <c r="O812" s="8"/>
    </row>
    <row r="813" spans="9:15">
      <c r="I813" s="8"/>
      <c r="J813" s="8"/>
      <c r="K813" s="8"/>
      <c r="L813" s="8"/>
      <c r="M813" s="8"/>
      <c r="N813" s="8"/>
      <c r="O813" s="8"/>
    </row>
    <row r="814" spans="9:15">
      <c r="I814" s="8"/>
      <c r="J814" s="8"/>
      <c r="K814" s="8"/>
      <c r="L814" s="8"/>
      <c r="M814" s="8"/>
      <c r="N814" s="8"/>
      <c r="O814" s="8"/>
    </row>
    <row r="815" spans="9:15">
      <c r="I815" s="8"/>
      <c r="J815" s="8"/>
      <c r="K815" s="8"/>
      <c r="L815" s="8"/>
      <c r="M815" s="8"/>
      <c r="N815" s="8"/>
      <c r="O815" s="8"/>
    </row>
    <row r="816" spans="9:15">
      <c r="I816" s="8"/>
      <c r="J816" s="8"/>
      <c r="K816" s="8"/>
      <c r="L816" s="8"/>
      <c r="M816" s="8"/>
      <c r="N816" s="8"/>
      <c r="O816" s="8"/>
    </row>
    <row r="817" spans="9:15">
      <c r="I817" s="8"/>
      <c r="J817" s="8"/>
      <c r="K817" s="8"/>
      <c r="L817" s="8"/>
      <c r="M817" s="8"/>
      <c r="N817" s="8"/>
      <c r="O817" s="8"/>
    </row>
    <row r="818" spans="9:15">
      <c r="I818" s="8"/>
      <c r="J818" s="8"/>
      <c r="K818" s="8"/>
      <c r="L818" s="8"/>
      <c r="M818" s="8"/>
      <c r="N818" s="8"/>
      <c r="O818" s="8"/>
    </row>
    <row r="819" spans="9:15">
      <c r="I819" s="8"/>
      <c r="J819" s="8"/>
      <c r="K819" s="8"/>
      <c r="L819" s="8"/>
      <c r="M819" s="8"/>
      <c r="N819" s="8"/>
      <c r="O819" s="8"/>
    </row>
    <row r="820" spans="9:15">
      <c r="I820" s="8"/>
      <c r="J820" s="8"/>
      <c r="K820" s="8"/>
      <c r="L820" s="8"/>
      <c r="M820" s="8"/>
      <c r="N820" s="8"/>
      <c r="O820" s="8"/>
    </row>
    <row r="821" spans="9:15">
      <c r="I821" s="8"/>
      <c r="J821" s="8"/>
      <c r="K821" s="8"/>
      <c r="L821" s="8"/>
      <c r="M821" s="8"/>
      <c r="N821" s="8"/>
      <c r="O821" s="8"/>
    </row>
    <row r="822" spans="9:15">
      <c r="I822" s="8"/>
      <c r="J822" s="8"/>
      <c r="K822" s="8"/>
      <c r="L822" s="8"/>
      <c r="M822" s="8"/>
      <c r="N822" s="8"/>
      <c r="O822" s="8"/>
    </row>
    <row r="823" spans="9:15">
      <c r="I823" s="8"/>
      <c r="J823" s="8"/>
      <c r="K823" s="8"/>
      <c r="L823" s="8"/>
      <c r="M823" s="8"/>
      <c r="N823" s="8"/>
      <c r="O823" s="8"/>
    </row>
    <row r="824" spans="9:15">
      <c r="I824" s="8"/>
      <c r="J824" s="8"/>
      <c r="K824" s="8"/>
      <c r="L824" s="8"/>
      <c r="M824" s="8"/>
      <c r="N824" s="8"/>
      <c r="O824" s="8"/>
    </row>
    <row r="825" spans="9:15">
      <c r="I825" s="8"/>
      <c r="J825" s="8"/>
      <c r="K825" s="8"/>
      <c r="L825" s="8"/>
      <c r="M825" s="8"/>
      <c r="N825" s="8"/>
      <c r="O825" s="8"/>
    </row>
    <row r="826" spans="9:15">
      <c r="I826" s="8"/>
      <c r="J826" s="8"/>
      <c r="K826" s="8"/>
      <c r="L826" s="8"/>
      <c r="M826" s="8"/>
      <c r="N826" s="8"/>
      <c r="O826" s="8"/>
    </row>
    <row r="827" spans="9:15">
      <c r="I827" s="8"/>
      <c r="J827" s="8"/>
      <c r="K827" s="8"/>
      <c r="L827" s="8"/>
      <c r="M827" s="8"/>
      <c r="N827" s="8"/>
      <c r="O827" s="8"/>
    </row>
    <row r="828" spans="9:15">
      <c r="I828" s="8"/>
      <c r="J828" s="8"/>
      <c r="K828" s="8"/>
      <c r="L828" s="8"/>
      <c r="M828" s="8"/>
      <c r="N828" s="8"/>
      <c r="O828" s="8"/>
    </row>
    <row r="829" spans="9:15">
      <c r="I829" s="8"/>
      <c r="J829" s="8"/>
      <c r="K829" s="8"/>
      <c r="L829" s="8"/>
      <c r="M829" s="8"/>
      <c r="N829" s="8"/>
      <c r="O829" s="8"/>
    </row>
    <row r="830" spans="9:15">
      <c r="I830" s="8"/>
      <c r="J830" s="8"/>
      <c r="K830" s="8"/>
      <c r="L830" s="8"/>
      <c r="M830" s="8"/>
      <c r="N830" s="8"/>
      <c r="O830" s="8"/>
    </row>
    <row r="831" spans="9:15">
      <c r="I831" s="8"/>
      <c r="J831" s="8"/>
      <c r="K831" s="8"/>
      <c r="L831" s="8"/>
      <c r="M831" s="8"/>
      <c r="N831" s="8"/>
      <c r="O831" s="8"/>
    </row>
    <row r="832" spans="9:15">
      <c r="I832" s="8"/>
      <c r="J832" s="8"/>
      <c r="K832" s="8"/>
      <c r="L832" s="8"/>
      <c r="M832" s="8"/>
      <c r="N832" s="8"/>
      <c r="O832" s="8"/>
    </row>
    <row r="833" spans="9:15">
      <c r="I833" s="8"/>
      <c r="J833" s="8"/>
      <c r="K833" s="8"/>
      <c r="L833" s="8"/>
      <c r="M833" s="8"/>
      <c r="N833" s="8"/>
      <c r="O833" s="8"/>
    </row>
    <row r="834" spans="9:15">
      <c r="I834" s="8"/>
      <c r="J834" s="8"/>
      <c r="K834" s="8"/>
      <c r="L834" s="8"/>
      <c r="M834" s="8"/>
      <c r="N834" s="8"/>
      <c r="O834" s="8"/>
    </row>
    <row r="835" spans="9:15">
      <c r="I835" s="8"/>
      <c r="J835" s="8"/>
      <c r="K835" s="8"/>
      <c r="L835" s="8"/>
      <c r="M835" s="8"/>
      <c r="N835" s="8"/>
      <c r="O835" s="8"/>
    </row>
    <row r="836" spans="9:15">
      <c r="I836" s="8"/>
      <c r="J836" s="8"/>
      <c r="K836" s="8"/>
      <c r="L836" s="8"/>
      <c r="M836" s="8"/>
      <c r="N836" s="8"/>
      <c r="O836" s="8"/>
    </row>
    <row r="837" spans="9:15">
      <c r="I837" s="8"/>
      <c r="J837" s="8"/>
      <c r="K837" s="8"/>
      <c r="L837" s="8"/>
      <c r="M837" s="8"/>
      <c r="N837" s="8"/>
      <c r="O837" s="8"/>
    </row>
    <row r="838" spans="9:15">
      <c r="I838" s="8"/>
      <c r="J838" s="8"/>
      <c r="K838" s="8"/>
      <c r="L838" s="8"/>
      <c r="M838" s="8"/>
      <c r="N838" s="8"/>
      <c r="O838" s="8"/>
    </row>
    <row r="839" spans="9:15">
      <c r="I839" s="8"/>
      <c r="J839" s="8"/>
      <c r="K839" s="8"/>
      <c r="L839" s="8"/>
      <c r="M839" s="8"/>
      <c r="N839" s="8"/>
      <c r="O839" s="8"/>
    </row>
    <row r="840" spans="9:15">
      <c r="I840" s="8"/>
      <c r="J840" s="8"/>
      <c r="K840" s="8"/>
      <c r="L840" s="8"/>
      <c r="M840" s="8"/>
      <c r="N840" s="8"/>
      <c r="O840" s="8"/>
    </row>
    <row r="841" spans="9:15">
      <c r="I841" s="8"/>
      <c r="J841" s="8"/>
      <c r="K841" s="8"/>
      <c r="L841" s="8"/>
      <c r="M841" s="8"/>
      <c r="N841" s="8"/>
      <c r="O841" s="8"/>
    </row>
    <row r="842" spans="9:15">
      <c r="I842" s="8"/>
      <c r="J842" s="8"/>
      <c r="K842" s="8"/>
      <c r="L842" s="8"/>
      <c r="M842" s="8"/>
      <c r="N842" s="8"/>
      <c r="O842" s="8"/>
    </row>
    <row r="843" spans="9:15">
      <c r="I843" s="8"/>
      <c r="J843" s="8"/>
      <c r="K843" s="8"/>
      <c r="L843" s="8"/>
      <c r="M843" s="8"/>
      <c r="N843" s="8"/>
      <c r="O843" s="8"/>
    </row>
    <row r="844" spans="9:15">
      <c r="I844" s="8"/>
      <c r="J844" s="8"/>
      <c r="K844" s="8"/>
      <c r="L844" s="8"/>
      <c r="M844" s="8"/>
      <c r="N844" s="8"/>
      <c r="O844" s="8"/>
    </row>
    <row r="845" spans="9:15">
      <c r="I845" s="8"/>
      <c r="J845" s="8"/>
      <c r="K845" s="8"/>
      <c r="L845" s="8"/>
      <c r="M845" s="8"/>
      <c r="N845" s="8"/>
      <c r="O845" s="8"/>
    </row>
    <row r="846" spans="9:15">
      <c r="I846" s="8"/>
      <c r="J846" s="8"/>
      <c r="K846" s="8"/>
      <c r="L846" s="8"/>
      <c r="M846" s="8"/>
      <c r="N846" s="8"/>
      <c r="O846" s="8"/>
    </row>
    <row r="847" spans="9:15">
      <c r="I847" s="8"/>
      <c r="J847" s="8"/>
      <c r="K847" s="8"/>
      <c r="L847" s="8"/>
      <c r="M847" s="8"/>
      <c r="N847" s="8"/>
      <c r="O847" s="8"/>
    </row>
    <row r="848" spans="9:15">
      <c r="I848" s="8"/>
      <c r="J848" s="8"/>
      <c r="K848" s="8"/>
      <c r="L848" s="8"/>
      <c r="M848" s="8"/>
      <c r="N848" s="8"/>
      <c r="O848" s="8"/>
    </row>
    <row r="849" spans="9:15">
      <c r="I849" s="8"/>
      <c r="J849" s="8"/>
      <c r="K849" s="8"/>
      <c r="L849" s="8"/>
      <c r="M849" s="8"/>
      <c r="N849" s="8"/>
      <c r="O849" s="8"/>
    </row>
    <row r="850" spans="9:15">
      <c r="I850" s="8"/>
      <c r="J850" s="8"/>
      <c r="K850" s="8"/>
      <c r="L850" s="8"/>
      <c r="M850" s="8"/>
      <c r="N850" s="8"/>
      <c r="O850" s="8"/>
    </row>
    <row r="851" spans="9:15">
      <c r="I851" s="8"/>
      <c r="J851" s="8"/>
      <c r="K851" s="8"/>
      <c r="L851" s="8"/>
      <c r="M851" s="8"/>
      <c r="N851" s="8"/>
      <c r="O851" s="8"/>
    </row>
    <row r="852" spans="9:15">
      <c r="I852" s="8"/>
      <c r="J852" s="8"/>
      <c r="K852" s="8"/>
      <c r="L852" s="8"/>
      <c r="M852" s="8"/>
      <c r="N852" s="8"/>
      <c r="O852" s="8"/>
    </row>
    <row r="853" spans="9:15">
      <c r="I853" s="8"/>
      <c r="J853" s="8"/>
      <c r="K853" s="8"/>
      <c r="L853" s="8"/>
      <c r="M853" s="8"/>
      <c r="N853" s="8"/>
      <c r="O853" s="8"/>
    </row>
    <row r="854" spans="9:15">
      <c r="I854" s="8"/>
      <c r="J854" s="8"/>
      <c r="K854" s="8"/>
      <c r="L854" s="8"/>
      <c r="M854" s="8"/>
      <c r="N854" s="8"/>
      <c r="O854" s="8"/>
    </row>
    <row r="855" spans="9:15">
      <c r="I855" s="8"/>
      <c r="J855" s="8"/>
      <c r="K855" s="8"/>
      <c r="L855" s="8"/>
      <c r="M855" s="8"/>
      <c r="N855" s="8"/>
      <c r="O855" s="8"/>
    </row>
    <row r="856" spans="9:15">
      <c r="I856" s="8"/>
      <c r="J856" s="8"/>
      <c r="K856" s="8"/>
      <c r="L856" s="8"/>
      <c r="M856" s="8"/>
      <c r="N856" s="8"/>
      <c r="O856" s="8"/>
    </row>
    <row r="857" spans="9:15">
      <c r="I857" s="8"/>
      <c r="J857" s="8"/>
      <c r="K857" s="8"/>
      <c r="L857" s="8"/>
      <c r="M857" s="8"/>
      <c r="N857" s="8"/>
      <c r="O857" s="8"/>
    </row>
    <row r="858" spans="9:15">
      <c r="I858" s="8"/>
      <c r="J858" s="8"/>
      <c r="K858" s="8"/>
      <c r="L858" s="8"/>
      <c r="M858" s="8"/>
      <c r="N858" s="8"/>
      <c r="O858" s="8"/>
    </row>
    <row r="859" spans="9:15">
      <c r="I859" s="8"/>
      <c r="J859" s="8"/>
      <c r="K859" s="8"/>
      <c r="L859" s="8"/>
      <c r="M859" s="8"/>
      <c r="N859" s="8"/>
      <c r="O859" s="8"/>
    </row>
    <row r="860" spans="9:15">
      <c r="I860" s="8"/>
      <c r="J860" s="8"/>
      <c r="K860" s="8"/>
      <c r="L860" s="8"/>
      <c r="M860" s="8"/>
      <c r="N860" s="8"/>
      <c r="O860" s="8"/>
    </row>
    <row r="861" spans="9:15">
      <c r="I861" s="8"/>
      <c r="J861" s="8"/>
      <c r="K861" s="8"/>
      <c r="L861" s="8"/>
      <c r="M861" s="8"/>
      <c r="N861" s="8"/>
      <c r="O861" s="8"/>
    </row>
    <row r="862" spans="9:15">
      <c r="I862" s="8"/>
      <c r="J862" s="8"/>
      <c r="K862" s="8"/>
      <c r="L862" s="8"/>
      <c r="M862" s="8"/>
      <c r="N862" s="8"/>
      <c r="O862" s="8"/>
    </row>
    <row r="863" spans="9:15">
      <c r="I863" s="8"/>
      <c r="J863" s="8"/>
      <c r="K863" s="8"/>
      <c r="L863" s="8"/>
      <c r="M863" s="8"/>
      <c r="N863" s="8"/>
      <c r="O863" s="8"/>
    </row>
    <row r="864" spans="9:15">
      <c r="I864" s="8"/>
      <c r="J864" s="8"/>
      <c r="K864" s="8"/>
      <c r="L864" s="8"/>
      <c r="M864" s="8"/>
      <c r="N864" s="8"/>
      <c r="O864" s="8"/>
    </row>
    <row r="865" spans="9:15">
      <c r="I865" s="8"/>
      <c r="J865" s="8"/>
      <c r="K865" s="8"/>
      <c r="L865" s="8"/>
      <c r="M865" s="8"/>
      <c r="N865" s="8"/>
      <c r="O865" s="8"/>
    </row>
    <row r="866" spans="9:15">
      <c r="I866" s="8"/>
      <c r="J866" s="8"/>
      <c r="K866" s="8"/>
      <c r="L866" s="8"/>
      <c r="M866" s="8"/>
      <c r="N866" s="8"/>
      <c r="O866" s="8"/>
    </row>
    <row r="867" spans="9:15">
      <c r="I867" s="8"/>
      <c r="J867" s="8"/>
      <c r="K867" s="8"/>
      <c r="L867" s="8"/>
      <c r="M867" s="8"/>
      <c r="N867" s="8"/>
      <c r="O867" s="8"/>
    </row>
    <row r="868" spans="9:15">
      <c r="I868" s="8"/>
      <c r="J868" s="8"/>
      <c r="K868" s="8"/>
      <c r="L868" s="8"/>
      <c r="M868" s="8"/>
      <c r="N868" s="8"/>
      <c r="O868" s="8"/>
    </row>
    <row r="869" spans="9:15">
      <c r="I869" s="8"/>
      <c r="J869" s="8"/>
      <c r="K869" s="8"/>
      <c r="L869" s="8"/>
      <c r="M869" s="8"/>
      <c r="N869" s="8"/>
      <c r="O869" s="8"/>
    </row>
    <row r="870" spans="9:15">
      <c r="I870" s="8"/>
      <c r="J870" s="8"/>
      <c r="K870" s="8"/>
      <c r="L870" s="8"/>
      <c r="M870" s="8"/>
      <c r="N870" s="8"/>
      <c r="O870" s="8"/>
    </row>
    <row r="871" spans="9:15">
      <c r="I871" s="8"/>
      <c r="J871" s="8"/>
      <c r="K871" s="8"/>
      <c r="L871" s="8"/>
      <c r="M871" s="8"/>
      <c r="N871" s="8"/>
      <c r="O871" s="8"/>
    </row>
    <row r="872" spans="9:15">
      <c r="I872" s="8"/>
      <c r="J872" s="8"/>
      <c r="K872" s="8"/>
      <c r="L872" s="8"/>
      <c r="M872" s="8"/>
      <c r="N872" s="8"/>
      <c r="O872" s="8"/>
    </row>
    <row r="873" spans="9:15">
      <c r="I873" s="8"/>
      <c r="J873" s="8"/>
      <c r="K873" s="8"/>
      <c r="L873" s="8"/>
      <c r="M873" s="8"/>
      <c r="N873" s="8"/>
      <c r="O873" s="8"/>
    </row>
    <row r="874" spans="9:15">
      <c r="I874" s="8"/>
      <c r="J874" s="8"/>
      <c r="K874" s="8"/>
      <c r="L874" s="8"/>
      <c r="M874" s="8"/>
      <c r="N874" s="8"/>
      <c r="O874" s="8"/>
    </row>
    <row r="875" spans="9:15">
      <c r="I875" s="8"/>
      <c r="J875" s="8"/>
      <c r="K875" s="8"/>
      <c r="L875" s="8"/>
      <c r="M875" s="8"/>
      <c r="N875" s="8"/>
      <c r="O875" s="8"/>
    </row>
    <row r="876" spans="9:15">
      <c r="I876" s="8"/>
      <c r="J876" s="8"/>
      <c r="K876" s="8"/>
      <c r="L876" s="8"/>
      <c r="M876" s="8"/>
      <c r="N876" s="8"/>
      <c r="O876" s="8"/>
    </row>
    <row r="877" spans="9:15">
      <c r="I877" s="8"/>
      <c r="J877" s="8"/>
      <c r="K877" s="8"/>
      <c r="L877" s="8"/>
      <c r="M877" s="8"/>
      <c r="N877" s="8"/>
      <c r="O877" s="8"/>
    </row>
    <row r="878" spans="9:15">
      <c r="I878" s="8"/>
      <c r="J878" s="8"/>
      <c r="K878" s="8"/>
      <c r="L878" s="8"/>
      <c r="M878" s="8"/>
      <c r="N878" s="8"/>
      <c r="O878" s="8"/>
    </row>
    <row r="879" spans="9:15">
      <c r="I879" s="8"/>
      <c r="J879" s="8"/>
      <c r="K879" s="8"/>
      <c r="L879" s="8"/>
      <c r="M879" s="8"/>
      <c r="N879" s="8"/>
      <c r="O879" s="8"/>
    </row>
    <row r="880" spans="9:15">
      <c r="I880" s="8"/>
      <c r="J880" s="8"/>
      <c r="K880" s="8"/>
      <c r="L880" s="8"/>
      <c r="M880" s="8"/>
      <c r="N880" s="8"/>
      <c r="O880" s="8"/>
    </row>
    <row r="881" spans="9:15">
      <c r="I881" s="8"/>
      <c r="J881" s="8"/>
      <c r="K881" s="8"/>
      <c r="L881" s="8"/>
      <c r="M881" s="8"/>
      <c r="N881" s="8"/>
      <c r="O881" s="8"/>
    </row>
    <row r="882" spans="9:15">
      <c r="I882" s="8"/>
      <c r="J882" s="8"/>
      <c r="K882" s="8"/>
      <c r="L882" s="8"/>
      <c r="M882" s="8"/>
      <c r="N882" s="8"/>
      <c r="O882" s="8"/>
    </row>
    <row r="883" spans="9:15">
      <c r="I883" s="8"/>
      <c r="J883" s="8"/>
      <c r="K883" s="8"/>
      <c r="L883" s="8"/>
      <c r="M883" s="8"/>
      <c r="N883" s="8"/>
      <c r="O883" s="8"/>
    </row>
    <row r="884" spans="9:15">
      <c r="I884" s="8"/>
      <c r="J884" s="8"/>
      <c r="K884" s="8"/>
      <c r="L884" s="8"/>
      <c r="M884" s="8"/>
      <c r="N884" s="8"/>
      <c r="O884" s="8"/>
    </row>
    <row r="885" spans="9:15">
      <c r="I885" s="8"/>
      <c r="J885" s="8"/>
      <c r="K885" s="8"/>
      <c r="L885" s="8"/>
      <c r="M885" s="8"/>
      <c r="N885" s="8"/>
      <c r="O885" s="8"/>
    </row>
    <row r="886" spans="9:15">
      <c r="I886" s="8"/>
      <c r="J886" s="8"/>
      <c r="K886" s="8"/>
      <c r="L886" s="8"/>
      <c r="M886" s="8"/>
      <c r="N886" s="8"/>
      <c r="O886" s="8"/>
    </row>
    <row r="887" spans="9:15">
      <c r="I887" s="8"/>
      <c r="J887" s="8"/>
      <c r="K887" s="8"/>
      <c r="L887" s="8"/>
      <c r="M887" s="8"/>
      <c r="N887" s="8"/>
      <c r="O887" s="8"/>
    </row>
    <row r="888" spans="9:15">
      <c r="I888" s="8"/>
      <c r="J888" s="8"/>
      <c r="K888" s="8"/>
      <c r="L888" s="8"/>
      <c r="M888" s="8"/>
      <c r="N888" s="8"/>
      <c r="O888" s="8"/>
    </row>
    <row r="889" spans="9:15">
      <c r="I889" s="8"/>
      <c r="J889" s="8"/>
      <c r="K889" s="8"/>
      <c r="L889" s="8"/>
      <c r="M889" s="8"/>
      <c r="N889" s="8"/>
      <c r="O889" s="8"/>
    </row>
    <row r="890" spans="9:15">
      <c r="I890" s="8"/>
      <c r="J890" s="8"/>
      <c r="K890" s="8"/>
      <c r="L890" s="8"/>
      <c r="M890" s="8"/>
      <c r="N890" s="8"/>
      <c r="O890" s="8"/>
    </row>
    <row r="891" spans="9:15">
      <c r="I891" s="8"/>
      <c r="J891" s="8"/>
      <c r="K891" s="8"/>
      <c r="L891" s="8"/>
      <c r="M891" s="8"/>
      <c r="N891" s="8"/>
      <c r="O891" s="8"/>
    </row>
    <row r="892" spans="9:15">
      <c r="I892" s="8"/>
      <c r="J892" s="8"/>
      <c r="K892" s="8"/>
      <c r="L892" s="8"/>
      <c r="M892" s="8"/>
      <c r="N892" s="8"/>
      <c r="O892" s="8"/>
    </row>
    <row r="893" spans="9:15">
      <c r="I893" s="8"/>
      <c r="J893" s="8"/>
      <c r="K893" s="8"/>
      <c r="L893" s="8"/>
      <c r="M893" s="8"/>
      <c r="N893" s="8"/>
      <c r="O893" s="8"/>
    </row>
    <row r="894" spans="9:15">
      <c r="I894" s="8"/>
      <c r="J894" s="8"/>
      <c r="K894" s="8"/>
      <c r="L894" s="8"/>
      <c r="M894" s="8"/>
      <c r="N894" s="8"/>
      <c r="O894" s="8"/>
    </row>
    <row r="895" spans="9:15">
      <c r="I895" s="8"/>
      <c r="J895" s="8"/>
      <c r="K895" s="8"/>
      <c r="L895" s="8"/>
      <c r="M895" s="8"/>
      <c r="N895" s="8"/>
      <c r="O895" s="8"/>
    </row>
    <row r="896" spans="9:15">
      <c r="I896" s="8"/>
      <c r="J896" s="8"/>
      <c r="K896" s="8"/>
      <c r="L896" s="8"/>
      <c r="M896" s="8"/>
      <c r="N896" s="8"/>
      <c r="O896" s="8"/>
    </row>
    <row r="897" spans="9:15">
      <c r="I897" s="8"/>
      <c r="J897" s="8"/>
      <c r="K897" s="8"/>
      <c r="L897" s="8"/>
      <c r="M897" s="8"/>
      <c r="N897" s="8"/>
      <c r="O897" s="8"/>
    </row>
    <row r="898" spans="9:15">
      <c r="I898" s="8"/>
      <c r="J898" s="8"/>
      <c r="K898" s="8"/>
      <c r="L898" s="8"/>
      <c r="M898" s="8"/>
      <c r="N898" s="8"/>
      <c r="O898" s="8"/>
    </row>
    <row r="899" spans="9:15">
      <c r="I899" s="8"/>
      <c r="J899" s="8"/>
      <c r="K899" s="8"/>
      <c r="L899" s="8"/>
      <c r="M899" s="8"/>
      <c r="N899" s="8"/>
      <c r="O899" s="8"/>
    </row>
    <row r="900" spans="9:15">
      <c r="I900" s="8"/>
      <c r="J900" s="8"/>
      <c r="K900" s="8"/>
      <c r="L900" s="8"/>
      <c r="M900" s="8"/>
      <c r="N900" s="8"/>
      <c r="O900" s="8"/>
    </row>
    <row r="901" spans="9:15">
      <c r="I901" s="8"/>
      <c r="J901" s="8"/>
      <c r="K901" s="8"/>
      <c r="L901" s="8"/>
      <c r="M901" s="8"/>
      <c r="N901" s="8"/>
      <c r="O901" s="8"/>
    </row>
    <row r="902" spans="9:15">
      <c r="I902" s="8"/>
      <c r="J902" s="8"/>
      <c r="K902" s="8"/>
      <c r="L902" s="8"/>
      <c r="M902" s="8"/>
      <c r="N902" s="8"/>
      <c r="O902" s="8"/>
    </row>
    <row r="903" spans="9:15">
      <c r="I903" s="8"/>
      <c r="J903" s="8"/>
      <c r="K903" s="8"/>
      <c r="L903" s="8"/>
      <c r="M903" s="8"/>
      <c r="N903" s="8"/>
      <c r="O903" s="8"/>
    </row>
    <row r="904" spans="9:15">
      <c r="I904" s="8"/>
      <c r="J904" s="8"/>
      <c r="K904" s="8"/>
      <c r="L904" s="8"/>
      <c r="M904" s="8"/>
      <c r="N904" s="8"/>
      <c r="O904" s="8"/>
    </row>
    <row r="905" spans="9:15">
      <c r="I905" s="8"/>
      <c r="J905" s="8"/>
      <c r="K905" s="8"/>
      <c r="L905" s="8"/>
      <c r="M905" s="8"/>
      <c r="N905" s="8"/>
      <c r="O905" s="8"/>
    </row>
    <row r="906" spans="9:15">
      <c r="I906" s="8"/>
      <c r="J906" s="8"/>
      <c r="K906" s="8"/>
      <c r="L906" s="8"/>
      <c r="M906" s="8"/>
      <c r="N906" s="8"/>
      <c r="O906" s="8"/>
    </row>
    <row r="907" spans="9:15">
      <c r="I907" s="8"/>
      <c r="J907" s="8"/>
      <c r="K907" s="8"/>
      <c r="L907" s="8"/>
      <c r="M907" s="8"/>
      <c r="N907" s="8"/>
      <c r="O907" s="8"/>
    </row>
    <row r="908" spans="9:15">
      <c r="I908" s="8"/>
      <c r="J908" s="8"/>
      <c r="K908" s="8"/>
      <c r="L908" s="8"/>
      <c r="M908" s="8"/>
      <c r="N908" s="8"/>
      <c r="O908" s="8"/>
    </row>
    <row r="909" spans="9:15">
      <c r="I909" s="8"/>
      <c r="J909" s="8"/>
      <c r="K909" s="8"/>
      <c r="L909" s="8"/>
      <c r="M909" s="8"/>
      <c r="N909" s="8"/>
      <c r="O909" s="8"/>
    </row>
    <row r="910" spans="9:15">
      <c r="I910" s="8"/>
      <c r="J910" s="8"/>
      <c r="K910" s="8"/>
      <c r="L910" s="8"/>
      <c r="M910" s="8"/>
      <c r="N910" s="8"/>
      <c r="O910" s="8"/>
    </row>
    <row r="911" spans="9:15">
      <c r="I911" s="8"/>
      <c r="J911" s="8"/>
      <c r="K911" s="8"/>
      <c r="L911" s="8"/>
      <c r="M911" s="8"/>
      <c r="N911" s="8"/>
      <c r="O911" s="8"/>
    </row>
    <row r="912" spans="9:15">
      <c r="I912" s="8"/>
      <c r="J912" s="8"/>
      <c r="K912" s="8"/>
      <c r="L912" s="8"/>
      <c r="M912" s="8"/>
      <c r="N912" s="8"/>
      <c r="O912" s="8"/>
    </row>
    <row r="913" spans="9:15">
      <c r="I913" s="8"/>
      <c r="J913" s="8"/>
      <c r="K913" s="8"/>
      <c r="L913" s="8"/>
      <c r="M913" s="8"/>
      <c r="N913" s="8"/>
      <c r="O913" s="8"/>
    </row>
    <row r="914" spans="9:15">
      <c r="I914" s="8"/>
      <c r="J914" s="8"/>
      <c r="K914" s="8"/>
      <c r="L914" s="8"/>
      <c r="M914" s="8"/>
      <c r="N914" s="8"/>
      <c r="O914" s="8"/>
    </row>
    <row r="915" spans="9:15">
      <c r="I915" s="8"/>
      <c r="J915" s="8"/>
      <c r="K915" s="8"/>
      <c r="L915" s="8"/>
      <c r="M915" s="8"/>
      <c r="N915" s="8"/>
      <c r="O915" s="8"/>
    </row>
    <row r="916" spans="9:15">
      <c r="I916" s="8"/>
      <c r="J916" s="8"/>
      <c r="K916" s="8"/>
      <c r="L916" s="8"/>
      <c r="M916" s="8"/>
      <c r="N916" s="8"/>
      <c r="O916" s="8"/>
    </row>
    <row r="917" spans="9:15">
      <c r="I917" s="8"/>
      <c r="J917" s="8"/>
      <c r="K917" s="8"/>
      <c r="L917" s="8"/>
      <c r="M917" s="8"/>
      <c r="N917" s="8"/>
      <c r="O917" s="8"/>
    </row>
    <row r="918" spans="9:15">
      <c r="I918" s="8"/>
      <c r="J918" s="8"/>
      <c r="K918" s="8"/>
      <c r="L918" s="8"/>
      <c r="M918" s="8"/>
      <c r="N918" s="8"/>
      <c r="O918" s="8"/>
    </row>
    <row r="919" spans="9:15">
      <c r="I919" s="8"/>
      <c r="J919" s="8"/>
      <c r="K919" s="8"/>
      <c r="L919" s="8"/>
      <c r="M919" s="8"/>
      <c r="N919" s="8"/>
      <c r="O919" s="8"/>
    </row>
    <row r="920" spans="9:15">
      <c r="I920" s="8"/>
      <c r="J920" s="8"/>
      <c r="K920" s="8"/>
      <c r="L920" s="8"/>
      <c r="M920" s="8"/>
      <c r="N920" s="8"/>
      <c r="O920" s="8"/>
    </row>
    <row r="921" spans="9:15">
      <c r="I921" s="8"/>
      <c r="J921" s="8"/>
      <c r="K921" s="8"/>
      <c r="L921" s="8"/>
      <c r="M921" s="8"/>
      <c r="N921" s="8"/>
      <c r="O921" s="8"/>
    </row>
    <row r="922" spans="9:15">
      <c r="I922" s="8"/>
      <c r="J922" s="8"/>
      <c r="K922" s="8"/>
      <c r="L922" s="8"/>
      <c r="M922" s="8"/>
      <c r="N922" s="8"/>
      <c r="O922" s="8"/>
    </row>
    <row r="923" spans="9:15">
      <c r="I923" s="8"/>
      <c r="J923" s="8"/>
      <c r="K923" s="8"/>
      <c r="L923" s="8"/>
      <c r="M923" s="8"/>
      <c r="N923" s="8"/>
      <c r="O923" s="8"/>
    </row>
    <row r="924" spans="9:15">
      <c r="I924" s="8"/>
      <c r="J924" s="8"/>
      <c r="K924" s="8"/>
      <c r="L924" s="8"/>
      <c r="M924" s="8"/>
      <c r="N924" s="8"/>
      <c r="O924" s="8"/>
    </row>
    <row r="925" spans="9:15">
      <c r="I925" s="8"/>
      <c r="J925" s="8"/>
      <c r="K925" s="8"/>
      <c r="L925" s="8"/>
      <c r="M925" s="8"/>
      <c r="N925" s="8"/>
      <c r="O925" s="8"/>
    </row>
    <row r="926" spans="9:15">
      <c r="I926" s="8"/>
      <c r="J926" s="8"/>
      <c r="K926" s="8"/>
      <c r="L926" s="8"/>
      <c r="M926" s="8"/>
      <c r="N926" s="8"/>
      <c r="O926" s="8"/>
    </row>
    <row r="927" spans="9:15">
      <c r="I927" s="8"/>
      <c r="J927" s="8"/>
      <c r="K927" s="8"/>
      <c r="L927" s="8"/>
      <c r="M927" s="8"/>
      <c r="N927" s="8"/>
      <c r="O927" s="8"/>
    </row>
    <row r="928" spans="9:15">
      <c r="I928" s="8"/>
      <c r="J928" s="8"/>
      <c r="K928" s="8"/>
      <c r="L928" s="8"/>
      <c r="M928" s="8"/>
      <c r="N928" s="8"/>
      <c r="O928" s="8"/>
    </row>
    <row r="929" spans="9:15">
      <c r="I929" s="8"/>
      <c r="J929" s="8"/>
      <c r="K929" s="8"/>
      <c r="L929" s="8"/>
      <c r="M929" s="8"/>
      <c r="N929" s="8"/>
      <c r="O929" s="8"/>
    </row>
    <row r="930" spans="9:15">
      <c r="I930" s="8"/>
      <c r="J930" s="8"/>
      <c r="K930" s="8"/>
      <c r="L930" s="8"/>
      <c r="M930" s="8"/>
      <c r="N930" s="8"/>
      <c r="O930" s="8"/>
    </row>
    <row r="931" spans="9:15">
      <c r="I931" s="8"/>
      <c r="J931" s="8"/>
      <c r="K931" s="8"/>
      <c r="L931" s="8"/>
      <c r="M931" s="8"/>
      <c r="N931" s="8"/>
      <c r="O931" s="8"/>
    </row>
    <row r="932" spans="9:15">
      <c r="I932" s="8"/>
      <c r="J932" s="8"/>
      <c r="K932" s="8"/>
      <c r="L932" s="8"/>
      <c r="M932" s="8"/>
      <c r="N932" s="8"/>
      <c r="O932" s="8"/>
    </row>
    <row r="933" spans="9:15">
      <c r="I933" s="8"/>
      <c r="J933" s="8"/>
      <c r="K933" s="8"/>
      <c r="L933" s="8"/>
      <c r="M933" s="8"/>
      <c r="N933" s="8"/>
      <c r="O933" s="8"/>
    </row>
    <row r="934" spans="9:15">
      <c r="I934" s="8"/>
      <c r="J934" s="8"/>
      <c r="K934" s="8"/>
      <c r="L934" s="8"/>
      <c r="M934" s="8"/>
      <c r="N934" s="8"/>
      <c r="O934" s="8"/>
    </row>
    <row r="935" spans="9:15">
      <c r="I935" s="8"/>
      <c r="J935" s="8"/>
      <c r="K935" s="8"/>
      <c r="L935" s="8"/>
      <c r="M935" s="8"/>
      <c r="N935" s="8"/>
      <c r="O935" s="8"/>
    </row>
    <row r="936" spans="9:15">
      <c r="I936" s="8"/>
      <c r="J936" s="8"/>
      <c r="K936" s="8"/>
      <c r="L936" s="8"/>
      <c r="M936" s="8"/>
      <c r="N936" s="8"/>
      <c r="O936" s="8"/>
    </row>
    <row r="937" spans="9:15">
      <c r="I937" s="8"/>
      <c r="J937" s="8"/>
      <c r="K937" s="8"/>
      <c r="L937" s="8"/>
      <c r="M937" s="8"/>
      <c r="N937" s="8"/>
      <c r="O937" s="8"/>
    </row>
    <row r="938" spans="9:15">
      <c r="I938" s="8"/>
      <c r="J938" s="8"/>
      <c r="K938" s="8"/>
      <c r="L938" s="8"/>
      <c r="M938" s="8"/>
      <c r="N938" s="8"/>
      <c r="O938" s="8"/>
    </row>
    <row r="939" spans="9:15">
      <c r="I939" s="8"/>
      <c r="J939" s="8"/>
      <c r="K939" s="8"/>
      <c r="L939" s="8"/>
      <c r="M939" s="8"/>
      <c r="N939" s="8"/>
      <c r="O939" s="8"/>
    </row>
    <row r="940" spans="9:15">
      <c r="I940" s="8"/>
      <c r="J940" s="8"/>
      <c r="K940" s="8"/>
      <c r="L940" s="8"/>
      <c r="M940" s="8"/>
      <c r="N940" s="8"/>
      <c r="O940" s="8"/>
    </row>
    <row r="941" spans="9:15">
      <c r="I941" s="8"/>
      <c r="J941" s="8"/>
      <c r="K941" s="8"/>
      <c r="L941" s="8"/>
      <c r="M941" s="8"/>
      <c r="N941" s="8"/>
      <c r="O941" s="8"/>
    </row>
    <row r="942" spans="9:15">
      <c r="I942" s="8"/>
      <c r="J942" s="8"/>
      <c r="K942" s="8"/>
      <c r="L942" s="8"/>
      <c r="M942" s="8"/>
      <c r="N942" s="8"/>
      <c r="O942" s="8"/>
    </row>
    <row r="943" spans="9:15">
      <c r="I943" s="8"/>
      <c r="J943" s="8"/>
      <c r="K943" s="8"/>
      <c r="L943" s="8"/>
      <c r="M943" s="8"/>
      <c r="N943" s="8"/>
      <c r="O943" s="8"/>
    </row>
    <row r="944" spans="9:15">
      <c r="I944" s="8"/>
      <c r="J944" s="8"/>
      <c r="K944" s="8"/>
      <c r="L944" s="8"/>
      <c r="M944" s="8"/>
      <c r="N944" s="8"/>
      <c r="O944" s="8"/>
    </row>
    <row r="945" spans="9:15">
      <c r="I945" s="8"/>
      <c r="J945" s="8"/>
      <c r="K945" s="8"/>
      <c r="L945" s="8"/>
      <c r="M945" s="8"/>
      <c r="N945" s="8"/>
      <c r="O945" s="8"/>
    </row>
    <row r="946" spans="9:15">
      <c r="I946" s="8"/>
      <c r="J946" s="8"/>
      <c r="K946" s="8"/>
      <c r="L946" s="8"/>
      <c r="M946" s="8"/>
      <c r="N946" s="8"/>
      <c r="O946" s="8"/>
    </row>
    <row r="947" spans="9:15">
      <c r="I947" s="8"/>
      <c r="J947" s="8"/>
      <c r="K947" s="8"/>
      <c r="L947" s="8"/>
      <c r="M947" s="8"/>
      <c r="N947" s="8"/>
      <c r="O947" s="8"/>
    </row>
    <row r="948" spans="9:15">
      <c r="I948" s="8"/>
      <c r="J948" s="8"/>
      <c r="K948" s="8"/>
      <c r="L948" s="8"/>
      <c r="M948" s="8"/>
      <c r="N948" s="8"/>
      <c r="O948" s="8"/>
    </row>
    <row r="949" spans="9:15">
      <c r="I949" s="8"/>
      <c r="J949" s="8"/>
      <c r="K949" s="8"/>
      <c r="L949" s="8"/>
      <c r="M949" s="8"/>
      <c r="N949" s="8"/>
      <c r="O949" s="8"/>
    </row>
    <row r="950" spans="9:15">
      <c r="I950" s="8"/>
      <c r="J950" s="8"/>
      <c r="K950" s="8"/>
      <c r="L950" s="8"/>
      <c r="M950" s="8"/>
      <c r="N950" s="8"/>
      <c r="O950" s="8"/>
    </row>
    <row r="951" spans="9:15">
      <c r="I951" s="8"/>
      <c r="J951" s="8"/>
      <c r="K951" s="8"/>
      <c r="L951" s="8"/>
      <c r="M951" s="8"/>
      <c r="N951" s="8"/>
      <c r="O951" s="8"/>
    </row>
    <row r="952" spans="9:15">
      <c r="I952" s="8"/>
      <c r="J952" s="8"/>
      <c r="K952" s="8"/>
      <c r="L952" s="8"/>
      <c r="M952" s="8"/>
      <c r="N952" s="8"/>
      <c r="O952" s="8"/>
    </row>
    <row r="953" spans="9:15">
      <c r="I953" s="8"/>
      <c r="J953" s="8"/>
      <c r="K953" s="8"/>
      <c r="L953" s="8"/>
      <c r="M953" s="8"/>
      <c r="N953" s="8"/>
      <c r="O953" s="8"/>
    </row>
    <row r="954" spans="9:15">
      <c r="I954" s="8"/>
      <c r="J954" s="8"/>
      <c r="K954" s="8"/>
      <c r="L954" s="8"/>
      <c r="M954" s="8"/>
      <c r="N954" s="8"/>
      <c r="O954" s="8"/>
    </row>
    <row r="955" spans="9:15">
      <c r="I955" s="8"/>
      <c r="J955" s="8"/>
      <c r="K955" s="8"/>
      <c r="L955" s="8"/>
      <c r="M955" s="8"/>
      <c r="N955" s="8"/>
      <c r="O955" s="8"/>
    </row>
    <row r="956" spans="9:15">
      <c r="I956" s="8"/>
      <c r="J956" s="8"/>
      <c r="K956" s="8"/>
      <c r="L956" s="8"/>
      <c r="M956" s="8"/>
      <c r="N956" s="8"/>
      <c r="O956" s="8"/>
    </row>
    <row r="957" spans="9:15">
      <c r="I957" s="8"/>
      <c r="J957" s="8"/>
      <c r="K957" s="8"/>
      <c r="L957" s="8"/>
      <c r="M957" s="8"/>
      <c r="N957" s="8"/>
      <c r="O957" s="8"/>
    </row>
    <row r="958" spans="9:15">
      <c r="I958" s="8"/>
      <c r="J958" s="8"/>
      <c r="K958" s="8"/>
      <c r="L958" s="8"/>
      <c r="M958" s="8"/>
      <c r="N958" s="8"/>
      <c r="O958" s="8"/>
    </row>
    <row r="959" spans="9:15">
      <c r="I959" s="8"/>
      <c r="J959" s="8"/>
      <c r="K959" s="8"/>
      <c r="L959" s="8"/>
      <c r="M959" s="8"/>
      <c r="N959" s="8"/>
      <c r="O959" s="8"/>
    </row>
    <row r="960" spans="9:15">
      <c r="I960" s="8"/>
      <c r="J960" s="8"/>
      <c r="K960" s="8"/>
      <c r="L960" s="8"/>
      <c r="M960" s="8"/>
      <c r="N960" s="8"/>
      <c r="O960" s="8"/>
    </row>
    <row r="961" spans="9:15">
      <c r="I961" s="8"/>
      <c r="J961" s="8"/>
      <c r="K961" s="8"/>
      <c r="L961" s="8"/>
      <c r="M961" s="8"/>
      <c r="N961" s="8"/>
      <c r="O961" s="8"/>
    </row>
    <row r="962" spans="9:15">
      <c r="I962" s="8"/>
      <c r="J962" s="8"/>
      <c r="K962" s="8"/>
      <c r="L962" s="8"/>
      <c r="M962" s="8"/>
      <c r="N962" s="8"/>
      <c r="O962" s="8"/>
    </row>
    <row r="963" spans="9:15">
      <c r="I963" s="8"/>
      <c r="J963" s="8"/>
      <c r="K963" s="8"/>
      <c r="L963" s="8"/>
      <c r="M963" s="8"/>
      <c r="N963" s="8"/>
      <c r="O963" s="8"/>
    </row>
    <row r="964" spans="9:15">
      <c r="I964" s="8"/>
      <c r="J964" s="8"/>
      <c r="K964" s="8"/>
      <c r="L964" s="8"/>
      <c r="M964" s="8"/>
      <c r="N964" s="8"/>
      <c r="O964" s="8"/>
    </row>
    <row r="965" spans="9:15">
      <c r="I965" s="8"/>
      <c r="J965" s="8"/>
      <c r="K965" s="8"/>
      <c r="L965" s="8"/>
      <c r="M965" s="8"/>
      <c r="N965" s="8"/>
      <c r="O965" s="8"/>
    </row>
    <row r="966" spans="9:15">
      <c r="I966" s="8"/>
      <c r="J966" s="8"/>
      <c r="K966" s="8"/>
      <c r="L966" s="8"/>
      <c r="M966" s="8"/>
      <c r="N966" s="8"/>
      <c r="O966" s="8"/>
    </row>
    <row r="967" spans="9:15">
      <c r="I967" s="8"/>
      <c r="J967" s="8"/>
      <c r="K967" s="8"/>
      <c r="L967" s="8"/>
      <c r="M967" s="8"/>
      <c r="N967" s="8"/>
      <c r="O967" s="8"/>
    </row>
    <row r="968" spans="9:15">
      <c r="I968" s="8"/>
      <c r="J968" s="8"/>
      <c r="K968" s="8"/>
      <c r="L968" s="8"/>
      <c r="M968" s="8"/>
      <c r="N968" s="8"/>
      <c r="O968" s="8"/>
    </row>
    <row r="969" spans="9:15">
      <c r="I969" s="8"/>
      <c r="J969" s="8"/>
      <c r="K969" s="8"/>
      <c r="L969" s="8"/>
      <c r="M969" s="8"/>
      <c r="N969" s="8"/>
      <c r="O969" s="8"/>
    </row>
    <row r="970" spans="9:15">
      <c r="I970" s="8"/>
      <c r="J970" s="8"/>
      <c r="K970" s="8"/>
      <c r="L970" s="8"/>
      <c r="M970" s="8"/>
      <c r="N970" s="8"/>
      <c r="O970" s="8"/>
    </row>
    <row r="971" spans="9:15">
      <c r="I971" s="8"/>
      <c r="J971" s="8"/>
      <c r="K971" s="8"/>
      <c r="L971" s="8"/>
      <c r="M971" s="8"/>
      <c r="N971" s="8"/>
      <c r="O971" s="8"/>
    </row>
    <row r="972" spans="9:15">
      <c r="I972" s="8"/>
      <c r="J972" s="8"/>
      <c r="K972" s="8"/>
      <c r="L972" s="8"/>
      <c r="M972" s="8"/>
      <c r="N972" s="8"/>
      <c r="O972" s="8"/>
    </row>
    <row r="973" spans="9:15">
      <c r="I973" s="8"/>
      <c r="J973" s="8"/>
      <c r="K973" s="8"/>
      <c r="L973" s="8"/>
      <c r="M973" s="8"/>
      <c r="N973" s="8"/>
      <c r="O973" s="8"/>
    </row>
    <row r="974" spans="9:15">
      <c r="I974" s="8"/>
      <c r="J974" s="8"/>
      <c r="K974" s="8"/>
      <c r="L974" s="8"/>
      <c r="M974" s="8"/>
      <c r="N974" s="8"/>
      <c r="O974" s="8"/>
    </row>
    <row r="975" spans="9:15">
      <c r="I975" s="8"/>
      <c r="J975" s="8"/>
      <c r="K975" s="8"/>
      <c r="L975" s="8"/>
      <c r="M975" s="8"/>
      <c r="N975" s="8"/>
      <c r="O975" s="8"/>
    </row>
    <row r="976" spans="9:15">
      <c r="I976" s="8"/>
      <c r="J976" s="8"/>
      <c r="K976" s="8"/>
      <c r="L976" s="8"/>
      <c r="M976" s="8"/>
      <c r="N976" s="8"/>
      <c r="O976" s="8"/>
    </row>
    <row r="977" spans="9:15">
      <c r="I977" s="8"/>
      <c r="J977" s="8"/>
      <c r="K977" s="8"/>
      <c r="L977" s="8"/>
      <c r="M977" s="8"/>
      <c r="N977" s="8"/>
      <c r="O977" s="8"/>
    </row>
    <row r="978" spans="9:15">
      <c r="I978" s="8"/>
      <c r="J978" s="8"/>
      <c r="K978" s="8"/>
      <c r="L978" s="8"/>
      <c r="M978" s="8"/>
      <c r="N978" s="8"/>
      <c r="O978" s="8"/>
    </row>
    <row r="979" spans="9:15">
      <c r="I979" s="8"/>
      <c r="J979" s="8"/>
      <c r="K979" s="8"/>
      <c r="L979" s="8"/>
      <c r="M979" s="8"/>
      <c r="N979" s="8"/>
      <c r="O979" s="8"/>
    </row>
    <row r="980" spans="9:15">
      <c r="I980" s="8"/>
      <c r="J980" s="8"/>
      <c r="K980" s="8"/>
      <c r="L980" s="8"/>
      <c r="M980" s="8"/>
      <c r="N980" s="8"/>
      <c r="O980" s="8"/>
    </row>
    <row r="981" spans="9:15">
      <c r="I981" s="8"/>
      <c r="J981" s="8"/>
      <c r="K981" s="8"/>
      <c r="L981" s="8"/>
      <c r="M981" s="8"/>
      <c r="N981" s="8"/>
      <c r="O981" s="8"/>
    </row>
    <row r="982" spans="9:15">
      <c r="I982" s="8"/>
      <c r="J982" s="8"/>
      <c r="K982" s="8"/>
      <c r="L982" s="8"/>
      <c r="M982" s="8"/>
      <c r="N982" s="8"/>
      <c r="O982" s="8"/>
    </row>
    <row r="983" spans="9:15">
      <c r="I983" s="8"/>
      <c r="J983" s="8"/>
      <c r="K983" s="8"/>
      <c r="L983" s="8"/>
      <c r="M983" s="8"/>
      <c r="N983" s="8"/>
      <c r="O983" s="8"/>
    </row>
    <row r="984" spans="9:15">
      <c r="I984" s="8"/>
      <c r="J984" s="8"/>
      <c r="K984" s="8"/>
      <c r="L984" s="8"/>
      <c r="M984" s="8"/>
      <c r="N984" s="8"/>
      <c r="O984" s="8"/>
    </row>
    <row r="985" spans="9:15">
      <c r="I985" s="8"/>
      <c r="J985" s="8"/>
      <c r="K985" s="8"/>
      <c r="L985" s="8"/>
      <c r="M985" s="8"/>
      <c r="N985" s="8"/>
      <c r="O985" s="8"/>
    </row>
    <row r="986" spans="9:15">
      <c r="I986" s="8"/>
      <c r="J986" s="8"/>
      <c r="K986" s="8"/>
      <c r="L986" s="8"/>
      <c r="M986" s="8"/>
      <c r="N986" s="8"/>
      <c r="O986" s="8"/>
    </row>
    <row r="987" spans="9:15">
      <c r="I987" s="8"/>
      <c r="J987" s="8"/>
      <c r="K987" s="8"/>
      <c r="L987" s="8"/>
      <c r="M987" s="8"/>
      <c r="N987" s="8"/>
      <c r="O987" s="8"/>
    </row>
    <row r="988" spans="9:15">
      <c r="I988" s="8"/>
      <c r="J988" s="8"/>
      <c r="K988" s="8"/>
      <c r="L988" s="8"/>
      <c r="M988" s="8"/>
      <c r="N988" s="8"/>
      <c r="O988" s="8"/>
    </row>
    <row r="989" spans="9:15">
      <c r="I989" s="8"/>
      <c r="J989" s="8"/>
      <c r="K989" s="8"/>
      <c r="L989" s="8"/>
      <c r="M989" s="8"/>
      <c r="N989" s="8"/>
      <c r="O989" s="8"/>
    </row>
    <row r="990" spans="9:15">
      <c r="I990" s="8"/>
      <c r="J990" s="8"/>
      <c r="K990" s="8"/>
      <c r="L990" s="8"/>
      <c r="M990" s="8"/>
      <c r="N990" s="8"/>
      <c r="O990" s="8"/>
    </row>
    <row r="991" spans="9:15">
      <c r="I991" s="8"/>
      <c r="J991" s="8"/>
      <c r="K991" s="8"/>
      <c r="L991" s="8"/>
      <c r="M991" s="8"/>
      <c r="N991" s="8"/>
      <c r="O991" s="8"/>
    </row>
    <row r="992" spans="9:15">
      <c r="I992" s="8"/>
      <c r="J992" s="8"/>
      <c r="K992" s="8"/>
      <c r="L992" s="8"/>
      <c r="M992" s="8"/>
      <c r="N992" s="8"/>
      <c r="O992" s="8"/>
    </row>
    <row r="993" spans="9:15">
      <c r="I993" s="8"/>
      <c r="J993" s="8"/>
      <c r="K993" s="8"/>
      <c r="L993" s="8"/>
      <c r="M993" s="8"/>
      <c r="N993" s="8"/>
      <c r="O993" s="8"/>
    </row>
    <row r="994" spans="9:15">
      <c r="I994" s="8"/>
      <c r="J994" s="8"/>
      <c r="K994" s="8"/>
      <c r="L994" s="8"/>
      <c r="M994" s="8"/>
      <c r="N994" s="8"/>
      <c r="O994" s="8"/>
    </row>
    <row r="995" spans="9:15">
      <c r="I995" s="8"/>
      <c r="J995" s="8"/>
      <c r="K995" s="8"/>
      <c r="L995" s="8"/>
      <c r="M995" s="8"/>
      <c r="N995" s="8"/>
      <c r="O995" s="8"/>
    </row>
    <row r="996" spans="9:15">
      <c r="I996" s="8"/>
      <c r="J996" s="8"/>
      <c r="K996" s="8"/>
      <c r="L996" s="8"/>
      <c r="M996" s="8"/>
      <c r="N996" s="8"/>
      <c r="O996" s="8"/>
    </row>
    <row r="997" spans="9:15">
      <c r="I997" s="8"/>
      <c r="J997" s="8"/>
      <c r="K997" s="8"/>
      <c r="L997" s="8"/>
      <c r="M997" s="8"/>
      <c r="N997" s="8"/>
      <c r="O997" s="8"/>
    </row>
    <row r="998" spans="9:15">
      <c r="I998" s="8"/>
      <c r="J998" s="8"/>
      <c r="K998" s="8"/>
      <c r="L998" s="8"/>
      <c r="M998" s="8"/>
      <c r="N998" s="8"/>
      <c r="O998" s="8"/>
    </row>
    <row r="999" spans="9:15">
      <c r="I999" s="8"/>
      <c r="J999" s="8"/>
      <c r="K999" s="8"/>
      <c r="L999" s="8"/>
      <c r="M999" s="8"/>
      <c r="N999" s="8"/>
      <c r="O999" s="8"/>
    </row>
    <row r="1000" spans="9:15">
      <c r="I1000" s="8"/>
      <c r="J1000" s="8"/>
      <c r="K1000" s="8"/>
      <c r="L1000" s="8"/>
      <c r="M1000" s="8"/>
      <c r="N1000" s="8"/>
      <c r="O1000" s="8"/>
    </row>
    <row r="1001" spans="9:15">
      <c r="I1001" s="8"/>
      <c r="J1001" s="8"/>
      <c r="K1001" s="8"/>
      <c r="L1001" s="8"/>
      <c r="M1001" s="8"/>
      <c r="N1001" s="8"/>
      <c r="O1001" s="8"/>
    </row>
    <row r="1002" spans="9:15">
      <c r="I1002" s="8"/>
      <c r="J1002" s="8"/>
      <c r="K1002" s="8"/>
      <c r="L1002" s="8"/>
      <c r="M1002" s="8"/>
      <c r="N1002" s="8"/>
      <c r="O1002" s="8"/>
    </row>
    <row r="1003" spans="9:15">
      <c r="I1003" s="8"/>
      <c r="J1003" s="8"/>
      <c r="K1003" s="8"/>
      <c r="L1003" s="8"/>
      <c r="M1003" s="8"/>
      <c r="N1003" s="8"/>
      <c r="O1003" s="8"/>
    </row>
    <row r="1004" spans="9:15">
      <c r="I1004" s="8"/>
      <c r="J1004" s="8"/>
      <c r="K1004" s="8"/>
      <c r="L1004" s="8"/>
      <c r="M1004" s="8"/>
      <c r="N1004" s="8"/>
      <c r="O1004" s="8"/>
    </row>
    <row r="1005" spans="9:15">
      <c r="I1005" s="8"/>
      <c r="J1005" s="8"/>
      <c r="K1005" s="8"/>
      <c r="L1005" s="8"/>
      <c r="M1005" s="8"/>
      <c r="N1005" s="8"/>
      <c r="O1005" s="8"/>
    </row>
    <row r="1006" spans="9:15">
      <c r="I1006" s="8"/>
      <c r="J1006" s="8"/>
      <c r="K1006" s="8"/>
      <c r="L1006" s="8"/>
      <c r="M1006" s="8"/>
      <c r="N1006" s="8"/>
      <c r="O1006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1014"/>
  <sheetViews>
    <sheetView workbookViewId="0"/>
  </sheetViews>
  <sheetFormatPr defaultColWidth="12.6640625" defaultRowHeight="15.75" customHeight="1"/>
  <cols>
    <col min="4" max="4" width="19.33203125" customWidth="1"/>
    <col min="5" max="5" width="12.6640625" customWidth="1"/>
    <col min="6" max="6" width="38.44140625" customWidth="1"/>
    <col min="9" max="9" width="26.88671875" customWidth="1"/>
    <col min="11" max="11" width="22.77734375" customWidth="1"/>
    <col min="12" max="12" width="20.6640625" customWidth="1"/>
    <col min="15" max="15" width="17.44140625" customWidth="1"/>
    <col min="23" max="23" width="64.109375" customWidth="1"/>
    <col min="24" max="24" width="20" customWidth="1"/>
    <col min="25" max="25" width="16.33203125" customWidth="1"/>
    <col min="26" max="26" width="15.6640625" customWidth="1"/>
  </cols>
  <sheetData>
    <row r="1" spans="1:10" ht="15.75" customHeight="1">
      <c r="A1" s="89" t="s">
        <v>529</v>
      </c>
      <c r="B1" s="89" t="s">
        <v>530</v>
      </c>
      <c r="C1" s="89" t="s">
        <v>531</v>
      </c>
      <c r="D1" s="89" t="s">
        <v>532</v>
      </c>
      <c r="E1" s="50" t="s">
        <v>533</v>
      </c>
      <c r="F1" s="50"/>
      <c r="G1" s="83"/>
      <c r="H1" s="83"/>
    </row>
    <row r="2" spans="1:10" ht="15.75" customHeight="1">
      <c r="A2" s="89">
        <v>1</v>
      </c>
      <c r="B2" s="89">
        <v>34.5</v>
      </c>
      <c r="C2" s="89" t="s">
        <v>534</v>
      </c>
      <c r="D2" s="89" t="s">
        <v>535</v>
      </c>
      <c r="E2" s="50" t="s">
        <v>536</v>
      </c>
      <c r="F2" s="50"/>
      <c r="G2" s="83"/>
      <c r="H2" s="83"/>
      <c r="I2" s="9"/>
      <c r="J2" s="9"/>
    </row>
    <row r="3" spans="1:10" ht="15.75" customHeight="1">
      <c r="A3" s="89">
        <v>2</v>
      </c>
      <c r="B3" s="89">
        <v>29.8</v>
      </c>
      <c r="C3" s="89" t="s">
        <v>537</v>
      </c>
      <c r="D3" s="89" t="s">
        <v>538</v>
      </c>
      <c r="E3" s="50"/>
      <c r="F3" s="50"/>
      <c r="G3" s="83"/>
      <c r="H3" s="83"/>
      <c r="I3" s="9"/>
      <c r="J3" s="9"/>
    </row>
    <row r="4" spans="1:10" ht="15.75" customHeight="1">
      <c r="A4" s="89">
        <v>3</v>
      </c>
      <c r="B4" s="89">
        <v>41.2</v>
      </c>
      <c r="C4" s="89" t="s">
        <v>539</v>
      </c>
      <c r="D4" s="89" t="s">
        <v>540</v>
      </c>
      <c r="E4" s="50" t="s">
        <v>541</v>
      </c>
      <c r="F4" s="50">
        <f>COUNTIF(C2:C29, "Finance")</f>
        <v>7</v>
      </c>
      <c r="G4" s="83"/>
      <c r="H4" s="83"/>
      <c r="I4" s="9"/>
      <c r="J4" s="9"/>
    </row>
    <row r="5" spans="1:10" ht="15.75" customHeight="1">
      <c r="A5" s="89">
        <v>4</v>
      </c>
      <c r="B5" s="89">
        <v>36.9</v>
      </c>
      <c r="C5" s="89" t="s">
        <v>542</v>
      </c>
      <c r="D5" s="89" t="s">
        <v>543</v>
      </c>
      <c r="E5" s="50"/>
      <c r="F5" s="50"/>
      <c r="G5" s="119"/>
      <c r="H5" s="83"/>
      <c r="I5" s="9"/>
      <c r="J5" s="9"/>
    </row>
    <row r="6" spans="1:10">
      <c r="A6" s="89">
        <v>5</v>
      </c>
      <c r="B6" s="89">
        <v>52.1</v>
      </c>
      <c r="C6" s="89" t="s">
        <v>544</v>
      </c>
      <c r="D6" s="89" t="s">
        <v>535</v>
      </c>
      <c r="E6" s="50" t="s">
        <v>545</v>
      </c>
      <c r="F6" s="50"/>
      <c r="G6" s="119"/>
      <c r="H6" s="119"/>
      <c r="I6" s="9"/>
      <c r="J6" s="9"/>
    </row>
    <row r="7" spans="1:10">
      <c r="A7" s="89">
        <v>6</v>
      </c>
      <c r="B7" s="89">
        <v>28.4</v>
      </c>
      <c r="C7" s="89" t="s">
        <v>537</v>
      </c>
      <c r="D7" s="89" t="s">
        <v>538</v>
      </c>
      <c r="E7" s="50"/>
      <c r="F7" s="50"/>
      <c r="H7" s="119"/>
      <c r="I7" s="9"/>
      <c r="J7" s="9"/>
    </row>
    <row r="8" spans="1:10">
      <c r="A8" s="89">
        <v>7</v>
      </c>
      <c r="B8" s="89">
        <v>44.6</v>
      </c>
      <c r="C8" s="89" t="s">
        <v>539</v>
      </c>
      <c r="D8" s="89" t="s">
        <v>540</v>
      </c>
      <c r="E8" s="50" t="s">
        <v>546</v>
      </c>
      <c r="F8" s="50">
        <f>COUNTIF(B2:B29, "&gt;30")</f>
        <v>22</v>
      </c>
    </row>
    <row r="9" spans="1:10">
      <c r="A9" s="89">
        <v>8</v>
      </c>
      <c r="B9" s="89">
        <v>38.299999999999997</v>
      </c>
      <c r="C9" s="89" t="s">
        <v>542</v>
      </c>
      <c r="D9" s="89" t="s">
        <v>543</v>
      </c>
      <c r="E9" s="50"/>
      <c r="F9" s="50"/>
    </row>
    <row r="10" spans="1:10">
      <c r="A10" s="89">
        <v>9</v>
      </c>
      <c r="B10" s="89">
        <v>47.75</v>
      </c>
      <c r="C10" s="89" t="s">
        <v>534</v>
      </c>
      <c r="D10" s="89" t="s">
        <v>535</v>
      </c>
      <c r="E10" s="50" t="s">
        <v>547</v>
      </c>
      <c r="F10" s="50"/>
    </row>
    <row r="11" spans="1:10">
      <c r="A11" s="89">
        <v>10</v>
      </c>
      <c r="B11" s="89">
        <v>30.1</v>
      </c>
      <c r="C11" s="89" t="s">
        <v>537</v>
      </c>
      <c r="D11" s="89" t="s">
        <v>538</v>
      </c>
      <c r="E11" s="50"/>
      <c r="F11" s="50"/>
      <c r="I11" s="89"/>
      <c r="J11" s="89"/>
    </row>
    <row r="12" spans="1:10">
      <c r="A12" s="89">
        <v>11</v>
      </c>
      <c r="B12" s="89">
        <v>42.9</v>
      </c>
      <c r="C12" s="89" t="s">
        <v>539</v>
      </c>
      <c r="D12" s="89" t="s">
        <v>540</v>
      </c>
      <c r="E12" s="50" t="s">
        <v>548</v>
      </c>
      <c r="F12" s="50">
        <f>COUNTIFS(C2:C604, "Finance", B2:B604, "&gt;30")</f>
        <v>7</v>
      </c>
      <c r="I12" s="89"/>
      <c r="J12" s="89"/>
    </row>
    <row r="13" spans="1:10">
      <c r="A13" s="89">
        <v>12</v>
      </c>
      <c r="B13" s="89">
        <v>35.6</v>
      </c>
      <c r="C13" s="89" t="s">
        <v>542</v>
      </c>
      <c r="D13" s="89" t="s">
        <v>543</v>
      </c>
      <c r="E13" s="50"/>
      <c r="F13" s="50"/>
      <c r="I13" s="89"/>
      <c r="J13" s="89"/>
    </row>
    <row r="14" spans="1:10">
      <c r="A14" s="89">
        <v>13</v>
      </c>
      <c r="B14" s="89">
        <v>50.4</v>
      </c>
      <c r="C14" s="89" t="s">
        <v>544</v>
      </c>
      <c r="D14" s="89" t="s">
        <v>535</v>
      </c>
      <c r="E14" s="50" t="s">
        <v>549</v>
      </c>
      <c r="F14" s="50"/>
      <c r="I14" s="89"/>
      <c r="J14" s="89"/>
    </row>
    <row r="15" spans="1:10">
      <c r="A15" s="89">
        <v>14</v>
      </c>
      <c r="B15" s="89">
        <v>27.9</v>
      </c>
      <c r="C15" s="89" t="s">
        <v>537</v>
      </c>
      <c r="D15" s="89" t="s">
        <v>538</v>
      </c>
      <c r="E15" s="50"/>
      <c r="F15" s="50"/>
      <c r="I15" s="89"/>
      <c r="J15" s="89"/>
    </row>
    <row r="16" spans="1:10">
      <c r="A16" s="89">
        <v>15</v>
      </c>
      <c r="B16" s="89">
        <v>45.8</v>
      </c>
      <c r="C16" s="89" t="s">
        <v>539</v>
      </c>
      <c r="D16" s="89" t="s">
        <v>540</v>
      </c>
      <c r="E16" s="50" t="s">
        <v>550</v>
      </c>
      <c r="F16" s="50">
        <f>COUNTIF(C2:C604, "&lt;&gt;Finance")</f>
        <v>596</v>
      </c>
      <c r="I16" s="89"/>
      <c r="J16" s="89"/>
    </row>
    <row r="17" spans="1:13">
      <c r="A17" s="89">
        <v>16</v>
      </c>
      <c r="B17" s="89">
        <v>37.200000000000003</v>
      </c>
      <c r="C17" s="89" t="s">
        <v>542</v>
      </c>
      <c r="D17" s="89" t="s">
        <v>543</v>
      </c>
      <c r="E17" s="50"/>
      <c r="F17" s="50"/>
    </row>
    <row r="18" spans="1:13">
      <c r="A18" s="89">
        <v>17</v>
      </c>
      <c r="B18" s="89">
        <v>48</v>
      </c>
      <c r="C18" s="89" t="s">
        <v>534</v>
      </c>
      <c r="D18" s="89" t="s">
        <v>535</v>
      </c>
      <c r="E18" s="50">
        <f>COUNT(B2:B29)</f>
        <v>28</v>
      </c>
      <c r="F18" s="50"/>
    </row>
    <row r="19" spans="1:13">
      <c r="A19" s="89">
        <v>18</v>
      </c>
      <c r="B19" s="89">
        <v>29.3</v>
      </c>
      <c r="C19" s="89" t="s">
        <v>537</v>
      </c>
      <c r="D19" s="89" t="s">
        <v>538</v>
      </c>
      <c r="E19" s="50">
        <f>COUNTA(B2:B29)</f>
        <v>28</v>
      </c>
      <c r="F19" s="50"/>
    </row>
    <row r="20" spans="1:13">
      <c r="A20" s="89">
        <v>19</v>
      </c>
      <c r="B20" s="89">
        <v>43.5</v>
      </c>
      <c r="C20" s="89" t="s">
        <v>539</v>
      </c>
      <c r="D20" s="89" t="s">
        <v>540</v>
      </c>
      <c r="E20" s="50">
        <f>COUNTA(C2:C29)</f>
        <v>28</v>
      </c>
      <c r="F20" s="50"/>
    </row>
    <row r="21" spans="1:13">
      <c r="A21" s="89">
        <v>20</v>
      </c>
      <c r="B21" s="89">
        <v>39.1</v>
      </c>
      <c r="C21" s="89" t="s">
        <v>542</v>
      </c>
      <c r="D21" s="89" t="s">
        <v>543</v>
      </c>
      <c r="E21" s="50">
        <f>COUNTA(D2:D30)</f>
        <v>28</v>
      </c>
      <c r="F21" s="50"/>
    </row>
    <row r="22" spans="1:13">
      <c r="A22" s="89">
        <v>21</v>
      </c>
      <c r="B22" s="89">
        <v>51.6</v>
      </c>
      <c r="C22" s="89" t="s">
        <v>544</v>
      </c>
      <c r="D22" s="89" t="s">
        <v>535</v>
      </c>
    </row>
    <row r="23" spans="1:13">
      <c r="A23" s="89">
        <v>22</v>
      </c>
      <c r="B23" s="89">
        <v>28.7</v>
      </c>
      <c r="C23" s="89" t="s">
        <v>537</v>
      </c>
      <c r="D23" s="89" t="s">
        <v>538</v>
      </c>
    </row>
    <row r="24" spans="1:13">
      <c r="A24" s="89">
        <v>23</v>
      </c>
      <c r="B24" s="89">
        <v>46.2</v>
      </c>
      <c r="C24" s="89" t="s">
        <v>539</v>
      </c>
      <c r="D24" s="89" t="s">
        <v>540</v>
      </c>
    </row>
    <row r="25" spans="1:13">
      <c r="A25" s="89">
        <v>24</v>
      </c>
      <c r="B25" s="89">
        <v>36.4</v>
      </c>
      <c r="C25" s="89" t="s">
        <v>542</v>
      </c>
      <c r="D25" s="89" t="s">
        <v>543</v>
      </c>
      <c r="M25" s="89" t="s">
        <v>551</v>
      </c>
    </row>
    <row r="26" spans="1:13">
      <c r="A26" s="89">
        <v>25</v>
      </c>
      <c r="B26" s="89">
        <v>49.3</v>
      </c>
      <c r="C26" s="89" t="s">
        <v>534</v>
      </c>
      <c r="D26" s="89" t="s">
        <v>535</v>
      </c>
    </row>
    <row r="27" spans="1:13" ht="13.2">
      <c r="A27" s="89">
        <v>26</v>
      </c>
      <c r="B27" s="89">
        <v>30</v>
      </c>
      <c r="C27" s="89" t="s">
        <v>537</v>
      </c>
      <c r="D27" s="89" t="s">
        <v>538</v>
      </c>
      <c r="F27" s="129"/>
      <c r="G27" s="127" t="s">
        <v>617</v>
      </c>
      <c r="H27" s="128"/>
    </row>
    <row r="28" spans="1:13" ht="13.2">
      <c r="A28" s="89">
        <v>27</v>
      </c>
      <c r="B28" s="89">
        <v>44.1</v>
      </c>
      <c r="C28" s="89" t="s">
        <v>539</v>
      </c>
      <c r="D28" s="89" t="s">
        <v>540</v>
      </c>
      <c r="F28" s="127" t="s">
        <v>531</v>
      </c>
      <c r="G28" s="129" t="s">
        <v>627</v>
      </c>
      <c r="H28" s="141" t="s">
        <v>627</v>
      </c>
    </row>
    <row r="29" spans="1:13" ht="13.2">
      <c r="A29" s="89">
        <v>28</v>
      </c>
      <c r="B29" s="89">
        <v>38</v>
      </c>
      <c r="C29" s="89" t="s">
        <v>542</v>
      </c>
      <c r="D29" s="89" t="s">
        <v>543</v>
      </c>
      <c r="F29" s="129" t="s">
        <v>544</v>
      </c>
      <c r="G29" s="131">
        <v>3</v>
      </c>
      <c r="H29" s="143">
        <v>0.10714285714285714</v>
      </c>
    </row>
    <row r="30" spans="1:13" ht="13.2">
      <c r="F30" s="133" t="s">
        <v>542</v>
      </c>
      <c r="G30" s="134">
        <v>7</v>
      </c>
      <c r="H30" s="145">
        <v>0.25</v>
      </c>
    </row>
    <row r="31" spans="1:13" ht="13.2">
      <c r="F31" s="133" t="s">
        <v>539</v>
      </c>
      <c r="G31" s="134">
        <v>7</v>
      </c>
      <c r="H31" s="145">
        <v>0.25</v>
      </c>
    </row>
    <row r="32" spans="1:13" ht="13.2">
      <c r="F32" s="133" t="s">
        <v>537</v>
      </c>
      <c r="G32" s="134">
        <v>7</v>
      </c>
      <c r="H32" s="145">
        <v>0.25</v>
      </c>
    </row>
    <row r="33" spans="6:8" ht="13.2">
      <c r="F33" s="133" t="s">
        <v>534</v>
      </c>
      <c r="G33" s="134">
        <v>4</v>
      </c>
      <c r="H33" s="145">
        <v>0.14285714285714285</v>
      </c>
    </row>
    <row r="34" spans="6:8" ht="13.2">
      <c r="F34" s="136" t="s">
        <v>616</v>
      </c>
      <c r="G34" s="137">
        <v>28</v>
      </c>
      <c r="H34" s="147">
        <v>1</v>
      </c>
    </row>
    <row r="35" spans="6:8" ht="13.2"/>
    <row r="36" spans="6:8" ht="13.2"/>
    <row r="37" spans="6:8" ht="13.2"/>
    <row r="38" spans="6:8" ht="13.2">
      <c r="F38" s="127" t="s">
        <v>530</v>
      </c>
      <c r="G38" s="130" t="s">
        <v>621</v>
      </c>
    </row>
    <row r="39" spans="6:8" ht="13.2">
      <c r="F39" s="129" t="s">
        <v>622</v>
      </c>
      <c r="G39" s="132"/>
    </row>
    <row r="40" spans="6:8" ht="13.2">
      <c r="F40" s="133" t="s">
        <v>623</v>
      </c>
      <c r="G40" s="135">
        <v>5</v>
      </c>
    </row>
    <row r="41" spans="6:8" ht="13.2">
      <c r="F41" s="133" t="s">
        <v>624</v>
      </c>
      <c r="G41" s="135">
        <v>10</v>
      </c>
    </row>
    <row r="42" spans="6:8" ht="13.2">
      <c r="F42" s="133" t="s">
        <v>625</v>
      </c>
      <c r="G42" s="135">
        <v>10</v>
      </c>
    </row>
    <row r="43" spans="6:8" ht="13.2">
      <c r="F43" s="133" t="s">
        <v>626</v>
      </c>
      <c r="G43" s="135">
        <v>3</v>
      </c>
    </row>
    <row r="44" spans="6:8" ht="13.2">
      <c r="F44" s="136" t="s">
        <v>616</v>
      </c>
      <c r="G44" s="138">
        <v>28</v>
      </c>
    </row>
    <row r="45" spans="6:8" ht="13.2"/>
    <row r="46" spans="6:8" ht="13.2"/>
    <row r="47" spans="6:8" ht="13.2"/>
    <row r="48" spans="6:8" ht="13.2"/>
    <row r="49" spans="6:7" ht="13.2"/>
    <row r="50" spans="6:7" ht="13.2"/>
    <row r="51" spans="6:7" ht="13.2"/>
    <row r="52" spans="6:7" ht="13.2"/>
    <row r="53" spans="6:7" ht="13.2">
      <c r="F53" s="50"/>
      <c r="G53" s="50"/>
    </row>
    <row r="54" spans="6:7" ht="13.2">
      <c r="F54" s="50"/>
      <c r="G54" s="50"/>
    </row>
    <row r="55" spans="6:7" ht="13.2">
      <c r="F55" s="50"/>
      <c r="G55" s="50"/>
    </row>
    <row r="56" spans="6:7" ht="13.2">
      <c r="F56" s="50"/>
      <c r="G56" s="50"/>
    </row>
    <row r="57" spans="6:7" ht="13.2">
      <c r="F57" s="50"/>
      <c r="G57" s="50"/>
    </row>
    <row r="58" spans="6:7" ht="13.2">
      <c r="F58" s="50"/>
      <c r="G58" s="50"/>
    </row>
    <row r="59" spans="6:7" ht="13.2">
      <c r="F59" s="50"/>
      <c r="G59" s="50"/>
    </row>
    <row r="60" spans="6:7" ht="13.2">
      <c r="F60" s="50"/>
      <c r="G60" s="50"/>
    </row>
    <row r="61" spans="6:7" ht="13.2">
      <c r="F61" s="50"/>
      <c r="G61" s="50"/>
    </row>
    <row r="62" spans="6:7" ht="13.2">
      <c r="F62" s="50"/>
      <c r="G62" s="50"/>
    </row>
    <row r="63" spans="6:7" ht="13.2">
      <c r="F63" s="50"/>
      <c r="G63" s="50"/>
    </row>
    <row r="64" spans="6:7" ht="13.2">
      <c r="F64" s="50"/>
      <c r="G64" s="50"/>
    </row>
    <row r="65" spans="6:7" ht="13.2">
      <c r="F65" s="50"/>
      <c r="G65" s="50"/>
    </row>
    <row r="66" spans="6:7" ht="13.2">
      <c r="F66" s="50"/>
      <c r="G66" s="50"/>
    </row>
    <row r="67" spans="6:7" ht="13.2">
      <c r="F67" s="50"/>
      <c r="G67" s="50"/>
    </row>
    <row r="68" spans="6:7" ht="13.2">
      <c r="F68" s="50"/>
      <c r="G68" s="50"/>
    </row>
    <row r="69" spans="6:7" ht="13.2">
      <c r="F69" s="50"/>
      <c r="G69" s="50"/>
    </row>
    <row r="70" spans="6:7" ht="13.2">
      <c r="F70" s="50"/>
      <c r="G70" s="50"/>
    </row>
    <row r="71" spans="6:7" ht="13.2">
      <c r="F71" s="50"/>
      <c r="G71" s="50"/>
    </row>
    <row r="72" spans="6:7" ht="13.2">
      <c r="F72" s="50"/>
      <c r="G72" s="50"/>
    </row>
    <row r="73" spans="6:7" ht="13.2">
      <c r="F73" s="50"/>
      <c r="G73" s="50"/>
    </row>
    <row r="74" spans="6:7" ht="13.2">
      <c r="F74" s="50"/>
      <c r="G74" s="50"/>
    </row>
    <row r="75" spans="6:7" ht="13.2">
      <c r="F75" s="50"/>
      <c r="G75" s="50"/>
    </row>
    <row r="76" spans="6:7" ht="13.2">
      <c r="F76" s="50"/>
      <c r="G76" s="50"/>
    </row>
    <row r="77" spans="6:7" ht="13.2">
      <c r="F77" s="50"/>
      <c r="G77" s="50"/>
    </row>
    <row r="78" spans="6:7" ht="13.2">
      <c r="F78" s="50"/>
      <c r="G78" s="50"/>
    </row>
    <row r="79" spans="6:7" ht="13.2">
      <c r="F79" s="50"/>
      <c r="G79" s="50"/>
    </row>
    <row r="80" spans="6:7" ht="13.2">
      <c r="F80" s="50"/>
      <c r="G80" s="50"/>
    </row>
    <row r="81" spans="6:7" ht="13.2">
      <c r="F81" s="50"/>
      <c r="G81" s="50"/>
    </row>
    <row r="82" spans="6:7" ht="13.2">
      <c r="F82" s="50"/>
      <c r="G82" s="50"/>
    </row>
    <row r="83" spans="6:7" ht="13.2">
      <c r="F83" s="50"/>
      <c r="G83" s="50"/>
    </row>
    <row r="84" spans="6:7" ht="13.2">
      <c r="F84" s="50"/>
      <c r="G84" s="50"/>
    </row>
    <row r="85" spans="6:7" ht="13.2">
      <c r="F85" s="50"/>
      <c r="G85" s="50"/>
    </row>
    <row r="86" spans="6:7" ht="13.2">
      <c r="F86" s="50"/>
      <c r="G86" s="50"/>
    </row>
    <row r="87" spans="6:7" ht="13.2">
      <c r="F87" s="50"/>
      <c r="G87" s="50"/>
    </row>
    <row r="88" spans="6:7" ht="13.2">
      <c r="F88" s="50"/>
      <c r="G88" s="50"/>
    </row>
    <row r="89" spans="6:7" ht="13.2">
      <c r="F89" s="50"/>
      <c r="G89" s="50"/>
    </row>
    <row r="90" spans="6:7" ht="13.2">
      <c r="F90" s="50"/>
      <c r="G90" s="50"/>
    </row>
    <row r="91" spans="6:7" ht="13.2">
      <c r="F91" s="50"/>
      <c r="G91" s="50"/>
    </row>
    <row r="92" spans="6:7" ht="13.2">
      <c r="F92" s="50"/>
      <c r="G92" s="50"/>
    </row>
    <row r="93" spans="6:7" ht="13.2">
      <c r="F93" s="50"/>
      <c r="G93" s="50"/>
    </row>
    <row r="94" spans="6:7" ht="13.2">
      <c r="F94" s="50"/>
      <c r="G94" s="50"/>
    </row>
    <row r="95" spans="6:7" ht="13.2">
      <c r="F95" s="50"/>
      <c r="G95" s="50"/>
    </row>
    <row r="96" spans="6:7" ht="13.2">
      <c r="F96" s="50"/>
      <c r="G96" s="50"/>
    </row>
    <row r="97" spans="6:7" ht="13.2">
      <c r="F97" s="50"/>
      <c r="G97" s="50"/>
    </row>
    <row r="98" spans="6:7" ht="13.2">
      <c r="F98" s="50"/>
      <c r="G98" s="50"/>
    </row>
    <row r="99" spans="6:7" ht="13.2">
      <c r="F99" s="50"/>
      <c r="G99" s="50"/>
    </row>
    <row r="100" spans="6:7" ht="13.2">
      <c r="F100" s="50"/>
      <c r="G100" s="50"/>
    </row>
    <row r="101" spans="6:7" ht="13.2">
      <c r="F101" s="50"/>
      <c r="G101" s="50"/>
    </row>
    <row r="102" spans="6:7" ht="13.2">
      <c r="F102" s="50"/>
      <c r="G102" s="50"/>
    </row>
    <row r="103" spans="6:7" ht="13.2">
      <c r="F103" s="50"/>
      <c r="G103" s="50"/>
    </row>
    <row r="104" spans="6:7" ht="13.2">
      <c r="F104" s="50"/>
      <c r="G104" s="50"/>
    </row>
    <row r="105" spans="6:7" ht="13.2">
      <c r="F105" s="50"/>
      <c r="G105" s="50"/>
    </row>
    <row r="106" spans="6:7" ht="13.2">
      <c r="F106" s="50"/>
      <c r="G106" s="50"/>
    </row>
    <row r="107" spans="6:7" ht="13.2">
      <c r="F107" s="50"/>
      <c r="G107" s="50"/>
    </row>
    <row r="108" spans="6:7" ht="13.2">
      <c r="F108" s="50"/>
      <c r="G108" s="50"/>
    </row>
    <row r="109" spans="6:7" ht="13.2">
      <c r="F109" s="50"/>
      <c r="G109" s="50"/>
    </row>
    <row r="110" spans="6:7" ht="13.2">
      <c r="F110" s="50"/>
      <c r="G110" s="50"/>
    </row>
    <row r="111" spans="6:7" ht="13.2">
      <c r="F111" s="50"/>
      <c r="G111" s="50"/>
    </row>
    <row r="112" spans="6:7" ht="13.2">
      <c r="F112" s="50"/>
      <c r="G112" s="50"/>
    </row>
    <row r="113" spans="6:7" ht="13.2">
      <c r="F113" s="50"/>
      <c r="G113" s="50"/>
    </row>
    <row r="114" spans="6:7" ht="13.2">
      <c r="F114" s="50"/>
      <c r="G114" s="50"/>
    </row>
    <row r="115" spans="6:7" ht="13.2">
      <c r="F115" s="50"/>
      <c r="G115" s="50"/>
    </row>
    <row r="116" spans="6:7" ht="13.2">
      <c r="F116" s="50"/>
      <c r="G116" s="50"/>
    </row>
    <row r="117" spans="6:7" ht="13.2">
      <c r="F117" s="50"/>
      <c r="G117" s="50"/>
    </row>
    <row r="118" spans="6:7" ht="13.2">
      <c r="F118" s="50"/>
      <c r="G118" s="50"/>
    </row>
    <row r="119" spans="6:7" ht="13.2">
      <c r="F119" s="50"/>
      <c r="G119" s="50"/>
    </row>
    <row r="120" spans="6:7" ht="13.2">
      <c r="F120" s="50"/>
      <c r="G120" s="50"/>
    </row>
    <row r="121" spans="6:7" ht="13.2">
      <c r="F121" s="50"/>
      <c r="G121" s="50"/>
    </row>
    <row r="122" spans="6:7" ht="13.2">
      <c r="F122" s="50"/>
      <c r="G122" s="50"/>
    </row>
    <row r="123" spans="6:7" ht="13.2">
      <c r="F123" s="50"/>
      <c r="G123" s="50"/>
    </row>
    <row r="124" spans="6:7" ht="13.2">
      <c r="F124" s="50"/>
      <c r="G124" s="50"/>
    </row>
    <row r="125" spans="6:7" ht="13.2">
      <c r="F125" s="50"/>
      <c r="G125" s="50"/>
    </row>
    <row r="126" spans="6:7" ht="13.2">
      <c r="F126" s="50"/>
      <c r="G126" s="50"/>
    </row>
    <row r="127" spans="6:7" ht="13.2">
      <c r="F127" s="50"/>
      <c r="G127" s="50"/>
    </row>
    <row r="128" spans="6:7" ht="13.2">
      <c r="F128" s="50"/>
      <c r="G128" s="50"/>
    </row>
    <row r="129" spans="6:7" ht="13.2">
      <c r="F129" s="50"/>
      <c r="G129" s="50"/>
    </row>
    <row r="130" spans="6:7" ht="13.2">
      <c r="F130" s="50"/>
      <c r="G130" s="50"/>
    </row>
    <row r="131" spans="6:7" ht="13.2">
      <c r="F131" s="50"/>
      <c r="G131" s="50"/>
    </row>
    <row r="132" spans="6:7" ht="13.2">
      <c r="F132" s="50"/>
      <c r="G132" s="50"/>
    </row>
    <row r="133" spans="6:7" ht="13.2">
      <c r="F133" s="50"/>
      <c r="G133" s="50"/>
    </row>
    <row r="134" spans="6:7" ht="13.2">
      <c r="F134" s="50"/>
      <c r="G134" s="50"/>
    </row>
    <row r="135" spans="6:7" ht="13.2">
      <c r="F135" s="50"/>
      <c r="G135" s="50"/>
    </row>
    <row r="136" spans="6:7" ht="13.2">
      <c r="F136" s="50"/>
      <c r="G136" s="50"/>
    </row>
    <row r="137" spans="6:7" ht="13.2">
      <c r="F137" s="50"/>
      <c r="G137" s="50"/>
    </row>
    <row r="138" spans="6:7" ht="13.2">
      <c r="F138" s="50"/>
      <c r="G138" s="50"/>
    </row>
    <row r="139" spans="6:7" ht="13.2">
      <c r="F139" s="50"/>
      <c r="G139" s="50"/>
    </row>
    <row r="140" spans="6:7" ht="13.2">
      <c r="F140" s="50"/>
      <c r="G140" s="50"/>
    </row>
    <row r="141" spans="6:7" ht="13.2">
      <c r="F141" s="50"/>
      <c r="G141" s="50"/>
    </row>
    <row r="142" spans="6:7" ht="13.2">
      <c r="F142" s="50"/>
      <c r="G142" s="50"/>
    </row>
    <row r="143" spans="6:7" ht="13.2">
      <c r="F143" s="50"/>
      <c r="G143" s="50"/>
    </row>
    <row r="144" spans="6:7" ht="13.2">
      <c r="F144" s="50"/>
      <c r="G144" s="50"/>
    </row>
    <row r="145" spans="6:7" ht="13.2">
      <c r="F145" s="50"/>
      <c r="G145" s="50"/>
    </row>
    <row r="146" spans="6:7" ht="13.2">
      <c r="F146" s="50"/>
      <c r="G146" s="50"/>
    </row>
    <row r="147" spans="6:7" ht="13.2">
      <c r="F147" s="50"/>
      <c r="G147" s="50"/>
    </row>
    <row r="148" spans="6:7" ht="13.2">
      <c r="F148" s="50"/>
      <c r="G148" s="50"/>
    </row>
    <row r="149" spans="6:7" ht="13.2">
      <c r="F149" s="50"/>
      <c r="G149" s="50"/>
    </row>
    <row r="150" spans="6:7" ht="13.2">
      <c r="F150" s="50"/>
      <c r="G150" s="50"/>
    </row>
    <row r="151" spans="6:7" ht="13.2">
      <c r="F151" s="50"/>
      <c r="G151" s="50"/>
    </row>
    <row r="152" spans="6:7" ht="13.2">
      <c r="F152" s="50"/>
      <c r="G152" s="50"/>
    </row>
    <row r="153" spans="6:7" ht="13.2">
      <c r="F153" s="50"/>
      <c r="G153" s="50"/>
    </row>
    <row r="154" spans="6:7" ht="13.2">
      <c r="F154" s="50"/>
      <c r="G154" s="50"/>
    </row>
    <row r="155" spans="6:7" ht="13.2">
      <c r="F155" s="50"/>
      <c r="G155" s="50"/>
    </row>
    <row r="156" spans="6:7" ht="13.2">
      <c r="F156" s="50"/>
      <c r="G156" s="50"/>
    </row>
    <row r="157" spans="6:7" ht="13.2">
      <c r="F157" s="50"/>
      <c r="G157" s="50"/>
    </row>
    <row r="158" spans="6:7" ht="13.2">
      <c r="F158" s="50"/>
      <c r="G158" s="50"/>
    </row>
    <row r="159" spans="6:7" ht="13.2">
      <c r="F159" s="50"/>
      <c r="G159" s="50"/>
    </row>
    <row r="160" spans="6:7" ht="13.2">
      <c r="F160" s="50"/>
      <c r="G160" s="50"/>
    </row>
    <row r="161" spans="6:7" ht="13.2">
      <c r="F161" s="50"/>
      <c r="G161" s="50"/>
    </row>
    <row r="162" spans="6:7" ht="13.2">
      <c r="F162" s="50"/>
      <c r="G162" s="50"/>
    </row>
    <row r="163" spans="6:7" ht="13.2">
      <c r="F163" s="50"/>
      <c r="G163" s="50"/>
    </row>
    <row r="164" spans="6:7" ht="13.2">
      <c r="F164" s="50"/>
      <c r="G164" s="50"/>
    </row>
    <row r="165" spans="6:7" ht="13.2">
      <c r="F165" s="50"/>
      <c r="G165" s="50"/>
    </row>
    <row r="166" spans="6:7" ht="13.2">
      <c r="F166" s="50"/>
      <c r="G166" s="50"/>
    </row>
    <row r="167" spans="6:7" ht="13.2">
      <c r="F167" s="50"/>
      <c r="G167" s="50"/>
    </row>
    <row r="168" spans="6:7" ht="13.2">
      <c r="F168" s="50"/>
      <c r="G168" s="50"/>
    </row>
    <row r="169" spans="6:7" ht="13.2">
      <c r="F169" s="50"/>
      <c r="G169" s="50"/>
    </row>
    <row r="170" spans="6:7" ht="13.2">
      <c r="F170" s="50"/>
      <c r="G170" s="50"/>
    </row>
    <row r="171" spans="6:7" ht="13.2">
      <c r="F171" s="50"/>
      <c r="G171" s="50"/>
    </row>
    <row r="172" spans="6:7" ht="13.2">
      <c r="F172" s="50"/>
      <c r="G172" s="50"/>
    </row>
    <row r="173" spans="6:7" ht="13.2">
      <c r="F173" s="50"/>
      <c r="G173" s="50"/>
    </row>
    <row r="174" spans="6:7" ht="13.2">
      <c r="F174" s="50"/>
      <c r="G174" s="50"/>
    </row>
    <row r="175" spans="6:7" ht="13.2">
      <c r="F175" s="50"/>
      <c r="G175" s="50"/>
    </row>
    <row r="176" spans="6:7" ht="13.2">
      <c r="F176" s="50"/>
      <c r="G176" s="50"/>
    </row>
    <row r="177" spans="6:7" ht="13.2">
      <c r="F177" s="50"/>
      <c r="G177" s="50"/>
    </row>
    <row r="178" spans="6:7" ht="13.2">
      <c r="F178" s="50"/>
      <c r="G178" s="50"/>
    </row>
    <row r="179" spans="6:7" ht="13.2">
      <c r="F179" s="50"/>
      <c r="G179" s="50"/>
    </row>
    <row r="180" spans="6:7" ht="13.2">
      <c r="F180" s="50"/>
      <c r="G180" s="50"/>
    </row>
    <row r="181" spans="6:7" ht="13.2">
      <c r="F181" s="50"/>
      <c r="G181" s="50"/>
    </row>
    <row r="182" spans="6:7" ht="13.2">
      <c r="F182" s="50"/>
      <c r="G182" s="50"/>
    </row>
    <row r="183" spans="6:7" ht="13.2">
      <c r="F183" s="50"/>
      <c r="G183" s="50"/>
    </row>
    <row r="184" spans="6:7" ht="13.2">
      <c r="F184" s="50"/>
      <c r="G184" s="50"/>
    </row>
    <row r="185" spans="6:7" ht="13.2">
      <c r="F185" s="50"/>
      <c r="G185" s="50"/>
    </row>
    <row r="186" spans="6:7" ht="13.2">
      <c r="F186" s="50"/>
      <c r="G186" s="50"/>
    </row>
    <row r="187" spans="6:7" ht="13.2">
      <c r="F187" s="50"/>
      <c r="G187" s="50"/>
    </row>
    <row r="188" spans="6:7" ht="13.2">
      <c r="F188" s="50"/>
      <c r="G188" s="50"/>
    </row>
    <row r="189" spans="6:7" ht="13.2">
      <c r="F189" s="50"/>
      <c r="G189" s="50"/>
    </row>
    <row r="190" spans="6:7" ht="13.2">
      <c r="F190" s="50"/>
      <c r="G190" s="50"/>
    </row>
    <row r="191" spans="6:7" ht="13.2">
      <c r="F191" s="50"/>
      <c r="G191" s="50"/>
    </row>
    <row r="192" spans="6:7" ht="13.2">
      <c r="F192" s="50"/>
      <c r="G192" s="50"/>
    </row>
    <row r="193" spans="6:7" ht="13.2">
      <c r="F193" s="50"/>
      <c r="G193" s="50"/>
    </row>
    <row r="194" spans="6:7" ht="13.2">
      <c r="F194" s="50"/>
      <c r="G194" s="50"/>
    </row>
    <row r="195" spans="6:7" ht="13.2">
      <c r="F195" s="50"/>
      <c r="G195" s="50"/>
    </row>
    <row r="196" spans="6:7" ht="13.2">
      <c r="F196" s="50"/>
      <c r="G196" s="50"/>
    </row>
    <row r="197" spans="6:7" ht="13.2">
      <c r="F197" s="50"/>
      <c r="G197" s="50"/>
    </row>
    <row r="198" spans="6:7" ht="13.2">
      <c r="F198" s="50"/>
      <c r="G198" s="50"/>
    </row>
    <row r="199" spans="6:7" ht="13.2">
      <c r="F199" s="50"/>
      <c r="G199" s="50"/>
    </row>
    <row r="200" spans="6:7" ht="13.2">
      <c r="F200" s="50"/>
      <c r="G200" s="50"/>
    </row>
    <row r="201" spans="6:7" ht="13.2">
      <c r="F201" s="50"/>
      <c r="G201" s="50"/>
    </row>
    <row r="202" spans="6:7" ht="13.2">
      <c r="F202" s="50"/>
      <c r="G202" s="50"/>
    </row>
    <row r="203" spans="6:7" ht="13.2">
      <c r="F203" s="50"/>
      <c r="G203" s="50"/>
    </row>
    <row r="204" spans="6:7" ht="13.2">
      <c r="F204" s="50"/>
      <c r="G204" s="50"/>
    </row>
    <row r="205" spans="6:7" ht="13.2">
      <c r="F205" s="50"/>
      <c r="G205" s="50"/>
    </row>
    <row r="206" spans="6:7" ht="13.2">
      <c r="F206" s="50"/>
      <c r="G206" s="50"/>
    </row>
    <row r="207" spans="6:7" ht="13.2">
      <c r="F207" s="50"/>
      <c r="G207" s="50"/>
    </row>
    <row r="208" spans="6:7" ht="13.2">
      <c r="F208" s="50"/>
      <c r="G208" s="50"/>
    </row>
    <row r="209" spans="6:7" ht="13.2">
      <c r="F209" s="50"/>
      <c r="G209" s="50"/>
    </row>
    <row r="210" spans="6:7" ht="13.2">
      <c r="F210" s="50"/>
      <c r="G210" s="50"/>
    </row>
    <row r="211" spans="6:7" ht="13.2">
      <c r="F211" s="50"/>
      <c r="G211" s="50"/>
    </row>
    <row r="212" spans="6:7" ht="13.2">
      <c r="F212" s="50"/>
      <c r="G212" s="50"/>
    </row>
    <row r="213" spans="6:7" ht="13.2">
      <c r="F213" s="50"/>
      <c r="G213" s="50"/>
    </row>
    <row r="214" spans="6:7" ht="13.2">
      <c r="F214" s="50"/>
      <c r="G214" s="50"/>
    </row>
    <row r="215" spans="6:7" ht="13.2">
      <c r="F215" s="50"/>
      <c r="G215" s="50"/>
    </row>
    <row r="216" spans="6:7" ht="13.2">
      <c r="F216" s="50"/>
      <c r="G216" s="50"/>
    </row>
    <row r="217" spans="6:7" ht="13.2">
      <c r="F217" s="50"/>
      <c r="G217" s="50"/>
    </row>
    <row r="218" spans="6:7" ht="13.2">
      <c r="F218" s="50"/>
      <c r="G218" s="50"/>
    </row>
    <row r="219" spans="6:7" ht="13.2">
      <c r="F219" s="50"/>
      <c r="G219" s="50"/>
    </row>
    <row r="220" spans="6:7" ht="13.2">
      <c r="F220" s="50"/>
      <c r="G220" s="50"/>
    </row>
    <row r="221" spans="6:7" ht="13.2">
      <c r="F221" s="50"/>
      <c r="G221" s="50"/>
    </row>
    <row r="222" spans="6:7" ht="13.2">
      <c r="F222" s="50"/>
      <c r="G222" s="50"/>
    </row>
    <row r="223" spans="6:7" ht="13.2">
      <c r="F223" s="50"/>
      <c r="G223" s="50"/>
    </row>
    <row r="224" spans="6:7" ht="13.2">
      <c r="F224" s="50"/>
      <c r="G224" s="50"/>
    </row>
    <row r="225" spans="6:7" ht="13.2">
      <c r="F225" s="50"/>
      <c r="G225" s="50"/>
    </row>
    <row r="226" spans="6:7" ht="13.2">
      <c r="F226" s="50"/>
      <c r="G226" s="50"/>
    </row>
    <row r="227" spans="6:7" ht="13.2">
      <c r="F227" s="50"/>
      <c r="G227" s="50"/>
    </row>
    <row r="228" spans="6:7" ht="13.2">
      <c r="F228" s="50"/>
      <c r="G228" s="50"/>
    </row>
    <row r="229" spans="6:7" ht="13.2">
      <c r="F229" s="50"/>
      <c r="G229" s="50"/>
    </row>
    <row r="230" spans="6:7" ht="13.2"/>
    <row r="231" spans="6:7" ht="13.2"/>
    <row r="232" spans="6:7" ht="13.2"/>
    <row r="233" spans="6:7" ht="13.2"/>
    <row r="234" spans="6:7" ht="13.2"/>
    <row r="235" spans="6:7" ht="13.2"/>
    <row r="236" spans="6:7" ht="13.2"/>
    <row r="237" spans="6:7" ht="13.2"/>
    <row r="238" spans="6:7" ht="13.2"/>
    <row r="239" spans="6:7" ht="13.2"/>
    <row r="240" spans="6:7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  <row r="1005" ht="13.2"/>
    <row r="1006" ht="13.2"/>
    <row r="1007" ht="13.2"/>
    <row r="1008" ht="13.2"/>
    <row r="1009" ht="13.2"/>
    <row r="1010" ht="13.2"/>
    <row r="1011" ht="13.2"/>
    <row r="1012" ht="13.2"/>
    <row r="1013" ht="13.2"/>
    <row r="1014" ht="13.2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Y1000"/>
  <sheetViews>
    <sheetView workbookViewId="0"/>
  </sheetViews>
  <sheetFormatPr defaultColWidth="12.6640625" defaultRowHeight="15.75" customHeight="1"/>
  <cols>
    <col min="1" max="4" width="7.21875" customWidth="1"/>
    <col min="5" max="5" width="3" customWidth="1"/>
    <col min="6" max="6" width="27.33203125" customWidth="1"/>
    <col min="8" max="8" width="40.109375" customWidth="1"/>
    <col min="18" max="18" width="41.6640625" customWidth="1"/>
  </cols>
  <sheetData>
    <row r="1" spans="1:25">
      <c r="A1" s="89" t="s">
        <v>529</v>
      </c>
      <c r="B1" s="89" t="s">
        <v>530</v>
      </c>
      <c r="C1" s="89" t="s">
        <v>531</v>
      </c>
      <c r="D1" s="89" t="s">
        <v>532</v>
      </c>
      <c r="E1" s="9"/>
      <c r="F1" s="9"/>
      <c r="G1" s="9"/>
      <c r="H1" s="9"/>
      <c r="I1" s="9"/>
      <c r="J1" s="127" t="s">
        <v>532</v>
      </c>
      <c r="K1" s="130" t="s">
        <v>620</v>
      </c>
      <c r="L1" s="9"/>
      <c r="Y1" s="9"/>
    </row>
    <row r="2" spans="1:25">
      <c r="A2" s="89">
        <v>1</v>
      </c>
      <c r="B2" s="89">
        <v>34.5</v>
      </c>
      <c r="C2" s="89" t="s">
        <v>534</v>
      </c>
      <c r="D2" s="89" t="s">
        <v>535</v>
      </c>
      <c r="E2" s="9"/>
      <c r="F2" s="9" t="s">
        <v>533</v>
      </c>
      <c r="G2" s="9"/>
      <c r="H2" s="9"/>
      <c r="I2" s="9"/>
      <c r="J2" s="129" t="s">
        <v>540</v>
      </c>
      <c r="K2" s="132">
        <v>46.2</v>
      </c>
      <c r="L2" s="9"/>
      <c r="Y2" s="9"/>
    </row>
    <row r="3" spans="1:25">
      <c r="A3" s="89">
        <v>2</v>
      </c>
      <c r="B3" s="89">
        <v>29.8</v>
      </c>
      <c r="C3" s="89" t="s">
        <v>537</v>
      </c>
      <c r="D3" s="89" t="s">
        <v>538</v>
      </c>
      <c r="E3" s="9"/>
      <c r="F3" s="9" t="s">
        <v>536</v>
      </c>
      <c r="G3" s="9"/>
      <c r="H3" s="9"/>
      <c r="I3" s="9"/>
      <c r="J3" s="133" t="s">
        <v>535</v>
      </c>
      <c r="K3" s="135">
        <v>52.1</v>
      </c>
      <c r="L3" s="9"/>
      <c r="Y3" s="9"/>
    </row>
    <row r="4" spans="1:25">
      <c r="A4" s="89">
        <v>3</v>
      </c>
      <c r="B4" s="89">
        <v>41.2</v>
      </c>
      <c r="C4" s="89" t="s">
        <v>539</v>
      </c>
      <c r="D4" s="89" t="s">
        <v>540</v>
      </c>
      <c r="E4" s="9"/>
      <c r="F4" s="9"/>
      <c r="G4" s="9"/>
      <c r="H4" s="9"/>
      <c r="I4" s="9"/>
      <c r="J4" s="133" t="s">
        <v>543</v>
      </c>
      <c r="K4" s="135">
        <v>39.1</v>
      </c>
      <c r="L4" s="9"/>
      <c r="Y4" s="9"/>
    </row>
    <row r="5" spans="1:25">
      <c r="A5" s="89">
        <v>4</v>
      </c>
      <c r="B5" s="89">
        <v>36.9</v>
      </c>
      <c r="C5" s="89" t="s">
        <v>542</v>
      </c>
      <c r="D5" s="89" t="s">
        <v>543</v>
      </c>
      <c r="E5" s="9"/>
      <c r="F5" s="9" t="s">
        <v>541</v>
      </c>
      <c r="G5" s="9">
        <v>7</v>
      </c>
      <c r="H5" s="9"/>
      <c r="I5" s="9"/>
      <c r="J5" s="133" t="s">
        <v>538</v>
      </c>
      <c r="K5" s="135">
        <v>30.1</v>
      </c>
      <c r="L5" s="9"/>
      <c r="Y5" s="9"/>
    </row>
    <row r="6" spans="1:25">
      <c r="A6" s="89">
        <v>5</v>
      </c>
      <c r="B6" s="89">
        <v>52.1</v>
      </c>
      <c r="C6" s="89" t="s">
        <v>544</v>
      </c>
      <c r="D6" s="89" t="s">
        <v>535</v>
      </c>
      <c r="E6" s="9"/>
      <c r="F6" s="9"/>
      <c r="G6" s="9"/>
      <c r="H6" s="9"/>
      <c r="I6" s="9"/>
      <c r="J6" s="136" t="s">
        <v>616</v>
      </c>
      <c r="K6" s="138">
        <v>52.1</v>
      </c>
      <c r="L6" s="9"/>
      <c r="Y6" s="9"/>
    </row>
    <row r="7" spans="1:25">
      <c r="A7" s="89">
        <v>6</v>
      </c>
      <c r="B7" s="89">
        <v>28.4</v>
      </c>
      <c r="C7" s="89" t="s">
        <v>537</v>
      </c>
      <c r="D7" s="89" t="s">
        <v>538</v>
      </c>
      <c r="E7" s="9"/>
      <c r="F7" s="9" t="s">
        <v>545</v>
      </c>
      <c r="G7" s="9"/>
      <c r="H7" s="9"/>
      <c r="I7" s="9"/>
      <c r="J7" s="9"/>
      <c r="K7" s="9"/>
      <c r="L7" s="9"/>
      <c r="Y7" s="9"/>
    </row>
    <row r="8" spans="1:25">
      <c r="A8" s="89">
        <v>7</v>
      </c>
      <c r="B8" s="89">
        <v>44.6</v>
      </c>
      <c r="C8" s="89" t="s">
        <v>539</v>
      </c>
      <c r="D8" s="89" t="s">
        <v>540</v>
      </c>
      <c r="E8" s="9"/>
      <c r="F8" s="9"/>
      <c r="G8" s="9"/>
      <c r="H8" s="9"/>
      <c r="I8" s="9"/>
      <c r="J8" s="9"/>
      <c r="K8" s="9"/>
      <c r="L8" s="9"/>
      <c r="Y8" s="9"/>
    </row>
    <row r="9" spans="1:25">
      <c r="A9" s="89">
        <v>8</v>
      </c>
      <c r="B9" s="89">
        <v>38.299999999999997</v>
      </c>
      <c r="C9" s="89" t="s">
        <v>542</v>
      </c>
      <c r="D9" s="89" t="s">
        <v>543</v>
      </c>
      <c r="E9" s="9"/>
      <c r="F9" s="9" t="s">
        <v>546</v>
      </c>
      <c r="G9" s="9">
        <v>22</v>
      </c>
      <c r="H9" s="9"/>
      <c r="I9" s="9"/>
      <c r="J9" s="9"/>
      <c r="K9" s="9"/>
      <c r="L9" s="9"/>
      <c r="Y9" s="9"/>
    </row>
    <row r="10" spans="1:25">
      <c r="A10" s="89">
        <v>9</v>
      </c>
      <c r="B10" s="89">
        <v>47.75</v>
      </c>
      <c r="C10" s="89" t="s">
        <v>534</v>
      </c>
      <c r="D10" s="89" t="s">
        <v>535</v>
      </c>
      <c r="E10" s="9"/>
      <c r="F10" s="9"/>
      <c r="G10" s="9"/>
      <c r="H10" s="9"/>
      <c r="I10" s="9"/>
      <c r="J10" s="9"/>
      <c r="K10" s="9"/>
      <c r="L10" s="9"/>
      <c r="Y10" s="9"/>
    </row>
    <row r="11" spans="1:25">
      <c r="A11" s="89">
        <v>10</v>
      </c>
      <c r="B11" s="89">
        <v>30.1</v>
      </c>
      <c r="C11" s="89" t="s">
        <v>537</v>
      </c>
      <c r="D11" s="89" t="s">
        <v>538</v>
      </c>
      <c r="E11" s="9"/>
      <c r="F11" s="9" t="s">
        <v>547</v>
      </c>
      <c r="G11" s="9"/>
      <c r="H11" s="9"/>
      <c r="I11" s="9"/>
      <c r="J11" s="9"/>
      <c r="K11" s="9"/>
      <c r="L11" s="9"/>
      <c r="Y11" s="9"/>
    </row>
    <row r="12" spans="1:25">
      <c r="A12" s="89">
        <v>11</v>
      </c>
      <c r="B12" s="89">
        <v>42.9</v>
      </c>
      <c r="C12" s="89" t="s">
        <v>539</v>
      </c>
      <c r="D12" s="89" t="s">
        <v>540</v>
      </c>
      <c r="E12" s="9"/>
      <c r="F12" s="9"/>
      <c r="G12" s="9"/>
      <c r="H12" s="9"/>
      <c r="I12" s="9"/>
      <c r="J12" s="9"/>
      <c r="K12" s="9"/>
      <c r="L12" s="9"/>
      <c r="Y12" s="9"/>
    </row>
    <row r="13" spans="1:25">
      <c r="A13" s="89">
        <v>12</v>
      </c>
      <c r="B13" s="89">
        <v>35.6</v>
      </c>
      <c r="C13" s="89" t="s">
        <v>542</v>
      </c>
      <c r="D13" s="89" t="s">
        <v>543</v>
      </c>
      <c r="E13" s="9"/>
      <c r="F13" s="9" t="s">
        <v>548</v>
      </c>
      <c r="G13" s="9">
        <v>7</v>
      </c>
      <c r="H13" s="9"/>
      <c r="I13" s="9"/>
      <c r="J13" s="9"/>
      <c r="K13" s="9"/>
      <c r="L13" s="9"/>
      <c r="Y13" s="9"/>
    </row>
    <row r="14" spans="1:25">
      <c r="A14" s="89">
        <v>13</v>
      </c>
      <c r="B14" s="89">
        <v>50.4</v>
      </c>
      <c r="C14" s="89" t="s">
        <v>544</v>
      </c>
      <c r="D14" s="89" t="s">
        <v>535</v>
      </c>
      <c r="E14" s="9"/>
      <c r="F14" s="9"/>
      <c r="G14" s="9"/>
      <c r="H14" s="9"/>
      <c r="I14" s="9"/>
      <c r="J14" s="9"/>
      <c r="K14" s="9"/>
      <c r="L14" s="9"/>
      <c r="Y14" s="9"/>
    </row>
    <row r="15" spans="1:25">
      <c r="A15" s="89">
        <v>14</v>
      </c>
      <c r="B15" s="89">
        <v>27.9</v>
      </c>
      <c r="C15" s="89" t="s">
        <v>537</v>
      </c>
      <c r="D15" s="89" t="s">
        <v>538</v>
      </c>
      <c r="E15" s="9"/>
      <c r="F15" s="9" t="s">
        <v>549</v>
      </c>
      <c r="G15" s="9"/>
      <c r="H15" s="9"/>
      <c r="I15" s="9"/>
      <c r="J15" s="9"/>
      <c r="K15" s="9"/>
      <c r="L15" s="9"/>
      <c r="Y15" s="9"/>
    </row>
    <row r="16" spans="1:25">
      <c r="A16" s="89">
        <v>15</v>
      </c>
      <c r="B16" s="89">
        <v>45.8</v>
      </c>
      <c r="C16" s="89" t="s">
        <v>539</v>
      </c>
      <c r="D16" s="89" t="s">
        <v>540</v>
      </c>
      <c r="E16" s="9"/>
      <c r="F16" s="9"/>
      <c r="G16" s="9"/>
      <c r="H16" s="9"/>
      <c r="I16" s="9"/>
      <c r="J16" s="9"/>
      <c r="K16" s="9"/>
      <c r="L16" s="9"/>
      <c r="Y16" s="9"/>
    </row>
    <row r="17" spans="1:25">
      <c r="A17" s="89">
        <v>16</v>
      </c>
      <c r="B17" s="89">
        <v>37.200000000000003</v>
      </c>
      <c r="C17" s="89" t="s">
        <v>542</v>
      </c>
      <c r="D17" s="89" t="s">
        <v>543</v>
      </c>
      <c r="E17" s="9"/>
      <c r="F17" s="9" t="s">
        <v>550</v>
      </c>
      <c r="G17" s="9">
        <v>596</v>
      </c>
      <c r="H17" s="9"/>
      <c r="I17" s="9"/>
      <c r="J17" s="9"/>
      <c r="K17" s="9"/>
      <c r="L17" s="9"/>
      <c r="Y17" s="9"/>
    </row>
    <row r="18" spans="1:25">
      <c r="A18" s="89">
        <v>17</v>
      </c>
      <c r="B18" s="89">
        <v>48</v>
      </c>
      <c r="C18" s="89" t="s">
        <v>534</v>
      </c>
      <c r="D18" s="89" t="s">
        <v>535</v>
      </c>
      <c r="E18" s="9"/>
      <c r="F18" s="9"/>
      <c r="G18" s="9"/>
      <c r="H18" s="9"/>
      <c r="I18" s="9"/>
      <c r="J18" s="9"/>
      <c r="K18" s="9"/>
      <c r="L18" s="9"/>
      <c r="Y18" s="9"/>
    </row>
    <row r="19" spans="1:25">
      <c r="A19" s="89">
        <v>18</v>
      </c>
      <c r="B19" s="89">
        <v>29.3</v>
      </c>
      <c r="C19" s="89" t="s">
        <v>537</v>
      </c>
      <c r="D19" s="89" t="s">
        <v>538</v>
      </c>
      <c r="E19" s="9"/>
      <c r="F19" s="9">
        <v>28</v>
      </c>
      <c r="G19" s="9"/>
      <c r="H19" s="9"/>
      <c r="I19" s="9"/>
      <c r="J19" s="9"/>
      <c r="K19" s="9"/>
      <c r="L19" s="9"/>
      <c r="Y19" s="9"/>
    </row>
    <row r="20" spans="1:25">
      <c r="A20" s="89">
        <v>19</v>
      </c>
      <c r="B20" s="89">
        <v>43.5</v>
      </c>
      <c r="C20" s="89" t="s">
        <v>539</v>
      </c>
      <c r="D20" s="89" t="s">
        <v>540</v>
      </c>
      <c r="E20" s="9"/>
      <c r="F20" s="9">
        <v>28</v>
      </c>
      <c r="G20" s="9"/>
      <c r="H20" s="9"/>
      <c r="I20" s="9"/>
      <c r="J20" s="9"/>
      <c r="K20" s="9"/>
      <c r="L20" s="9"/>
      <c r="Y20" s="9"/>
    </row>
    <row r="21" spans="1:25">
      <c r="A21" s="89">
        <v>20</v>
      </c>
      <c r="B21" s="89">
        <v>39.1</v>
      </c>
      <c r="C21" s="89" t="s">
        <v>542</v>
      </c>
      <c r="D21" s="89" t="s">
        <v>543</v>
      </c>
      <c r="E21" s="9"/>
      <c r="F21" s="9">
        <v>28</v>
      </c>
      <c r="G21" s="9"/>
      <c r="H21" s="9"/>
      <c r="I21" s="9"/>
      <c r="J21" s="9"/>
      <c r="K21" s="9"/>
      <c r="L21" s="9"/>
      <c r="Y21" s="9"/>
    </row>
    <row r="22" spans="1:25">
      <c r="A22" s="89">
        <v>21</v>
      </c>
      <c r="B22" s="89">
        <v>51.6</v>
      </c>
      <c r="C22" s="89" t="s">
        <v>544</v>
      </c>
      <c r="D22" s="89" t="s">
        <v>535</v>
      </c>
      <c r="E22" s="9"/>
      <c r="F22" s="9">
        <v>28</v>
      </c>
      <c r="G22" s="9"/>
      <c r="H22" s="9"/>
      <c r="I22" s="9"/>
      <c r="J22" s="9"/>
      <c r="K22" s="9"/>
      <c r="L22" s="9"/>
      <c r="Y22" s="9"/>
    </row>
    <row r="23" spans="1:25">
      <c r="A23" s="89">
        <v>22</v>
      </c>
      <c r="B23" s="89">
        <v>28.7</v>
      </c>
      <c r="C23" s="89" t="s">
        <v>537</v>
      </c>
      <c r="D23" s="89" t="s">
        <v>538</v>
      </c>
      <c r="E23" s="9"/>
      <c r="F23" s="9"/>
      <c r="G23" s="9"/>
      <c r="H23" s="9"/>
      <c r="I23" s="9"/>
      <c r="J23" s="9"/>
      <c r="K23" s="9"/>
      <c r="L23" s="9"/>
      <c r="Y23" s="9"/>
    </row>
    <row r="24" spans="1:25">
      <c r="A24" s="89">
        <v>23</v>
      </c>
      <c r="B24" s="89">
        <v>46.2</v>
      </c>
      <c r="C24" s="89" t="s">
        <v>539</v>
      </c>
      <c r="D24" s="89" t="s">
        <v>540</v>
      </c>
      <c r="E24" s="9"/>
      <c r="F24" s="9"/>
      <c r="G24" s="9"/>
      <c r="H24" s="9"/>
      <c r="I24" s="9"/>
      <c r="J24" s="9"/>
      <c r="K24" s="9"/>
      <c r="L24" s="9"/>
      <c r="Y24" s="9"/>
    </row>
    <row r="25" spans="1:25">
      <c r="A25" s="89">
        <v>24</v>
      </c>
      <c r="B25" s="89">
        <v>36.4</v>
      </c>
      <c r="C25" s="89" t="s">
        <v>542</v>
      </c>
      <c r="D25" s="89" t="s">
        <v>543</v>
      </c>
      <c r="E25" s="9"/>
      <c r="F25" s="9"/>
      <c r="G25" s="9"/>
      <c r="H25" s="9"/>
      <c r="I25" s="9"/>
      <c r="J25" s="9"/>
      <c r="K25" s="9"/>
      <c r="L25" s="9"/>
      <c r="Y25" s="9"/>
    </row>
    <row r="26" spans="1:25">
      <c r="A26" s="89">
        <v>25</v>
      </c>
      <c r="B26" s="89">
        <v>49.3</v>
      </c>
      <c r="C26" s="89" t="s">
        <v>534</v>
      </c>
      <c r="D26" s="89" t="s">
        <v>535</v>
      </c>
      <c r="E26" s="9"/>
      <c r="F26" s="9"/>
      <c r="G26" s="9"/>
      <c r="H26" s="9"/>
      <c r="I26" s="9"/>
      <c r="J26" s="9"/>
      <c r="K26" s="9"/>
      <c r="L26" s="9"/>
      <c r="Y26" s="9"/>
    </row>
    <row r="27" spans="1:25">
      <c r="A27" s="89">
        <v>26</v>
      </c>
      <c r="B27" s="89">
        <v>30</v>
      </c>
      <c r="C27" s="89" t="s">
        <v>537</v>
      </c>
      <c r="D27" s="89" t="s">
        <v>538</v>
      </c>
      <c r="E27" s="9"/>
      <c r="F27" s="9"/>
      <c r="G27" s="9"/>
      <c r="H27" s="9"/>
      <c r="I27" s="9"/>
      <c r="J27" s="9"/>
      <c r="K27" s="9"/>
      <c r="L27" s="9"/>
      <c r="Y27" s="9"/>
    </row>
    <row r="28" spans="1:25">
      <c r="A28" s="89">
        <v>27</v>
      </c>
      <c r="B28" s="89">
        <v>44.1</v>
      </c>
      <c r="C28" s="89" t="s">
        <v>539</v>
      </c>
      <c r="D28" s="89" t="s">
        <v>540</v>
      </c>
      <c r="E28" s="9"/>
      <c r="F28" s="9"/>
      <c r="G28" s="9"/>
      <c r="H28" s="9"/>
      <c r="I28" s="9"/>
      <c r="J28" s="9"/>
      <c r="K28" s="9"/>
      <c r="L28" s="9"/>
      <c r="Y28" s="9"/>
    </row>
    <row r="29" spans="1:25">
      <c r="A29" s="89">
        <v>28</v>
      </c>
      <c r="B29" s="89">
        <v>38</v>
      </c>
      <c r="C29" s="89" t="s">
        <v>542</v>
      </c>
      <c r="D29" s="89" t="s">
        <v>543</v>
      </c>
      <c r="E29" s="9"/>
      <c r="F29" s="9"/>
      <c r="G29" s="9"/>
      <c r="H29" s="9"/>
      <c r="I29" s="9"/>
      <c r="J29" s="9"/>
      <c r="K29" s="9"/>
      <c r="L29" s="9"/>
      <c r="Y29" s="9"/>
    </row>
    <row r="30" spans="1: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Y30" s="9"/>
    </row>
    <row r="31" spans="1: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Y31" s="9"/>
    </row>
    <row r="32" spans="1: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Y32" s="9"/>
    </row>
    <row r="33" spans="1:25">
      <c r="A33" s="120"/>
      <c r="B33" s="120"/>
      <c r="C33" s="121"/>
      <c r="D33" s="121"/>
      <c r="E33" s="121"/>
      <c r="F33" s="122"/>
      <c r="G33" s="122"/>
      <c r="H33" s="121"/>
      <c r="I33" s="12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>
      <c r="A34" s="120"/>
      <c r="B34" s="120"/>
      <c r="C34" s="121"/>
      <c r="D34" s="121"/>
      <c r="E34" s="121"/>
      <c r="F34" s="122"/>
      <c r="G34" s="122"/>
      <c r="H34" s="121"/>
      <c r="I34" s="121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120"/>
      <c r="B35" s="120"/>
      <c r="C35" s="121"/>
      <c r="D35" s="121"/>
      <c r="E35" s="121"/>
      <c r="F35" s="122"/>
      <c r="G35" s="122"/>
      <c r="H35" s="121"/>
      <c r="I35" s="12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120"/>
      <c r="B36" s="120"/>
      <c r="C36" s="121"/>
      <c r="D36" s="121"/>
      <c r="E36" s="121"/>
      <c r="F36" s="122"/>
      <c r="G36" s="122"/>
      <c r="H36" s="121"/>
      <c r="I36" s="121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120"/>
      <c r="B37" s="120"/>
      <c r="C37" s="121"/>
      <c r="D37" s="121"/>
      <c r="E37" s="121"/>
      <c r="F37" s="122"/>
      <c r="G37" s="122"/>
      <c r="H37" s="121"/>
      <c r="I37" s="12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120"/>
      <c r="B38" s="120"/>
      <c r="C38" s="121"/>
      <c r="D38" s="121"/>
      <c r="E38" s="121"/>
      <c r="F38" s="122"/>
      <c r="G38" s="122"/>
      <c r="H38" s="121"/>
      <c r="I38" s="121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120"/>
      <c r="B39" s="120"/>
      <c r="C39" s="121"/>
      <c r="D39" s="121"/>
      <c r="E39" s="121"/>
      <c r="F39" s="122"/>
      <c r="G39" s="122"/>
      <c r="H39" s="121"/>
      <c r="I39" s="121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120"/>
      <c r="B40" s="120"/>
      <c r="C40" s="121"/>
      <c r="D40" s="121"/>
      <c r="E40" s="121"/>
      <c r="F40" s="122"/>
      <c r="G40" s="122"/>
      <c r="H40" s="12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120"/>
      <c r="B41" s="120"/>
      <c r="C41" s="121"/>
      <c r="D41" s="121"/>
      <c r="E41" s="121"/>
      <c r="F41" s="122"/>
      <c r="G41" s="122"/>
      <c r="H41" s="12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120"/>
      <c r="B42" s="120"/>
      <c r="C42" s="121"/>
      <c r="D42" s="121"/>
      <c r="E42" s="121"/>
      <c r="F42" s="122"/>
      <c r="G42" s="122"/>
      <c r="H42" s="12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120"/>
      <c r="B43" s="120"/>
      <c r="C43" s="121"/>
      <c r="D43" s="121"/>
      <c r="E43" s="121"/>
      <c r="F43" s="122"/>
      <c r="G43" s="122"/>
      <c r="H43" s="12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120"/>
      <c r="B44" s="120"/>
      <c r="C44" s="121"/>
      <c r="D44" s="121"/>
      <c r="E44" s="121"/>
      <c r="F44" s="122"/>
      <c r="G44" s="122"/>
      <c r="H44" s="12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120"/>
      <c r="B45" s="120"/>
      <c r="C45" s="121"/>
      <c r="D45" s="121"/>
      <c r="E45" s="121"/>
      <c r="F45" s="122"/>
      <c r="G45" s="122"/>
      <c r="H45" s="12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120"/>
      <c r="B46" s="120"/>
      <c r="C46" s="121"/>
      <c r="D46" s="121"/>
      <c r="E46" s="121"/>
      <c r="F46" s="122"/>
      <c r="G46" s="122"/>
      <c r="H46" s="12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120"/>
      <c r="B47" s="120"/>
      <c r="C47" s="121"/>
      <c r="D47" s="121"/>
      <c r="E47" s="121"/>
      <c r="F47" s="122"/>
      <c r="G47" s="122"/>
      <c r="H47" s="12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120"/>
      <c r="B48" s="120"/>
      <c r="C48" s="121"/>
      <c r="D48" s="121"/>
      <c r="E48" s="121"/>
      <c r="F48" s="122"/>
      <c r="G48" s="122"/>
      <c r="H48" s="12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120"/>
      <c r="B49" s="120"/>
      <c r="C49" s="121"/>
      <c r="D49" s="121"/>
      <c r="E49" s="121"/>
      <c r="F49" s="122"/>
      <c r="G49" s="122"/>
      <c r="H49" s="12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120"/>
      <c r="B50" s="120"/>
      <c r="C50" s="121"/>
      <c r="D50" s="121"/>
      <c r="E50" s="121"/>
      <c r="F50" s="122"/>
      <c r="G50" s="122"/>
      <c r="H50" s="12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120"/>
      <c r="B51" s="120"/>
      <c r="C51" s="121"/>
      <c r="D51" s="121"/>
      <c r="E51" s="121"/>
      <c r="F51" s="122"/>
      <c r="G51" s="122"/>
      <c r="H51" s="12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120"/>
      <c r="B52" s="120"/>
      <c r="C52" s="121"/>
      <c r="D52" s="121"/>
      <c r="E52" s="121"/>
      <c r="F52" s="122"/>
      <c r="G52" s="122"/>
      <c r="H52" s="12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120"/>
      <c r="B53" s="120"/>
      <c r="C53" s="121"/>
      <c r="D53" s="121"/>
      <c r="E53" s="121"/>
      <c r="F53" s="122"/>
      <c r="G53" s="122"/>
      <c r="H53" s="12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120"/>
      <c r="B54" s="120"/>
      <c r="C54" s="121"/>
      <c r="D54" s="121"/>
      <c r="E54" s="121"/>
      <c r="F54" s="122"/>
      <c r="G54" s="122"/>
      <c r="H54" s="12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120"/>
      <c r="B55" s="120"/>
      <c r="C55" s="121"/>
      <c r="D55" s="121"/>
      <c r="E55" s="121"/>
      <c r="F55" s="122"/>
      <c r="G55" s="122"/>
      <c r="H55" s="12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120"/>
      <c r="B56" s="120"/>
      <c r="C56" s="121"/>
      <c r="D56" s="121"/>
      <c r="E56" s="121"/>
      <c r="F56" s="122"/>
      <c r="G56" s="122"/>
      <c r="H56" s="12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120"/>
      <c r="B57" s="120"/>
      <c r="C57" s="121"/>
      <c r="D57" s="121"/>
      <c r="E57" s="121"/>
      <c r="F57" s="122"/>
      <c r="G57" s="122"/>
      <c r="H57" s="12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120"/>
      <c r="B58" s="120"/>
      <c r="C58" s="121"/>
      <c r="D58" s="121"/>
      <c r="E58" s="121"/>
      <c r="F58" s="122"/>
      <c r="G58" s="122"/>
      <c r="H58" s="12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120"/>
      <c r="B59" s="120"/>
      <c r="C59" s="121"/>
      <c r="D59" s="121"/>
      <c r="E59" s="121"/>
      <c r="F59" s="122"/>
      <c r="G59" s="122"/>
      <c r="H59" s="12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120"/>
      <c r="B60" s="120"/>
      <c r="C60" s="121"/>
      <c r="D60" s="121"/>
      <c r="E60" s="121"/>
      <c r="F60" s="122"/>
      <c r="G60" s="122"/>
      <c r="H60" s="12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120"/>
      <c r="B61" s="120"/>
      <c r="C61" s="121"/>
      <c r="D61" s="121"/>
      <c r="E61" s="121"/>
      <c r="F61" s="122"/>
      <c r="G61" s="122"/>
      <c r="H61" s="12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120"/>
      <c r="B62" s="120"/>
      <c r="C62" s="121"/>
      <c r="D62" s="121"/>
      <c r="E62" s="121"/>
      <c r="F62" s="122"/>
      <c r="G62" s="122"/>
      <c r="H62" s="12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120"/>
      <c r="B63" s="120"/>
      <c r="C63" s="121"/>
      <c r="D63" s="121"/>
      <c r="E63" s="121"/>
      <c r="F63" s="122"/>
      <c r="G63" s="122"/>
      <c r="H63" s="121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120"/>
      <c r="B64" s="120"/>
      <c r="C64" s="121"/>
      <c r="D64" s="121"/>
      <c r="E64" s="121"/>
      <c r="F64" s="122"/>
      <c r="G64" s="122"/>
      <c r="H64" s="121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120"/>
      <c r="B65" s="120"/>
      <c r="C65" s="121"/>
      <c r="D65" s="121"/>
      <c r="E65" s="121"/>
      <c r="F65" s="122"/>
      <c r="G65" s="122"/>
      <c r="H65" s="121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120"/>
      <c r="B66" s="120"/>
      <c r="C66" s="121"/>
      <c r="D66" s="121"/>
      <c r="E66" s="121"/>
      <c r="F66" s="122"/>
      <c r="G66" s="122"/>
      <c r="H66" s="12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120"/>
      <c r="B67" s="120"/>
      <c r="C67" s="121"/>
      <c r="D67" s="121"/>
      <c r="E67" s="121"/>
      <c r="F67" s="122"/>
      <c r="G67" s="122"/>
      <c r="H67" s="12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120"/>
      <c r="B68" s="120"/>
      <c r="C68" s="121"/>
      <c r="D68" s="121"/>
      <c r="E68" s="121"/>
      <c r="F68" s="122"/>
      <c r="G68" s="122"/>
      <c r="H68" s="12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120"/>
      <c r="B69" s="120"/>
      <c r="C69" s="121"/>
      <c r="D69" s="121"/>
      <c r="E69" s="121"/>
      <c r="F69" s="122"/>
      <c r="G69" s="122"/>
      <c r="H69" s="12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120"/>
      <c r="B70" s="120"/>
      <c r="C70" s="121"/>
      <c r="D70" s="121"/>
      <c r="E70" s="121"/>
      <c r="F70" s="122"/>
      <c r="G70" s="122"/>
      <c r="H70" s="12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120"/>
      <c r="B71" s="120"/>
      <c r="C71" s="121"/>
      <c r="D71" s="121"/>
      <c r="E71" s="121"/>
      <c r="F71" s="122"/>
      <c r="G71" s="122"/>
      <c r="H71" s="12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120"/>
      <c r="B72" s="120"/>
      <c r="C72" s="121"/>
      <c r="D72" s="121"/>
      <c r="E72" s="121"/>
      <c r="F72" s="122"/>
      <c r="G72" s="122"/>
      <c r="H72" s="12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120"/>
      <c r="B73" s="120"/>
      <c r="C73" s="121"/>
      <c r="D73" s="121"/>
      <c r="E73" s="121"/>
      <c r="F73" s="122"/>
      <c r="G73" s="122"/>
      <c r="H73" s="12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120"/>
      <c r="B74" s="120"/>
      <c r="C74" s="121"/>
      <c r="D74" s="121"/>
      <c r="E74" s="121"/>
      <c r="F74" s="122"/>
      <c r="G74" s="122"/>
      <c r="H74" s="12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120"/>
      <c r="B75" s="120"/>
      <c r="C75" s="121"/>
      <c r="D75" s="121"/>
      <c r="E75" s="121"/>
      <c r="F75" s="122"/>
      <c r="G75" s="122"/>
      <c r="H75" s="12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120"/>
      <c r="B76" s="120"/>
      <c r="C76" s="121"/>
      <c r="D76" s="121"/>
      <c r="E76" s="121"/>
      <c r="F76" s="122"/>
      <c r="G76" s="122"/>
      <c r="H76" s="12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120"/>
      <c r="B77" s="120"/>
      <c r="C77" s="121"/>
      <c r="D77" s="121"/>
      <c r="E77" s="121"/>
      <c r="F77" s="122"/>
      <c r="G77" s="122"/>
      <c r="H77" s="12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120"/>
      <c r="B78" s="120"/>
      <c r="C78" s="121"/>
      <c r="D78" s="121"/>
      <c r="E78" s="121"/>
      <c r="F78" s="122"/>
      <c r="G78" s="122"/>
      <c r="H78" s="12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120"/>
      <c r="B79" s="120"/>
      <c r="C79" s="121"/>
      <c r="D79" s="121"/>
      <c r="E79" s="121"/>
      <c r="F79" s="122"/>
      <c r="G79" s="122"/>
      <c r="H79" s="12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120"/>
      <c r="B80" s="120"/>
      <c r="C80" s="121"/>
      <c r="D80" s="121"/>
      <c r="E80" s="121"/>
      <c r="F80" s="122"/>
      <c r="G80" s="122"/>
      <c r="H80" s="12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120"/>
      <c r="B81" s="120"/>
      <c r="C81" s="121"/>
      <c r="D81" s="121"/>
      <c r="E81" s="121"/>
      <c r="F81" s="122"/>
      <c r="G81" s="122"/>
      <c r="H81" s="12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120"/>
      <c r="B82" s="120"/>
      <c r="C82" s="121"/>
      <c r="D82" s="121"/>
      <c r="E82" s="121"/>
      <c r="F82" s="122"/>
      <c r="G82" s="122"/>
      <c r="H82" s="12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120"/>
      <c r="B83" s="120"/>
      <c r="C83" s="121"/>
      <c r="D83" s="121"/>
      <c r="E83" s="121"/>
      <c r="F83" s="122"/>
      <c r="G83" s="122"/>
      <c r="H83" s="12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120"/>
      <c r="B84" s="120"/>
      <c r="C84" s="121"/>
      <c r="D84" s="121"/>
      <c r="E84" s="121"/>
      <c r="F84" s="122"/>
      <c r="G84" s="122"/>
      <c r="H84" s="12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120"/>
      <c r="B85" s="120"/>
      <c r="C85" s="121"/>
      <c r="D85" s="121"/>
      <c r="E85" s="121"/>
      <c r="F85" s="122"/>
      <c r="G85" s="122"/>
      <c r="H85" s="121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120"/>
      <c r="B86" s="120"/>
      <c r="C86" s="121"/>
      <c r="D86" s="121"/>
      <c r="E86" s="121"/>
      <c r="F86" s="122"/>
      <c r="G86" s="122"/>
      <c r="H86" s="121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120"/>
      <c r="B87" s="120"/>
      <c r="C87" s="121"/>
      <c r="D87" s="121"/>
      <c r="E87" s="121"/>
      <c r="F87" s="122"/>
      <c r="G87" s="122"/>
      <c r="H87" s="121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120"/>
      <c r="B88" s="120"/>
      <c r="C88" s="121"/>
      <c r="D88" s="121"/>
      <c r="E88" s="121"/>
      <c r="F88" s="122"/>
      <c r="G88" s="122"/>
      <c r="H88" s="121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>
      <c r="A89" s="120"/>
      <c r="B89" s="120"/>
      <c r="C89" s="121"/>
      <c r="D89" s="121"/>
      <c r="E89" s="121"/>
      <c r="F89" s="122"/>
      <c r="G89" s="122"/>
      <c r="H89" s="121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>
      <c r="A90" s="120"/>
      <c r="B90" s="120"/>
      <c r="C90" s="121"/>
      <c r="D90" s="121"/>
      <c r="E90" s="121"/>
      <c r="F90" s="122"/>
      <c r="G90" s="122"/>
      <c r="H90" s="121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>
      <c r="A91" s="120"/>
      <c r="B91" s="120"/>
      <c r="C91" s="121"/>
      <c r="D91" s="121"/>
      <c r="E91" s="121"/>
      <c r="F91" s="122"/>
      <c r="G91" s="122"/>
      <c r="H91" s="121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>
      <c r="A92" s="120"/>
      <c r="B92" s="120"/>
      <c r="C92" s="121"/>
      <c r="D92" s="121"/>
      <c r="E92" s="121"/>
      <c r="F92" s="122"/>
      <c r="G92" s="122"/>
      <c r="H92" s="121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>
      <c r="A93" s="120"/>
      <c r="B93" s="120"/>
      <c r="C93" s="121"/>
      <c r="D93" s="121"/>
      <c r="E93" s="121"/>
      <c r="F93" s="122"/>
      <c r="G93" s="122"/>
      <c r="H93" s="121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>
      <c r="A94" s="120"/>
      <c r="B94" s="120"/>
      <c r="C94" s="121"/>
      <c r="D94" s="121"/>
      <c r="E94" s="121"/>
      <c r="F94" s="122"/>
      <c r="G94" s="122"/>
      <c r="H94" s="121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>
      <c r="A95" s="120"/>
      <c r="B95" s="120"/>
      <c r="C95" s="121"/>
      <c r="D95" s="121"/>
      <c r="E95" s="121"/>
      <c r="F95" s="122"/>
      <c r="G95" s="122"/>
      <c r="H95" s="12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>
      <c r="A96" s="120"/>
      <c r="B96" s="120"/>
      <c r="C96" s="121"/>
      <c r="D96" s="121"/>
      <c r="E96" s="121"/>
      <c r="F96" s="122"/>
      <c r="G96" s="122"/>
      <c r="H96" s="12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>
      <c r="A97" s="120"/>
      <c r="B97" s="120"/>
      <c r="C97" s="121"/>
      <c r="D97" s="121"/>
      <c r="E97" s="121"/>
      <c r="F97" s="122"/>
      <c r="G97" s="122"/>
      <c r="H97" s="12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>
      <c r="A98" s="120"/>
      <c r="B98" s="120"/>
      <c r="C98" s="121"/>
      <c r="D98" s="121"/>
      <c r="E98" s="121"/>
      <c r="F98" s="122"/>
      <c r="G98" s="122"/>
      <c r="H98" s="12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>
      <c r="A99" s="120"/>
      <c r="B99" s="120"/>
      <c r="C99" s="121"/>
      <c r="D99" s="121"/>
      <c r="E99" s="121"/>
      <c r="F99" s="122"/>
      <c r="G99" s="122"/>
      <c r="H99" s="12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>
      <c r="A100" s="120"/>
      <c r="B100" s="120"/>
      <c r="C100" s="121"/>
      <c r="D100" s="121"/>
      <c r="E100" s="121"/>
      <c r="F100" s="122"/>
      <c r="G100" s="122"/>
      <c r="H100" s="12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>
      <c r="A101" s="120"/>
      <c r="B101" s="120"/>
      <c r="C101" s="121"/>
      <c r="D101" s="121"/>
      <c r="E101" s="121"/>
      <c r="F101" s="122"/>
      <c r="G101" s="122"/>
      <c r="H101" s="12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>
      <c r="A102" s="120"/>
      <c r="B102" s="120"/>
      <c r="C102" s="121"/>
      <c r="D102" s="121"/>
      <c r="E102" s="121"/>
      <c r="F102" s="122"/>
      <c r="G102" s="122"/>
      <c r="H102" s="12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>
      <c r="A103" s="120"/>
      <c r="B103" s="120"/>
      <c r="C103" s="121"/>
      <c r="D103" s="121"/>
      <c r="E103" s="121"/>
      <c r="F103" s="122"/>
      <c r="G103" s="122"/>
      <c r="H103" s="12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>
      <c r="A104" s="120"/>
      <c r="B104" s="120"/>
      <c r="C104" s="121"/>
      <c r="D104" s="121"/>
      <c r="E104" s="121"/>
      <c r="F104" s="122"/>
      <c r="G104" s="122"/>
      <c r="H104" s="12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>
      <c r="A105" s="120"/>
      <c r="B105" s="120"/>
      <c r="C105" s="121"/>
      <c r="D105" s="121"/>
      <c r="E105" s="121"/>
      <c r="F105" s="122"/>
      <c r="G105" s="122"/>
      <c r="H105" s="12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>
      <c r="A106" s="120"/>
      <c r="B106" s="120"/>
      <c r="C106" s="121"/>
      <c r="D106" s="121"/>
      <c r="E106" s="121"/>
      <c r="F106" s="122"/>
      <c r="G106" s="122"/>
      <c r="H106" s="121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>
      <c r="A107" s="120"/>
      <c r="B107" s="120"/>
      <c r="C107" s="121"/>
      <c r="D107" s="121"/>
      <c r="E107" s="121"/>
      <c r="F107" s="122"/>
      <c r="G107" s="122"/>
      <c r="H107" s="12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>
      <c r="A108" s="120"/>
      <c r="B108" s="120"/>
      <c r="C108" s="121"/>
      <c r="D108" s="121"/>
      <c r="E108" s="121"/>
      <c r="F108" s="122"/>
      <c r="G108" s="122"/>
      <c r="H108" s="12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>
      <c r="A109" s="120"/>
      <c r="B109" s="120"/>
      <c r="C109" s="121"/>
      <c r="D109" s="121"/>
      <c r="E109" s="121"/>
      <c r="F109" s="122"/>
      <c r="G109" s="122"/>
      <c r="H109" s="121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>
      <c r="A110" s="120"/>
      <c r="B110" s="120"/>
      <c r="C110" s="121"/>
      <c r="D110" s="121"/>
      <c r="E110" s="121"/>
      <c r="F110" s="122"/>
      <c r="G110" s="122"/>
      <c r="H110" s="121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>
      <c r="A111" s="120"/>
      <c r="B111" s="120"/>
      <c r="C111" s="121"/>
      <c r="D111" s="121"/>
      <c r="E111" s="121"/>
      <c r="F111" s="122"/>
      <c r="G111" s="122"/>
      <c r="H111" s="121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>
      <c r="A112" s="120"/>
      <c r="B112" s="120"/>
      <c r="C112" s="121"/>
      <c r="D112" s="121"/>
      <c r="E112" s="121"/>
      <c r="F112" s="122"/>
      <c r="G112" s="122"/>
      <c r="H112" s="121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>
      <c r="A113" s="120"/>
      <c r="B113" s="120"/>
      <c r="C113" s="121"/>
      <c r="D113" s="121"/>
      <c r="E113" s="121"/>
      <c r="F113" s="122"/>
      <c r="G113" s="122"/>
      <c r="H113" s="121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>
      <c r="A114" s="120"/>
      <c r="B114" s="120"/>
      <c r="C114" s="121"/>
      <c r="D114" s="121"/>
      <c r="E114" s="121"/>
      <c r="F114" s="122"/>
      <c r="G114" s="122"/>
      <c r="H114" s="121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>
      <c r="A115" s="120"/>
      <c r="B115" s="120"/>
      <c r="C115" s="121"/>
      <c r="D115" s="121"/>
      <c r="E115" s="121"/>
      <c r="F115" s="122"/>
      <c r="G115" s="122"/>
      <c r="H115" s="121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>
      <c r="A116" s="120"/>
      <c r="B116" s="120"/>
      <c r="C116" s="121"/>
      <c r="D116" s="121"/>
      <c r="E116" s="121"/>
      <c r="F116" s="122"/>
      <c r="G116" s="122"/>
      <c r="H116" s="121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>
      <c r="A117" s="120"/>
      <c r="B117" s="120"/>
      <c r="C117" s="121"/>
      <c r="D117" s="121"/>
      <c r="E117" s="121"/>
      <c r="F117" s="122"/>
      <c r="G117" s="122"/>
      <c r="H117" s="121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>
      <c r="A118" s="120"/>
      <c r="B118" s="120"/>
      <c r="C118" s="121"/>
      <c r="D118" s="121"/>
      <c r="E118" s="121"/>
      <c r="F118" s="122"/>
      <c r="G118" s="122"/>
      <c r="H118" s="121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>
      <c r="A119" s="120"/>
      <c r="B119" s="120"/>
      <c r="C119" s="121"/>
      <c r="D119" s="121"/>
      <c r="E119" s="121"/>
      <c r="F119" s="122"/>
      <c r="G119" s="122"/>
      <c r="H119" s="121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>
      <c r="A120" s="120"/>
      <c r="B120" s="120"/>
      <c r="C120" s="121"/>
      <c r="D120" s="121"/>
      <c r="E120" s="121"/>
      <c r="F120" s="122"/>
      <c r="G120" s="122"/>
      <c r="H120" s="121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>
      <c r="A121" s="120"/>
      <c r="B121" s="120"/>
      <c r="C121" s="121"/>
      <c r="D121" s="121"/>
      <c r="E121" s="121"/>
      <c r="F121" s="122"/>
      <c r="G121" s="122"/>
      <c r="H121" s="121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>
      <c r="A122" s="120"/>
      <c r="B122" s="120"/>
      <c r="C122" s="121"/>
      <c r="D122" s="121"/>
      <c r="E122" s="121"/>
      <c r="F122" s="122"/>
      <c r="G122" s="122"/>
      <c r="H122" s="121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>
      <c r="A123" s="120"/>
      <c r="B123" s="120"/>
      <c r="C123" s="121"/>
      <c r="D123" s="121"/>
      <c r="E123" s="121"/>
      <c r="F123" s="122"/>
      <c r="G123" s="122"/>
      <c r="H123" s="121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>
      <c r="A124" s="120"/>
      <c r="B124" s="120"/>
      <c r="C124" s="121"/>
      <c r="D124" s="121"/>
      <c r="E124" s="121"/>
      <c r="F124" s="122"/>
      <c r="G124" s="122"/>
      <c r="H124" s="121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>
      <c r="A125" s="120"/>
      <c r="B125" s="120"/>
      <c r="C125" s="121"/>
      <c r="D125" s="121"/>
      <c r="E125" s="121"/>
      <c r="F125" s="122"/>
      <c r="G125" s="122"/>
      <c r="H125" s="121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>
      <c r="A126" s="120"/>
      <c r="B126" s="120"/>
      <c r="C126" s="121"/>
      <c r="D126" s="121"/>
      <c r="E126" s="121"/>
      <c r="F126" s="122"/>
      <c r="G126" s="122"/>
      <c r="H126" s="121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>
      <c r="A127" s="120"/>
      <c r="B127" s="120"/>
      <c r="C127" s="121"/>
      <c r="D127" s="121"/>
      <c r="E127" s="121"/>
      <c r="F127" s="122"/>
      <c r="G127" s="122"/>
      <c r="H127" s="121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>
      <c r="A128" s="120"/>
      <c r="B128" s="120"/>
      <c r="C128" s="121"/>
      <c r="D128" s="121"/>
      <c r="E128" s="121"/>
      <c r="F128" s="122"/>
      <c r="G128" s="122"/>
      <c r="H128" s="121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>
      <c r="A129" s="120"/>
      <c r="B129" s="120"/>
      <c r="C129" s="121"/>
      <c r="D129" s="121"/>
      <c r="E129" s="121"/>
      <c r="F129" s="122"/>
      <c r="G129" s="122"/>
      <c r="H129" s="121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>
      <c r="A130" s="120"/>
      <c r="B130" s="120"/>
      <c r="C130" s="121"/>
      <c r="D130" s="121"/>
      <c r="E130" s="121"/>
      <c r="F130" s="122"/>
      <c r="G130" s="122"/>
      <c r="H130" s="12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>
      <c r="A131" s="120"/>
      <c r="B131" s="120"/>
      <c r="C131" s="121"/>
      <c r="D131" s="121"/>
      <c r="E131" s="121"/>
      <c r="F131" s="122"/>
      <c r="G131" s="122"/>
      <c r="H131" s="12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>
      <c r="A132" s="120"/>
      <c r="B132" s="120"/>
      <c r="C132" s="121"/>
      <c r="D132" s="121"/>
      <c r="E132" s="121"/>
      <c r="F132" s="122"/>
      <c r="G132" s="122"/>
      <c r="H132" s="12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>
      <c r="A133" s="120"/>
      <c r="B133" s="120"/>
      <c r="C133" s="121"/>
      <c r="D133" s="121"/>
      <c r="E133" s="121"/>
      <c r="F133" s="122"/>
      <c r="G133" s="122"/>
      <c r="H133" s="121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>
      <c r="A134" s="120"/>
      <c r="B134" s="120"/>
      <c r="C134" s="121"/>
      <c r="D134" s="121"/>
      <c r="E134" s="121"/>
      <c r="F134" s="122"/>
      <c r="G134" s="122"/>
      <c r="H134" s="121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>
      <c r="A135" s="120"/>
      <c r="B135" s="120"/>
      <c r="C135" s="121"/>
      <c r="D135" s="121"/>
      <c r="E135" s="121"/>
      <c r="F135" s="122"/>
      <c r="G135" s="122"/>
      <c r="H135" s="121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>
      <c r="A136" s="120"/>
      <c r="B136" s="120"/>
      <c r="C136" s="121"/>
      <c r="D136" s="121"/>
      <c r="E136" s="121"/>
      <c r="F136" s="122"/>
      <c r="G136" s="122"/>
      <c r="H136" s="121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>
      <c r="A137" s="120"/>
      <c r="B137" s="120"/>
      <c r="C137" s="121"/>
      <c r="D137" s="121"/>
      <c r="E137" s="121"/>
      <c r="F137" s="122"/>
      <c r="G137" s="122"/>
      <c r="H137" s="121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>
      <c r="A138" s="120"/>
      <c r="B138" s="120"/>
      <c r="C138" s="121"/>
      <c r="D138" s="121"/>
      <c r="E138" s="121"/>
      <c r="F138" s="122"/>
      <c r="G138" s="122"/>
      <c r="H138" s="121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>
      <c r="A139" s="120"/>
      <c r="B139" s="120"/>
      <c r="C139" s="121"/>
      <c r="D139" s="121"/>
      <c r="E139" s="121"/>
      <c r="F139" s="122"/>
      <c r="G139" s="122"/>
      <c r="H139" s="121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>
      <c r="A140" s="120"/>
      <c r="B140" s="120"/>
      <c r="C140" s="121"/>
      <c r="D140" s="121"/>
      <c r="E140" s="121"/>
      <c r="F140" s="122"/>
      <c r="G140" s="122"/>
      <c r="H140" s="12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>
      <c r="A141" s="120"/>
      <c r="B141" s="120"/>
      <c r="C141" s="121"/>
      <c r="D141" s="121"/>
      <c r="E141" s="121"/>
      <c r="F141" s="122"/>
      <c r="G141" s="122"/>
      <c r="H141" s="12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>
      <c r="A142" s="120"/>
      <c r="B142" s="120"/>
      <c r="C142" s="121"/>
      <c r="D142" s="121"/>
      <c r="E142" s="121"/>
      <c r="F142" s="122"/>
      <c r="G142" s="122"/>
      <c r="H142" s="12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>
      <c r="A143" s="120"/>
      <c r="B143" s="120"/>
      <c r="C143" s="121"/>
      <c r="D143" s="121"/>
      <c r="E143" s="121"/>
      <c r="F143" s="122"/>
      <c r="G143" s="122"/>
      <c r="H143" s="12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>
      <c r="A144" s="120"/>
      <c r="B144" s="120"/>
      <c r="C144" s="121"/>
      <c r="D144" s="121"/>
      <c r="E144" s="121"/>
      <c r="F144" s="122"/>
      <c r="G144" s="122"/>
      <c r="H144" s="121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>
      <c r="A145" s="120"/>
      <c r="B145" s="120"/>
      <c r="C145" s="121"/>
      <c r="D145" s="121"/>
      <c r="E145" s="121"/>
      <c r="F145" s="122"/>
      <c r="G145" s="122"/>
      <c r="H145" s="121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>
      <c r="A146" s="120"/>
      <c r="B146" s="120"/>
      <c r="C146" s="121"/>
      <c r="D146" s="121"/>
      <c r="E146" s="121"/>
      <c r="F146" s="122"/>
      <c r="G146" s="122"/>
      <c r="H146" s="121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>
      <c r="A147" s="120"/>
      <c r="B147" s="120"/>
      <c r="C147" s="121"/>
      <c r="D147" s="121"/>
      <c r="E147" s="121"/>
      <c r="F147" s="122"/>
      <c r="G147" s="122"/>
      <c r="H147" s="121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>
      <c r="A148" s="120"/>
      <c r="B148" s="120"/>
      <c r="C148" s="121"/>
      <c r="D148" s="121"/>
      <c r="E148" s="121"/>
      <c r="F148" s="122"/>
      <c r="G148" s="122"/>
      <c r="H148" s="121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>
      <c r="A149" s="120"/>
      <c r="B149" s="120"/>
      <c r="C149" s="121"/>
      <c r="D149" s="121"/>
      <c r="E149" s="121"/>
      <c r="F149" s="122"/>
      <c r="G149" s="122"/>
      <c r="H149" s="121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>
      <c r="A150" s="120"/>
      <c r="B150" s="120"/>
      <c r="C150" s="121"/>
      <c r="D150" s="121"/>
      <c r="E150" s="121"/>
      <c r="F150" s="122"/>
      <c r="G150" s="122"/>
      <c r="H150" s="121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>
      <c r="A151" s="120"/>
      <c r="B151" s="120"/>
      <c r="C151" s="121"/>
      <c r="D151" s="121"/>
      <c r="E151" s="121"/>
      <c r="F151" s="122"/>
      <c r="G151" s="122"/>
      <c r="H151" s="121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>
      <c r="A152" s="120"/>
      <c r="B152" s="120"/>
      <c r="C152" s="121"/>
      <c r="D152" s="121"/>
      <c r="E152" s="121"/>
      <c r="F152" s="122"/>
      <c r="G152" s="122"/>
      <c r="H152" s="121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>
      <c r="A153" s="120"/>
      <c r="B153" s="120"/>
      <c r="C153" s="121"/>
      <c r="D153" s="121"/>
      <c r="E153" s="121"/>
      <c r="F153" s="122"/>
      <c r="G153" s="122"/>
      <c r="H153" s="12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>
      <c r="A154" s="120"/>
      <c r="B154" s="120"/>
      <c r="C154" s="121"/>
      <c r="D154" s="121"/>
      <c r="E154" s="121"/>
      <c r="F154" s="122"/>
      <c r="G154" s="122"/>
      <c r="H154" s="121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>
      <c r="A155" s="120"/>
      <c r="B155" s="120"/>
      <c r="C155" s="121"/>
      <c r="D155" s="121"/>
      <c r="E155" s="121"/>
      <c r="F155" s="122"/>
      <c r="G155" s="122"/>
      <c r="H155" s="12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>
      <c r="A156" s="120"/>
      <c r="B156" s="120"/>
      <c r="C156" s="121"/>
      <c r="D156" s="121"/>
      <c r="E156" s="121"/>
      <c r="F156" s="122"/>
      <c r="G156" s="122"/>
      <c r="H156" s="121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>
      <c r="A157" s="120"/>
      <c r="B157" s="120"/>
      <c r="C157" s="121"/>
      <c r="D157" s="121"/>
      <c r="E157" s="121"/>
      <c r="F157" s="122"/>
      <c r="G157" s="122"/>
      <c r="H157" s="12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>
      <c r="A158" s="120"/>
      <c r="B158" s="120"/>
      <c r="C158" s="121"/>
      <c r="D158" s="121"/>
      <c r="E158" s="121"/>
      <c r="F158" s="122"/>
      <c r="G158" s="122"/>
      <c r="H158" s="121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>
      <c r="A159" s="120"/>
      <c r="B159" s="120"/>
      <c r="C159" s="121"/>
      <c r="D159" s="121"/>
      <c r="E159" s="121"/>
      <c r="F159" s="122"/>
      <c r="G159" s="122"/>
      <c r="H159" s="12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>
      <c r="A160" s="120"/>
      <c r="B160" s="120"/>
      <c r="C160" s="121"/>
      <c r="D160" s="121"/>
      <c r="E160" s="121"/>
      <c r="F160" s="122"/>
      <c r="G160" s="122"/>
      <c r="H160" s="12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>
      <c r="A161" s="120"/>
      <c r="B161" s="120"/>
      <c r="C161" s="121"/>
      <c r="D161" s="121"/>
      <c r="E161" s="121"/>
      <c r="F161" s="122"/>
      <c r="G161" s="122"/>
      <c r="H161" s="121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>
      <c r="A162" s="120"/>
      <c r="B162" s="120"/>
      <c r="C162" s="121"/>
      <c r="D162" s="121"/>
      <c r="E162" s="121"/>
      <c r="F162" s="122"/>
      <c r="G162" s="122"/>
      <c r="H162" s="12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>
      <c r="A163" s="120"/>
      <c r="B163" s="120"/>
      <c r="C163" s="121"/>
      <c r="D163" s="121"/>
      <c r="E163" s="121"/>
      <c r="F163" s="122"/>
      <c r="G163" s="122"/>
      <c r="H163" s="12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>
      <c r="A164" s="120"/>
      <c r="B164" s="120"/>
      <c r="C164" s="121"/>
      <c r="D164" s="121"/>
      <c r="E164" s="121"/>
      <c r="F164" s="122"/>
      <c r="G164" s="122"/>
      <c r="H164" s="12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>
      <c r="A165" s="120"/>
      <c r="B165" s="120"/>
      <c r="C165" s="121"/>
      <c r="D165" s="121"/>
      <c r="E165" s="121"/>
      <c r="F165" s="122"/>
      <c r="G165" s="122"/>
      <c r="H165" s="12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>
      <c r="A166" s="120"/>
      <c r="B166" s="120"/>
      <c r="C166" s="121"/>
      <c r="D166" s="121"/>
      <c r="E166" s="121"/>
      <c r="F166" s="122"/>
      <c r="G166" s="122"/>
      <c r="H166" s="121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>
      <c r="A167" s="120"/>
      <c r="B167" s="120"/>
      <c r="C167" s="121"/>
      <c r="D167" s="121"/>
      <c r="E167" s="121"/>
      <c r="F167" s="122"/>
      <c r="G167" s="122"/>
      <c r="H167" s="121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>
      <c r="A168" s="120"/>
      <c r="B168" s="120"/>
      <c r="C168" s="121"/>
      <c r="D168" s="121"/>
      <c r="E168" s="121"/>
      <c r="F168" s="122"/>
      <c r="G168" s="122"/>
      <c r="H168" s="12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>
      <c r="A169" s="120"/>
      <c r="B169" s="120"/>
      <c r="C169" s="121"/>
      <c r="D169" s="121"/>
      <c r="E169" s="121"/>
      <c r="F169" s="122"/>
      <c r="G169" s="122"/>
      <c r="H169" s="12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>
      <c r="A170" s="120"/>
      <c r="B170" s="120"/>
      <c r="C170" s="121"/>
      <c r="D170" s="121"/>
      <c r="E170" s="121"/>
      <c r="F170" s="122"/>
      <c r="G170" s="122"/>
      <c r="H170" s="12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>
      <c r="A171" s="120"/>
      <c r="B171" s="120"/>
      <c r="C171" s="121"/>
      <c r="D171" s="121"/>
      <c r="E171" s="121"/>
      <c r="F171" s="122"/>
      <c r="G171" s="122"/>
      <c r="H171" s="12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>
      <c r="A172" s="120"/>
      <c r="B172" s="120"/>
      <c r="C172" s="121"/>
      <c r="D172" s="121"/>
      <c r="E172" s="121"/>
      <c r="F172" s="122"/>
      <c r="G172" s="122"/>
      <c r="H172" s="12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>
      <c r="A173" s="120"/>
      <c r="B173" s="120"/>
      <c r="C173" s="121"/>
      <c r="D173" s="121"/>
      <c r="E173" s="121"/>
      <c r="F173" s="122"/>
      <c r="G173" s="122"/>
      <c r="H173" s="12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>
      <c r="A174" s="120"/>
      <c r="B174" s="120"/>
      <c r="C174" s="121"/>
      <c r="D174" s="121"/>
      <c r="E174" s="121"/>
      <c r="F174" s="122"/>
      <c r="G174" s="122"/>
      <c r="H174" s="12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>
      <c r="A175" s="120"/>
      <c r="B175" s="120"/>
      <c r="C175" s="121"/>
      <c r="D175" s="121"/>
      <c r="E175" s="121"/>
      <c r="F175" s="122"/>
      <c r="G175" s="122"/>
      <c r="H175" s="12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>
      <c r="A176" s="120"/>
      <c r="B176" s="120"/>
      <c r="C176" s="121"/>
      <c r="D176" s="121"/>
      <c r="E176" s="121"/>
      <c r="F176" s="122"/>
      <c r="G176" s="122"/>
      <c r="H176" s="12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>
      <c r="A177" s="120"/>
      <c r="B177" s="120"/>
      <c r="C177" s="121"/>
      <c r="D177" s="121"/>
      <c r="E177" s="121"/>
      <c r="F177" s="122"/>
      <c r="G177" s="122"/>
      <c r="H177" s="12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>
      <c r="A178" s="120"/>
      <c r="B178" s="120"/>
      <c r="C178" s="121"/>
      <c r="D178" s="121"/>
      <c r="E178" s="121"/>
      <c r="F178" s="122"/>
      <c r="G178" s="122"/>
      <c r="H178" s="12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>
      <c r="A179" s="120"/>
      <c r="B179" s="120"/>
      <c r="C179" s="121"/>
      <c r="D179" s="121"/>
      <c r="E179" s="121"/>
      <c r="F179" s="122"/>
      <c r="G179" s="122"/>
      <c r="H179" s="12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>
      <c r="A180" s="120"/>
      <c r="B180" s="120"/>
      <c r="C180" s="121"/>
      <c r="D180" s="121"/>
      <c r="E180" s="121"/>
      <c r="F180" s="122"/>
      <c r="G180" s="122"/>
      <c r="H180" s="12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>
      <c r="A181" s="120"/>
      <c r="B181" s="120"/>
      <c r="C181" s="121"/>
      <c r="D181" s="121"/>
      <c r="E181" s="121"/>
      <c r="F181" s="122"/>
      <c r="G181" s="122"/>
      <c r="H181" s="12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>
      <c r="A182" s="120"/>
      <c r="B182" s="120"/>
      <c r="C182" s="121"/>
      <c r="D182" s="121"/>
      <c r="E182" s="121"/>
      <c r="F182" s="122"/>
      <c r="G182" s="122"/>
      <c r="H182" s="12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>
      <c r="A183" s="120"/>
      <c r="B183" s="120"/>
      <c r="C183" s="121"/>
      <c r="D183" s="121"/>
      <c r="E183" s="121"/>
      <c r="F183" s="122"/>
      <c r="G183" s="122"/>
      <c r="H183" s="12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>
      <c r="A184" s="120"/>
      <c r="B184" s="120"/>
      <c r="C184" s="121"/>
      <c r="D184" s="121"/>
      <c r="E184" s="121"/>
      <c r="F184" s="122"/>
      <c r="G184" s="122"/>
      <c r="H184" s="12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>
      <c r="A185" s="120"/>
      <c r="B185" s="120"/>
      <c r="C185" s="121"/>
      <c r="D185" s="121"/>
      <c r="E185" s="121"/>
      <c r="F185" s="122"/>
      <c r="G185" s="122"/>
      <c r="H185" s="12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>
      <c r="A186" s="120"/>
      <c r="B186" s="120"/>
      <c r="C186" s="121"/>
      <c r="D186" s="121"/>
      <c r="E186" s="121"/>
      <c r="F186" s="122"/>
      <c r="G186" s="122"/>
      <c r="H186" s="12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>
      <c r="A187" s="120"/>
      <c r="B187" s="120"/>
      <c r="C187" s="121"/>
      <c r="D187" s="121"/>
      <c r="E187" s="121"/>
      <c r="F187" s="122"/>
      <c r="G187" s="122"/>
      <c r="H187" s="12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>
      <c r="A188" s="120"/>
      <c r="B188" s="120"/>
      <c r="C188" s="121"/>
      <c r="D188" s="121"/>
      <c r="E188" s="121"/>
      <c r="F188" s="122"/>
      <c r="G188" s="122"/>
      <c r="H188" s="12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>
      <c r="A189" s="120"/>
      <c r="B189" s="120"/>
      <c r="C189" s="121"/>
      <c r="D189" s="121"/>
      <c r="E189" s="121"/>
      <c r="F189" s="122"/>
      <c r="G189" s="122"/>
      <c r="H189" s="12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>
      <c r="A190" s="120"/>
      <c r="B190" s="120"/>
      <c r="C190" s="121"/>
      <c r="D190" s="121"/>
      <c r="E190" s="121"/>
      <c r="F190" s="122"/>
      <c r="G190" s="122"/>
      <c r="H190" s="12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>
      <c r="A191" s="120"/>
      <c r="B191" s="120"/>
      <c r="C191" s="121"/>
      <c r="D191" s="121"/>
      <c r="E191" s="121"/>
      <c r="F191" s="122"/>
      <c r="G191" s="122"/>
      <c r="H191" s="12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>
      <c r="A192" s="120"/>
      <c r="B192" s="120"/>
      <c r="C192" s="121"/>
      <c r="D192" s="121"/>
      <c r="E192" s="121"/>
      <c r="F192" s="122"/>
      <c r="G192" s="122"/>
      <c r="H192" s="12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>
      <c r="A193" s="120"/>
      <c r="B193" s="120"/>
      <c r="C193" s="121"/>
      <c r="D193" s="121"/>
      <c r="E193" s="121"/>
      <c r="F193" s="122"/>
      <c r="G193" s="122"/>
      <c r="H193" s="12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>
      <c r="A194" s="120"/>
      <c r="B194" s="120"/>
      <c r="C194" s="121"/>
      <c r="D194" s="121"/>
      <c r="E194" s="121"/>
      <c r="F194" s="122"/>
      <c r="G194" s="122"/>
      <c r="H194" s="12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>
      <c r="A195" s="120"/>
      <c r="B195" s="120"/>
      <c r="C195" s="121"/>
      <c r="D195" s="121"/>
      <c r="E195" s="121"/>
      <c r="F195" s="122"/>
      <c r="G195" s="122"/>
      <c r="H195" s="12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>
      <c r="A196" s="120"/>
      <c r="B196" s="120"/>
      <c r="C196" s="121"/>
      <c r="D196" s="121"/>
      <c r="E196" s="121"/>
      <c r="F196" s="122"/>
      <c r="G196" s="122"/>
      <c r="H196" s="12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>
      <c r="A197" s="120"/>
      <c r="B197" s="120"/>
      <c r="C197" s="121"/>
      <c r="D197" s="121"/>
      <c r="E197" s="121"/>
      <c r="F197" s="122"/>
      <c r="G197" s="122"/>
      <c r="H197" s="12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>
      <c r="A198" s="120"/>
      <c r="B198" s="120"/>
      <c r="C198" s="121"/>
      <c r="D198" s="121"/>
      <c r="E198" s="121"/>
      <c r="F198" s="122"/>
      <c r="G198" s="122"/>
      <c r="H198" s="12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>
      <c r="A199" s="120"/>
      <c r="B199" s="120"/>
      <c r="C199" s="121"/>
      <c r="D199" s="121"/>
      <c r="E199" s="121"/>
      <c r="F199" s="122"/>
      <c r="G199" s="122"/>
      <c r="H199" s="12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>
      <c r="A200" s="120"/>
      <c r="B200" s="120"/>
      <c r="C200" s="121"/>
      <c r="D200" s="121"/>
      <c r="E200" s="121"/>
      <c r="F200" s="122"/>
      <c r="G200" s="122"/>
      <c r="H200" s="12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>
      <c r="A201" s="120"/>
      <c r="B201" s="120"/>
      <c r="C201" s="121"/>
      <c r="D201" s="121"/>
      <c r="E201" s="121"/>
      <c r="F201" s="122"/>
      <c r="G201" s="122"/>
      <c r="H201" s="12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>
      <c r="A202" s="120"/>
      <c r="B202" s="120"/>
      <c r="C202" s="121"/>
      <c r="D202" s="121"/>
      <c r="E202" s="121"/>
      <c r="F202" s="122"/>
      <c r="G202" s="122"/>
      <c r="H202" s="12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>
      <c r="A203" s="120"/>
      <c r="B203" s="120"/>
      <c r="C203" s="121"/>
      <c r="D203" s="121"/>
      <c r="E203" s="121"/>
      <c r="F203" s="122"/>
      <c r="G203" s="122"/>
      <c r="H203" s="12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>
      <c r="A204" s="120"/>
      <c r="B204" s="120"/>
      <c r="C204" s="121"/>
      <c r="D204" s="121"/>
      <c r="E204" s="121"/>
      <c r="F204" s="122"/>
      <c r="G204" s="122"/>
      <c r="H204" s="12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>
      <c r="A205" s="120"/>
      <c r="B205" s="120"/>
      <c r="C205" s="121"/>
      <c r="D205" s="121"/>
      <c r="E205" s="121"/>
      <c r="F205" s="122"/>
      <c r="G205" s="122"/>
      <c r="H205" s="12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>
      <c r="A206" s="120"/>
      <c r="B206" s="120"/>
      <c r="C206" s="121"/>
      <c r="D206" s="121"/>
      <c r="E206" s="121"/>
      <c r="F206" s="122"/>
      <c r="G206" s="122"/>
      <c r="H206" s="12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>
      <c r="A207" s="120"/>
      <c r="B207" s="120"/>
      <c r="C207" s="121"/>
      <c r="D207" s="121"/>
      <c r="E207" s="121"/>
      <c r="F207" s="122"/>
      <c r="G207" s="122"/>
      <c r="H207" s="12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>
      <c r="A208" s="120"/>
      <c r="B208" s="120"/>
      <c r="C208" s="121"/>
      <c r="D208" s="121"/>
      <c r="E208" s="121"/>
      <c r="F208" s="122"/>
      <c r="G208" s="122"/>
      <c r="H208" s="12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>
      <c r="A209" s="120"/>
      <c r="B209" s="120"/>
      <c r="C209" s="121"/>
      <c r="D209" s="121"/>
      <c r="E209" s="121"/>
      <c r="F209" s="122"/>
      <c r="G209" s="122"/>
      <c r="H209" s="12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>
      <c r="A210" s="120"/>
      <c r="B210" s="120"/>
      <c r="C210" s="121"/>
      <c r="D210" s="121"/>
      <c r="E210" s="121"/>
      <c r="F210" s="122"/>
      <c r="G210" s="122"/>
      <c r="H210" s="12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>
      <c r="A211" s="120"/>
      <c r="B211" s="120"/>
      <c r="C211" s="121"/>
      <c r="D211" s="121"/>
      <c r="E211" s="121"/>
      <c r="F211" s="122"/>
      <c r="G211" s="122"/>
      <c r="H211" s="12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>
      <c r="A212" s="120"/>
      <c r="B212" s="120"/>
      <c r="C212" s="121"/>
      <c r="D212" s="121"/>
      <c r="E212" s="121"/>
      <c r="F212" s="122"/>
      <c r="G212" s="122"/>
      <c r="H212" s="12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>
      <c r="A213" s="120"/>
      <c r="B213" s="120"/>
      <c r="C213" s="121"/>
      <c r="D213" s="121"/>
      <c r="E213" s="121"/>
      <c r="F213" s="122"/>
      <c r="G213" s="122"/>
      <c r="H213" s="12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>
      <c r="A214" s="120"/>
      <c r="B214" s="120"/>
      <c r="C214" s="121"/>
      <c r="D214" s="121"/>
      <c r="E214" s="121"/>
      <c r="F214" s="122"/>
      <c r="G214" s="122"/>
      <c r="H214" s="12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>
      <c r="A215" s="120"/>
      <c r="B215" s="120"/>
      <c r="C215" s="121"/>
      <c r="D215" s="121"/>
      <c r="E215" s="121"/>
      <c r="F215" s="122"/>
      <c r="G215" s="122"/>
      <c r="H215" s="12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>
      <c r="A216" s="120"/>
      <c r="B216" s="120"/>
      <c r="C216" s="121"/>
      <c r="D216" s="121"/>
      <c r="E216" s="121"/>
      <c r="F216" s="122"/>
      <c r="G216" s="122"/>
      <c r="H216" s="12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>
      <c r="A217" s="120"/>
      <c r="B217" s="120"/>
      <c r="C217" s="121"/>
      <c r="D217" s="121"/>
      <c r="E217" s="121"/>
      <c r="F217" s="122"/>
      <c r="G217" s="122"/>
      <c r="H217" s="12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>
      <c r="A218" s="120"/>
      <c r="B218" s="120"/>
      <c r="C218" s="121"/>
      <c r="D218" s="121"/>
      <c r="E218" s="121"/>
      <c r="F218" s="122"/>
      <c r="G218" s="122"/>
      <c r="H218" s="12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>
      <c r="A219" s="120"/>
      <c r="B219" s="120"/>
      <c r="C219" s="121"/>
      <c r="D219" s="121"/>
      <c r="E219" s="121"/>
      <c r="F219" s="122"/>
      <c r="G219" s="122"/>
      <c r="H219" s="12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>
      <c r="A220" s="120"/>
      <c r="B220" s="120"/>
      <c r="C220" s="121"/>
      <c r="D220" s="121"/>
      <c r="E220" s="121"/>
      <c r="F220" s="122"/>
      <c r="G220" s="122"/>
      <c r="H220" s="12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>
      <c r="A221" s="120"/>
      <c r="B221" s="120"/>
      <c r="C221" s="121"/>
      <c r="D221" s="121"/>
      <c r="E221" s="121"/>
      <c r="F221" s="122"/>
      <c r="G221" s="122"/>
      <c r="H221" s="12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>
      <c r="A222" s="120"/>
      <c r="B222" s="120"/>
      <c r="C222" s="121"/>
      <c r="D222" s="121"/>
      <c r="E222" s="121"/>
      <c r="F222" s="122"/>
      <c r="G222" s="122"/>
      <c r="H222" s="12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>
      <c r="A223" s="120"/>
      <c r="B223" s="120"/>
      <c r="C223" s="121"/>
      <c r="D223" s="121"/>
      <c r="E223" s="121"/>
      <c r="F223" s="122"/>
      <c r="G223" s="122"/>
      <c r="H223" s="12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>
      <c r="A224" s="120"/>
      <c r="B224" s="120"/>
      <c r="C224" s="121"/>
      <c r="D224" s="121"/>
      <c r="E224" s="121"/>
      <c r="F224" s="122"/>
      <c r="G224" s="122"/>
      <c r="H224" s="12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>
      <c r="A225" s="120"/>
      <c r="B225" s="120"/>
      <c r="C225" s="121"/>
      <c r="D225" s="121"/>
      <c r="E225" s="121"/>
      <c r="F225" s="122"/>
      <c r="G225" s="122"/>
      <c r="H225" s="12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>
      <c r="A226" s="120"/>
      <c r="B226" s="120"/>
      <c r="C226" s="121"/>
      <c r="D226" s="121"/>
      <c r="E226" s="121"/>
      <c r="F226" s="122"/>
      <c r="G226" s="122"/>
      <c r="H226" s="121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>
      <c r="A227" s="120"/>
      <c r="B227" s="120"/>
      <c r="C227" s="121"/>
      <c r="D227" s="121"/>
      <c r="E227" s="121"/>
      <c r="F227" s="122"/>
      <c r="G227" s="122"/>
      <c r="H227" s="121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>
      <c r="A228" s="120"/>
      <c r="B228" s="120"/>
      <c r="C228" s="121"/>
      <c r="D228" s="121"/>
      <c r="E228" s="121"/>
      <c r="F228" s="122"/>
      <c r="G228" s="122"/>
      <c r="H228" s="121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>
      <c r="A229" s="120"/>
      <c r="B229" s="120"/>
      <c r="C229" s="121"/>
      <c r="D229" s="121"/>
      <c r="E229" s="121"/>
      <c r="F229" s="122"/>
      <c r="G229" s="122"/>
      <c r="H229" s="12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>
      <c r="A230" s="120"/>
      <c r="B230" s="120"/>
      <c r="C230" s="121"/>
      <c r="D230" s="121"/>
      <c r="E230" s="121"/>
      <c r="F230" s="122"/>
      <c r="G230" s="122"/>
      <c r="H230" s="12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/>
    <row r="232" spans="1:25"/>
    <row r="233" spans="1:25"/>
    <row r="234" spans="1:25"/>
    <row r="235" spans="1:25"/>
    <row r="236" spans="1:25"/>
    <row r="237" spans="1:25"/>
    <row r="238" spans="1:25"/>
    <row r="239" spans="1:25"/>
    <row r="240" spans="1:25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000"/>
  <sheetViews>
    <sheetView workbookViewId="0"/>
  </sheetViews>
  <sheetFormatPr defaultColWidth="12.6640625" defaultRowHeight="15.75" customHeight="1"/>
  <sheetData>
    <row r="1" spans="1:17">
      <c r="A1" s="92" t="s">
        <v>552</v>
      </c>
      <c r="B1" s="92" t="s">
        <v>553</v>
      </c>
      <c r="C1" s="92" t="s">
        <v>554</v>
      </c>
      <c r="D1" s="92" t="s">
        <v>555</v>
      </c>
      <c r="E1" s="92" t="s">
        <v>556</v>
      </c>
      <c r="F1" s="92" t="s">
        <v>557</v>
      </c>
      <c r="G1" s="92" t="s">
        <v>558</v>
      </c>
      <c r="H1" s="92" t="s">
        <v>559</v>
      </c>
      <c r="I1" s="92" t="s">
        <v>560</v>
      </c>
      <c r="J1" s="92" t="s">
        <v>561</v>
      </c>
      <c r="N1" s="127" t="s">
        <v>615</v>
      </c>
      <c r="O1" s="127" t="s">
        <v>556</v>
      </c>
      <c r="P1" s="128"/>
    </row>
    <row r="2" spans="1:17">
      <c r="A2" s="92" t="s">
        <v>562</v>
      </c>
      <c r="B2" s="92" t="s">
        <v>563</v>
      </c>
      <c r="C2" s="92">
        <v>9</v>
      </c>
      <c r="D2" s="92" t="s">
        <v>564</v>
      </c>
      <c r="E2" s="92" t="s">
        <v>564</v>
      </c>
      <c r="F2" s="92" t="s">
        <v>565</v>
      </c>
      <c r="G2" s="92">
        <v>7</v>
      </c>
      <c r="H2" s="92" t="s">
        <v>566</v>
      </c>
      <c r="I2" s="92" t="s">
        <v>567</v>
      </c>
      <c r="J2" s="92">
        <v>0</v>
      </c>
      <c r="N2" s="127" t="s">
        <v>555</v>
      </c>
      <c r="O2" s="129" t="s">
        <v>564</v>
      </c>
      <c r="P2" s="130" t="s">
        <v>616</v>
      </c>
    </row>
    <row r="3" spans="1:17">
      <c r="A3" s="92" t="s">
        <v>568</v>
      </c>
      <c r="B3" s="92" t="s">
        <v>569</v>
      </c>
      <c r="C3" s="92">
        <v>4</v>
      </c>
      <c r="D3" s="92" t="s">
        <v>566</v>
      </c>
      <c r="E3" s="92" t="s">
        <v>564</v>
      </c>
      <c r="F3" s="92" t="s">
        <v>567</v>
      </c>
      <c r="G3" s="92">
        <v>0</v>
      </c>
      <c r="H3" s="92" t="s">
        <v>564</v>
      </c>
      <c r="I3" s="92" t="s">
        <v>563</v>
      </c>
      <c r="J3" s="92">
        <v>8</v>
      </c>
      <c r="N3" s="129" t="s">
        <v>566</v>
      </c>
      <c r="O3" s="131">
        <v>13</v>
      </c>
      <c r="P3" s="132">
        <v>13</v>
      </c>
    </row>
    <row r="4" spans="1:17">
      <c r="A4" s="92" t="s">
        <v>570</v>
      </c>
      <c r="B4" s="92" t="s">
        <v>565</v>
      </c>
      <c r="C4" s="92">
        <v>2</v>
      </c>
      <c r="D4" s="92" t="s">
        <v>564</v>
      </c>
      <c r="E4" s="92" t="s">
        <v>564</v>
      </c>
      <c r="F4" s="92" t="s">
        <v>563</v>
      </c>
      <c r="G4" s="92">
        <v>5</v>
      </c>
      <c r="H4" s="92" t="s">
        <v>566</v>
      </c>
      <c r="I4" s="92" t="s">
        <v>567</v>
      </c>
      <c r="J4" s="92">
        <v>0</v>
      </c>
      <c r="N4" s="133" t="s">
        <v>564</v>
      </c>
      <c r="O4" s="134">
        <v>25</v>
      </c>
      <c r="P4" s="135">
        <v>25</v>
      </c>
    </row>
    <row r="5" spans="1:17">
      <c r="A5" s="92" t="s">
        <v>571</v>
      </c>
      <c r="B5" s="92" t="s">
        <v>567</v>
      </c>
      <c r="C5" s="92">
        <v>0</v>
      </c>
      <c r="D5" s="92" t="s">
        <v>564</v>
      </c>
      <c r="E5" s="92" t="s">
        <v>566</v>
      </c>
      <c r="F5" s="92" t="s">
        <v>569</v>
      </c>
      <c r="G5" s="92">
        <v>3</v>
      </c>
      <c r="H5" s="92" t="s">
        <v>564</v>
      </c>
      <c r="I5" s="92" t="s">
        <v>565</v>
      </c>
      <c r="J5" s="92">
        <v>6</v>
      </c>
      <c r="N5" s="136" t="s">
        <v>616</v>
      </c>
      <c r="O5" s="137">
        <v>38</v>
      </c>
      <c r="P5" s="138">
        <v>38</v>
      </c>
    </row>
    <row r="6" spans="1:17">
      <c r="A6" s="92" t="s">
        <v>572</v>
      </c>
      <c r="B6" s="92" t="s">
        <v>563</v>
      </c>
      <c r="C6" s="92">
        <v>7</v>
      </c>
      <c r="D6" s="92" t="s">
        <v>566</v>
      </c>
      <c r="E6" s="92" t="s">
        <v>564</v>
      </c>
      <c r="F6" s="92" t="s">
        <v>567</v>
      </c>
      <c r="G6" s="92">
        <v>0</v>
      </c>
      <c r="H6" s="92" t="s">
        <v>564</v>
      </c>
      <c r="I6" s="92" t="s">
        <v>569</v>
      </c>
      <c r="J6" s="92">
        <v>4</v>
      </c>
      <c r="K6" s="89" t="s">
        <v>573</v>
      </c>
      <c r="L6" s="89">
        <f>COUNTIF(E:E, "Yes")</f>
        <v>38</v>
      </c>
    </row>
    <row r="7" spans="1:17">
      <c r="A7" s="92" t="s">
        <v>574</v>
      </c>
      <c r="B7" s="92" t="s">
        <v>569</v>
      </c>
      <c r="C7" s="92">
        <v>10</v>
      </c>
      <c r="D7" s="92" t="s">
        <v>564</v>
      </c>
      <c r="E7" s="92" t="s">
        <v>564</v>
      </c>
      <c r="F7" s="92" t="s">
        <v>565</v>
      </c>
      <c r="G7" s="92">
        <v>9</v>
      </c>
      <c r="H7" s="92" t="s">
        <v>566</v>
      </c>
      <c r="I7" s="92" t="s">
        <v>567</v>
      </c>
      <c r="J7" s="92">
        <v>0</v>
      </c>
      <c r="K7" s="89" t="s">
        <v>575</v>
      </c>
      <c r="L7" s="89">
        <f>COUNTIF(H:H, "Yes")</f>
        <v>25</v>
      </c>
      <c r="N7" s="129"/>
      <c r="O7" s="127" t="s">
        <v>617</v>
      </c>
      <c r="P7" s="139"/>
      <c r="Q7" s="128"/>
    </row>
    <row r="8" spans="1:17">
      <c r="A8" s="92" t="s">
        <v>576</v>
      </c>
      <c r="B8" s="92" t="s">
        <v>565</v>
      </c>
      <c r="C8" s="92">
        <v>5</v>
      </c>
      <c r="D8" s="92" t="s">
        <v>564</v>
      </c>
      <c r="E8" s="92" t="s">
        <v>564</v>
      </c>
      <c r="F8" s="92" t="s">
        <v>563</v>
      </c>
      <c r="G8" s="92">
        <v>2</v>
      </c>
      <c r="H8" s="92" t="s">
        <v>564</v>
      </c>
      <c r="I8" s="92" t="s">
        <v>563</v>
      </c>
      <c r="J8" s="92">
        <v>10</v>
      </c>
      <c r="K8" s="89" t="s">
        <v>577</v>
      </c>
      <c r="L8" s="89">
        <f>COUNTIFS(E:E, "Yes", B:B, "Daily")</f>
        <v>13</v>
      </c>
      <c r="N8" s="127" t="s">
        <v>555</v>
      </c>
      <c r="O8" s="129" t="s">
        <v>618</v>
      </c>
      <c r="P8" s="140" t="s">
        <v>618</v>
      </c>
      <c r="Q8" s="141" t="s">
        <v>618</v>
      </c>
    </row>
    <row r="9" spans="1:17">
      <c r="A9" s="92" t="s">
        <v>578</v>
      </c>
      <c r="B9" s="92" t="s">
        <v>563</v>
      </c>
      <c r="C9" s="92">
        <v>3</v>
      </c>
      <c r="D9" s="92" t="s">
        <v>566</v>
      </c>
      <c r="E9" s="92" t="s">
        <v>564</v>
      </c>
      <c r="F9" s="92" t="s">
        <v>567</v>
      </c>
      <c r="G9" s="92">
        <v>0</v>
      </c>
      <c r="H9" s="92" t="s">
        <v>566</v>
      </c>
      <c r="I9" s="92" t="s">
        <v>567</v>
      </c>
      <c r="J9" s="92">
        <v>0</v>
      </c>
      <c r="N9" s="129" t="s">
        <v>566</v>
      </c>
      <c r="O9" s="131">
        <v>15</v>
      </c>
      <c r="P9" s="142">
        <v>0.34090909090909088</v>
      </c>
      <c r="Q9" s="143">
        <v>0.34090909090909088</v>
      </c>
    </row>
    <row r="10" spans="1:17">
      <c r="A10" s="92" t="s">
        <v>579</v>
      </c>
      <c r="B10" s="92" t="s">
        <v>569</v>
      </c>
      <c r="C10" s="92">
        <v>1</v>
      </c>
      <c r="D10" s="92" t="s">
        <v>564</v>
      </c>
      <c r="E10" s="92" t="s">
        <v>564</v>
      </c>
      <c r="F10" s="92" t="s">
        <v>569</v>
      </c>
      <c r="G10" s="92">
        <v>8</v>
      </c>
      <c r="H10" s="92" t="s">
        <v>564</v>
      </c>
      <c r="I10" s="92" t="s">
        <v>565</v>
      </c>
      <c r="J10" s="92">
        <v>7</v>
      </c>
      <c r="N10" s="133" t="s">
        <v>564</v>
      </c>
      <c r="O10" s="134">
        <v>29</v>
      </c>
      <c r="P10" s="144">
        <v>0.65909090909090906</v>
      </c>
      <c r="Q10" s="145">
        <v>0.65909090909090906</v>
      </c>
    </row>
    <row r="11" spans="1:17">
      <c r="A11" s="92" t="s">
        <v>580</v>
      </c>
      <c r="B11" s="92" t="s">
        <v>565</v>
      </c>
      <c r="C11" s="92">
        <v>8</v>
      </c>
      <c r="D11" s="92" t="s">
        <v>566</v>
      </c>
      <c r="E11" s="92" t="s">
        <v>564</v>
      </c>
      <c r="F11" s="92" t="s">
        <v>567</v>
      </c>
      <c r="G11" s="92">
        <v>0</v>
      </c>
      <c r="H11" s="92" t="s">
        <v>566</v>
      </c>
      <c r="I11" s="92" t="s">
        <v>567</v>
      </c>
      <c r="J11" s="92">
        <v>0</v>
      </c>
      <c r="N11" s="136" t="s">
        <v>616</v>
      </c>
      <c r="O11" s="137">
        <v>44</v>
      </c>
      <c r="P11" s="146">
        <v>1</v>
      </c>
      <c r="Q11" s="147">
        <v>1</v>
      </c>
    </row>
    <row r="12" spans="1:17">
      <c r="A12" s="92" t="s">
        <v>581</v>
      </c>
      <c r="B12" s="92" t="s">
        <v>563</v>
      </c>
      <c r="C12" s="92">
        <v>6</v>
      </c>
      <c r="D12" s="92" t="s">
        <v>564</v>
      </c>
      <c r="E12" s="92" t="s">
        <v>564</v>
      </c>
      <c r="F12" s="92" t="s">
        <v>565</v>
      </c>
      <c r="G12" s="92">
        <v>4</v>
      </c>
      <c r="H12" s="92" t="s">
        <v>564</v>
      </c>
      <c r="I12" s="92" t="s">
        <v>563</v>
      </c>
      <c r="J12" s="92">
        <v>5</v>
      </c>
      <c r="N12" s="129"/>
      <c r="O12" s="127" t="s">
        <v>617</v>
      </c>
      <c r="P12" s="139"/>
      <c r="Q12" s="128"/>
    </row>
    <row r="13" spans="1:17">
      <c r="A13" s="92" t="s">
        <v>582</v>
      </c>
      <c r="B13" s="92" t="s">
        <v>567</v>
      </c>
      <c r="C13" s="92">
        <v>0</v>
      </c>
      <c r="D13" s="92" t="s">
        <v>564</v>
      </c>
      <c r="E13" s="92" t="s">
        <v>566</v>
      </c>
      <c r="F13" s="92" t="s">
        <v>563</v>
      </c>
      <c r="G13" s="92">
        <v>10</v>
      </c>
      <c r="H13" s="92" t="s">
        <v>566</v>
      </c>
      <c r="I13" s="92" t="s">
        <v>567</v>
      </c>
      <c r="J13" s="92">
        <v>0</v>
      </c>
      <c r="N13" s="127" t="s">
        <v>559</v>
      </c>
      <c r="O13" s="129" t="s">
        <v>619</v>
      </c>
      <c r="P13" s="140" t="s">
        <v>619</v>
      </c>
      <c r="Q13" s="141" t="s">
        <v>619</v>
      </c>
    </row>
    <row r="14" spans="1:17">
      <c r="A14" s="92" t="s">
        <v>583</v>
      </c>
      <c r="B14" s="92" t="s">
        <v>569</v>
      </c>
      <c r="C14" s="92">
        <v>2</v>
      </c>
      <c r="D14" s="92" t="s">
        <v>566</v>
      </c>
      <c r="E14" s="92" t="s">
        <v>564</v>
      </c>
      <c r="F14" s="92" t="s">
        <v>567</v>
      </c>
      <c r="G14" s="92">
        <v>0</v>
      </c>
      <c r="H14" s="92" t="s">
        <v>564</v>
      </c>
      <c r="I14" s="92" t="s">
        <v>569</v>
      </c>
      <c r="J14" s="92">
        <v>9</v>
      </c>
      <c r="N14" s="129" t="s">
        <v>566</v>
      </c>
      <c r="O14" s="131">
        <v>19</v>
      </c>
      <c r="P14" s="142">
        <v>0.43181818181818182</v>
      </c>
      <c r="Q14" s="143">
        <v>0.43181818181818182</v>
      </c>
    </row>
    <row r="15" spans="1:17">
      <c r="A15" s="92" t="s">
        <v>584</v>
      </c>
      <c r="B15" s="92" t="s">
        <v>565</v>
      </c>
      <c r="C15" s="92">
        <v>9</v>
      </c>
      <c r="D15" s="92" t="s">
        <v>564</v>
      </c>
      <c r="E15" s="92" t="s">
        <v>564</v>
      </c>
      <c r="F15" s="92" t="s">
        <v>569</v>
      </c>
      <c r="G15" s="92">
        <v>6</v>
      </c>
      <c r="H15" s="92" t="s">
        <v>566</v>
      </c>
      <c r="I15" s="92" t="s">
        <v>567</v>
      </c>
      <c r="J15" s="92">
        <v>0</v>
      </c>
      <c r="N15" s="133" t="s">
        <v>564</v>
      </c>
      <c r="O15" s="134">
        <v>25</v>
      </c>
      <c r="P15" s="144">
        <v>0.56818181818181823</v>
      </c>
      <c r="Q15" s="145">
        <v>0.56818181818181823</v>
      </c>
    </row>
    <row r="16" spans="1:17">
      <c r="A16" s="92" t="s">
        <v>585</v>
      </c>
      <c r="B16" s="92" t="s">
        <v>563</v>
      </c>
      <c r="C16" s="92">
        <v>4</v>
      </c>
      <c r="D16" s="92" t="s">
        <v>564</v>
      </c>
      <c r="E16" s="92" t="s">
        <v>564</v>
      </c>
      <c r="F16" s="92" t="s">
        <v>565</v>
      </c>
      <c r="G16" s="92">
        <v>3</v>
      </c>
      <c r="H16" s="92" t="s">
        <v>564</v>
      </c>
      <c r="I16" s="92" t="s">
        <v>565</v>
      </c>
      <c r="J16" s="92">
        <v>2</v>
      </c>
      <c r="N16" s="136" t="s">
        <v>616</v>
      </c>
      <c r="O16" s="137">
        <v>44</v>
      </c>
      <c r="P16" s="146">
        <v>1</v>
      </c>
      <c r="Q16" s="147">
        <v>1</v>
      </c>
    </row>
    <row r="17" spans="1:10">
      <c r="A17" s="92" t="s">
        <v>586</v>
      </c>
      <c r="B17" s="92" t="s">
        <v>569</v>
      </c>
      <c r="C17" s="92">
        <v>7</v>
      </c>
      <c r="D17" s="92" t="s">
        <v>566</v>
      </c>
      <c r="E17" s="92" t="s">
        <v>564</v>
      </c>
      <c r="F17" s="92" t="s">
        <v>567</v>
      </c>
      <c r="G17" s="92">
        <v>0</v>
      </c>
      <c r="H17" s="92" t="s">
        <v>564</v>
      </c>
      <c r="I17" s="92" t="s">
        <v>563</v>
      </c>
      <c r="J17" s="92">
        <v>10</v>
      </c>
    </row>
    <row r="18" spans="1:10">
      <c r="A18" s="92" t="s">
        <v>587</v>
      </c>
      <c r="B18" s="92" t="s">
        <v>565</v>
      </c>
      <c r="C18" s="92">
        <v>1</v>
      </c>
      <c r="D18" s="92" t="s">
        <v>564</v>
      </c>
      <c r="E18" s="92" t="s">
        <v>564</v>
      </c>
      <c r="F18" s="92" t="s">
        <v>563</v>
      </c>
      <c r="G18" s="92">
        <v>8</v>
      </c>
      <c r="H18" s="92" t="s">
        <v>566</v>
      </c>
      <c r="I18" s="92" t="s">
        <v>567</v>
      </c>
      <c r="J18" s="92">
        <v>0</v>
      </c>
    </row>
    <row r="19" spans="1:10">
      <c r="A19" s="92" t="s">
        <v>588</v>
      </c>
      <c r="B19" s="92" t="s">
        <v>563</v>
      </c>
      <c r="C19" s="92">
        <v>10</v>
      </c>
      <c r="D19" s="92" t="s">
        <v>564</v>
      </c>
      <c r="E19" s="92" t="s">
        <v>564</v>
      </c>
      <c r="F19" s="92" t="s">
        <v>569</v>
      </c>
      <c r="G19" s="92">
        <v>5</v>
      </c>
      <c r="H19" s="92" t="s">
        <v>564</v>
      </c>
      <c r="I19" s="92" t="s">
        <v>569</v>
      </c>
      <c r="J19" s="92">
        <v>1</v>
      </c>
    </row>
    <row r="20" spans="1:10">
      <c r="A20" s="92" t="s">
        <v>589</v>
      </c>
      <c r="B20" s="92" t="s">
        <v>567</v>
      </c>
      <c r="C20" s="92">
        <v>0</v>
      </c>
      <c r="D20" s="92" t="s">
        <v>566</v>
      </c>
      <c r="E20" s="92" t="s">
        <v>566</v>
      </c>
      <c r="F20" s="92" t="s">
        <v>567</v>
      </c>
      <c r="G20" s="92">
        <v>0</v>
      </c>
      <c r="H20" s="92" t="s">
        <v>566</v>
      </c>
      <c r="I20" s="92" t="s">
        <v>567</v>
      </c>
      <c r="J20" s="92">
        <v>0</v>
      </c>
    </row>
    <row r="21" spans="1:10">
      <c r="A21" s="92" t="s">
        <v>590</v>
      </c>
      <c r="B21" s="92" t="s">
        <v>569</v>
      </c>
      <c r="C21" s="92">
        <v>5</v>
      </c>
      <c r="D21" s="92" t="s">
        <v>564</v>
      </c>
      <c r="E21" s="92" t="s">
        <v>564</v>
      </c>
      <c r="F21" s="92" t="s">
        <v>565</v>
      </c>
      <c r="G21" s="92">
        <v>7</v>
      </c>
      <c r="H21" s="92" t="s">
        <v>564</v>
      </c>
      <c r="I21" s="92" t="s">
        <v>565</v>
      </c>
      <c r="J21" s="92">
        <v>4</v>
      </c>
    </row>
    <row r="22" spans="1:10">
      <c r="A22" s="92" t="s">
        <v>591</v>
      </c>
      <c r="B22" s="92" t="s">
        <v>565</v>
      </c>
      <c r="C22" s="92">
        <v>3</v>
      </c>
      <c r="D22" s="92" t="s">
        <v>564</v>
      </c>
      <c r="E22" s="92" t="s">
        <v>564</v>
      </c>
      <c r="F22" s="92" t="s">
        <v>563</v>
      </c>
      <c r="G22" s="92">
        <v>9</v>
      </c>
      <c r="H22" s="92" t="s">
        <v>566</v>
      </c>
      <c r="I22" s="92" t="s">
        <v>567</v>
      </c>
      <c r="J22" s="92">
        <v>0</v>
      </c>
    </row>
    <row r="23" spans="1:10">
      <c r="A23" s="92" t="s">
        <v>592</v>
      </c>
      <c r="B23" s="92" t="s">
        <v>563</v>
      </c>
      <c r="C23" s="92">
        <v>8</v>
      </c>
      <c r="D23" s="92" t="s">
        <v>566</v>
      </c>
      <c r="E23" s="92" t="s">
        <v>564</v>
      </c>
      <c r="F23" s="92" t="s">
        <v>567</v>
      </c>
      <c r="G23" s="92">
        <v>0</v>
      </c>
      <c r="H23" s="92" t="s">
        <v>564</v>
      </c>
      <c r="I23" s="92" t="s">
        <v>563</v>
      </c>
      <c r="J23" s="92">
        <v>6</v>
      </c>
    </row>
    <row r="24" spans="1:10">
      <c r="A24" s="92" t="s">
        <v>593</v>
      </c>
      <c r="B24" s="92" t="s">
        <v>569</v>
      </c>
      <c r="C24" s="92">
        <v>6</v>
      </c>
      <c r="D24" s="92" t="s">
        <v>564</v>
      </c>
      <c r="E24" s="92" t="s">
        <v>564</v>
      </c>
      <c r="F24" s="92" t="s">
        <v>569</v>
      </c>
      <c r="G24" s="92">
        <v>1</v>
      </c>
      <c r="H24" s="92" t="s">
        <v>564</v>
      </c>
      <c r="I24" s="92" t="s">
        <v>569</v>
      </c>
      <c r="J24" s="92">
        <v>8</v>
      </c>
    </row>
    <row r="25" spans="1:10">
      <c r="A25" s="92" t="s">
        <v>594</v>
      </c>
      <c r="B25" s="92" t="s">
        <v>565</v>
      </c>
      <c r="C25" s="92">
        <v>2</v>
      </c>
      <c r="D25" s="92" t="s">
        <v>564</v>
      </c>
      <c r="E25" s="92" t="s">
        <v>564</v>
      </c>
      <c r="F25" s="92" t="s">
        <v>565</v>
      </c>
      <c r="G25" s="92">
        <v>10</v>
      </c>
      <c r="H25" s="92" t="s">
        <v>566</v>
      </c>
      <c r="I25" s="92" t="s">
        <v>567</v>
      </c>
      <c r="J25" s="92">
        <v>0</v>
      </c>
    </row>
    <row r="26" spans="1:10">
      <c r="A26" s="92" t="s">
        <v>595</v>
      </c>
      <c r="B26" s="92" t="s">
        <v>563</v>
      </c>
      <c r="C26" s="92">
        <v>9</v>
      </c>
      <c r="D26" s="92" t="s">
        <v>566</v>
      </c>
      <c r="E26" s="92" t="s">
        <v>564</v>
      </c>
      <c r="F26" s="92" t="s">
        <v>567</v>
      </c>
      <c r="G26" s="92">
        <v>0</v>
      </c>
      <c r="H26" s="92" t="s">
        <v>564</v>
      </c>
      <c r="I26" s="92" t="s">
        <v>565</v>
      </c>
      <c r="J26" s="92">
        <v>3</v>
      </c>
    </row>
    <row r="27" spans="1:10">
      <c r="A27" s="92" t="s">
        <v>596</v>
      </c>
      <c r="B27" s="92" t="s">
        <v>567</v>
      </c>
      <c r="C27" s="92">
        <v>0</v>
      </c>
      <c r="D27" s="92" t="s">
        <v>564</v>
      </c>
      <c r="E27" s="92" t="s">
        <v>566</v>
      </c>
      <c r="F27" s="92" t="s">
        <v>563</v>
      </c>
      <c r="G27" s="92">
        <v>4</v>
      </c>
      <c r="H27" s="92" t="s">
        <v>566</v>
      </c>
      <c r="I27" s="92" t="s">
        <v>567</v>
      </c>
      <c r="J27" s="92">
        <v>0</v>
      </c>
    </row>
    <row r="28" spans="1:10">
      <c r="A28" s="92" t="s">
        <v>597</v>
      </c>
      <c r="B28" s="92" t="s">
        <v>569</v>
      </c>
      <c r="C28" s="92">
        <v>4</v>
      </c>
      <c r="D28" s="92" t="s">
        <v>564</v>
      </c>
      <c r="E28" s="92" t="s">
        <v>564</v>
      </c>
      <c r="F28" s="92" t="s">
        <v>569</v>
      </c>
      <c r="G28" s="92">
        <v>7</v>
      </c>
      <c r="H28" s="92" t="s">
        <v>564</v>
      </c>
      <c r="I28" s="92" t="s">
        <v>563</v>
      </c>
      <c r="J28" s="92">
        <v>5</v>
      </c>
    </row>
    <row r="29" spans="1:10">
      <c r="A29" s="92" t="s">
        <v>598</v>
      </c>
      <c r="B29" s="92" t="s">
        <v>565</v>
      </c>
      <c r="C29" s="92">
        <v>7</v>
      </c>
      <c r="D29" s="92" t="s">
        <v>566</v>
      </c>
      <c r="E29" s="92" t="s">
        <v>564</v>
      </c>
      <c r="F29" s="92" t="s">
        <v>567</v>
      </c>
      <c r="G29" s="92">
        <v>0</v>
      </c>
      <c r="H29" s="92" t="s">
        <v>564</v>
      </c>
      <c r="I29" s="92" t="s">
        <v>569</v>
      </c>
      <c r="J29" s="92">
        <v>9</v>
      </c>
    </row>
    <row r="30" spans="1:10">
      <c r="A30" s="92" t="s">
        <v>599</v>
      </c>
      <c r="B30" s="92" t="s">
        <v>563</v>
      </c>
      <c r="C30" s="92">
        <v>1</v>
      </c>
      <c r="D30" s="92" t="s">
        <v>564</v>
      </c>
      <c r="E30" s="92" t="s">
        <v>564</v>
      </c>
      <c r="F30" s="92" t="s">
        <v>565</v>
      </c>
      <c r="G30" s="92">
        <v>2</v>
      </c>
      <c r="H30" s="92" t="s">
        <v>566</v>
      </c>
      <c r="I30" s="92" t="s">
        <v>567</v>
      </c>
      <c r="J30" s="92">
        <v>0</v>
      </c>
    </row>
    <row r="31" spans="1:10">
      <c r="A31" s="92" t="s">
        <v>600</v>
      </c>
      <c r="B31" s="92" t="s">
        <v>569</v>
      </c>
      <c r="C31" s="92">
        <v>10</v>
      </c>
      <c r="D31" s="92" t="s">
        <v>564</v>
      </c>
      <c r="E31" s="92" t="s">
        <v>564</v>
      </c>
      <c r="F31" s="92" t="s">
        <v>563</v>
      </c>
      <c r="G31" s="92">
        <v>6</v>
      </c>
      <c r="H31" s="92" t="s">
        <v>564</v>
      </c>
      <c r="I31" s="92" t="s">
        <v>565</v>
      </c>
      <c r="J31" s="92">
        <v>7</v>
      </c>
    </row>
    <row r="32" spans="1:10">
      <c r="A32" s="92" t="s">
        <v>601</v>
      </c>
      <c r="B32" s="92" t="s">
        <v>565</v>
      </c>
      <c r="C32" s="92">
        <v>5</v>
      </c>
      <c r="D32" s="92" t="s">
        <v>566</v>
      </c>
      <c r="E32" s="92" t="s">
        <v>564</v>
      </c>
      <c r="F32" s="92" t="s">
        <v>567</v>
      </c>
      <c r="G32" s="92">
        <v>0</v>
      </c>
      <c r="H32" s="92" t="s">
        <v>566</v>
      </c>
      <c r="I32" s="92" t="s">
        <v>567</v>
      </c>
      <c r="J32" s="92">
        <v>0</v>
      </c>
    </row>
    <row r="33" spans="1:10">
      <c r="A33" s="92" t="s">
        <v>602</v>
      </c>
      <c r="B33" s="92" t="s">
        <v>563</v>
      </c>
      <c r="C33" s="92">
        <v>3</v>
      </c>
      <c r="D33" s="92" t="s">
        <v>564</v>
      </c>
      <c r="E33" s="92" t="s">
        <v>564</v>
      </c>
      <c r="F33" s="92" t="s">
        <v>569</v>
      </c>
      <c r="G33" s="92">
        <v>9</v>
      </c>
      <c r="H33" s="92" t="s">
        <v>564</v>
      </c>
      <c r="I33" s="92" t="s">
        <v>563</v>
      </c>
      <c r="J33" s="92">
        <v>4</v>
      </c>
    </row>
    <row r="34" spans="1:10">
      <c r="A34" s="92" t="s">
        <v>603</v>
      </c>
      <c r="B34" s="92" t="s">
        <v>567</v>
      </c>
      <c r="C34" s="92">
        <v>0</v>
      </c>
      <c r="D34" s="92" t="s">
        <v>564</v>
      </c>
      <c r="E34" s="92" t="s">
        <v>566</v>
      </c>
      <c r="F34" s="92" t="s">
        <v>565</v>
      </c>
      <c r="G34" s="92">
        <v>5</v>
      </c>
      <c r="H34" s="92" t="s">
        <v>564</v>
      </c>
      <c r="I34" s="92" t="s">
        <v>569</v>
      </c>
      <c r="J34" s="92">
        <v>10</v>
      </c>
    </row>
    <row r="35" spans="1:10">
      <c r="A35" s="92" t="s">
        <v>604</v>
      </c>
      <c r="B35" s="92" t="s">
        <v>569</v>
      </c>
      <c r="C35" s="92">
        <v>8</v>
      </c>
      <c r="D35" s="92" t="s">
        <v>566</v>
      </c>
      <c r="E35" s="92" t="s">
        <v>564</v>
      </c>
      <c r="F35" s="92" t="s">
        <v>567</v>
      </c>
      <c r="G35" s="92">
        <v>0</v>
      </c>
      <c r="H35" s="92" t="s">
        <v>566</v>
      </c>
      <c r="I35" s="92" t="s">
        <v>567</v>
      </c>
      <c r="J35" s="92">
        <v>0</v>
      </c>
    </row>
    <row r="36" spans="1:10">
      <c r="A36" s="92" t="s">
        <v>605</v>
      </c>
      <c r="B36" s="92" t="s">
        <v>565</v>
      </c>
      <c r="C36" s="92">
        <v>6</v>
      </c>
      <c r="D36" s="92" t="s">
        <v>564</v>
      </c>
      <c r="E36" s="92" t="s">
        <v>564</v>
      </c>
      <c r="F36" s="92" t="s">
        <v>563</v>
      </c>
      <c r="G36" s="92">
        <v>3</v>
      </c>
      <c r="H36" s="92" t="s">
        <v>564</v>
      </c>
      <c r="I36" s="92" t="s">
        <v>565</v>
      </c>
      <c r="J36" s="92">
        <v>8</v>
      </c>
    </row>
    <row r="37" spans="1:10">
      <c r="A37" s="92" t="s">
        <v>606</v>
      </c>
      <c r="B37" s="92" t="s">
        <v>563</v>
      </c>
      <c r="C37" s="92">
        <v>2</v>
      </c>
      <c r="D37" s="92" t="s">
        <v>564</v>
      </c>
      <c r="E37" s="92" t="s">
        <v>564</v>
      </c>
      <c r="F37" s="92" t="s">
        <v>569</v>
      </c>
      <c r="G37" s="92">
        <v>10</v>
      </c>
      <c r="H37" s="92" t="s">
        <v>566</v>
      </c>
      <c r="I37" s="92" t="s">
        <v>567</v>
      </c>
      <c r="J37" s="92">
        <v>0</v>
      </c>
    </row>
    <row r="38" spans="1:10">
      <c r="A38" s="92" t="s">
        <v>607</v>
      </c>
      <c r="B38" s="92" t="s">
        <v>569</v>
      </c>
      <c r="C38" s="92">
        <v>9</v>
      </c>
      <c r="D38" s="92" t="s">
        <v>566</v>
      </c>
      <c r="E38" s="92" t="s">
        <v>564</v>
      </c>
      <c r="F38" s="92" t="s">
        <v>567</v>
      </c>
      <c r="G38" s="92">
        <v>0</v>
      </c>
      <c r="H38" s="92" t="s">
        <v>564</v>
      </c>
      <c r="I38" s="92" t="s">
        <v>563</v>
      </c>
      <c r="J38" s="92">
        <v>1</v>
      </c>
    </row>
    <row r="39" spans="1:10">
      <c r="A39" s="92" t="s">
        <v>608</v>
      </c>
      <c r="B39" s="92" t="s">
        <v>565</v>
      </c>
      <c r="C39" s="92">
        <v>4</v>
      </c>
      <c r="D39" s="92" t="s">
        <v>564</v>
      </c>
      <c r="E39" s="92" t="s">
        <v>564</v>
      </c>
      <c r="F39" s="92" t="s">
        <v>565</v>
      </c>
      <c r="G39" s="92">
        <v>8</v>
      </c>
      <c r="H39" s="92" t="s">
        <v>564</v>
      </c>
      <c r="I39" s="92" t="s">
        <v>569</v>
      </c>
      <c r="J39" s="92">
        <v>6</v>
      </c>
    </row>
    <row r="40" spans="1:10">
      <c r="A40" s="92" t="s">
        <v>609</v>
      </c>
      <c r="B40" s="92" t="s">
        <v>563</v>
      </c>
      <c r="C40" s="92">
        <v>7</v>
      </c>
      <c r="D40" s="92" t="s">
        <v>564</v>
      </c>
      <c r="E40" s="92" t="s">
        <v>564</v>
      </c>
      <c r="F40" s="92" t="s">
        <v>563</v>
      </c>
      <c r="G40" s="92">
        <v>1</v>
      </c>
      <c r="H40" s="92" t="s">
        <v>566</v>
      </c>
      <c r="I40" s="92" t="s">
        <v>567</v>
      </c>
      <c r="J40" s="92">
        <v>0</v>
      </c>
    </row>
    <row r="41" spans="1:10">
      <c r="A41" s="92" t="s">
        <v>610</v>
      </c>
      <c r="B41" s="92" t="s">
        <v>567</v>
      </c>
      <c r="C41" s="92">
        <v>0</v>
      </c>
      <c r="D41" s="92" t="s">
        <v>566</v>
      </c>
      <c r="E41" s="92" t="s">
        <v>566</v>
      </c>
      <c r="F41" s="92" t="s">
        <v>567</v>
      </c>
      <c r="G41" s="92">
        <v>0</v>
      </c>
      <c r="H41" s="92" t="s">
        <v>564</v>
      </c>
      <c r="I41" s="92" t="s">
        <v>565</v>
      </c>
      <c r="J41" s="92">
        <v>5</v>
      </c>
    </row>
    <row r="42" spans="1:10">
      <c r="A42" s="92" t="s">
        <v>611</v>
      </c>
      <c r="B42" s="92" t="s">
        <v>569</v>
      </c>
      <c r="C42" s="92">
        <v>1</v>
      </c>
      <c r="D42" s="92" t="s">
        <v>564</v>
      </c>
      <c r="E42" s="92" t="s">
        <v>564</v>
      </c>
      <c r="F42" s="92" t="s">
        <v>569</v>
      </c>
      <c r="G42" s="92">
        <v>4</v>
      </c>
      <c r="H42" s="92" t="s">
        <v>566</v>
      </c>
      <c r="I42" s="92" t="s">
        <v>567</v>
      </c>
      <c r="J42" s="92">
        <v>0</v>
      </c>
    </row>
    <row r="43" spans="1:10">
      <c r="A43" s="92" t="s">
        <v>612</v>
      </c>
      <c r="B43" s="92" t="s">
        <v>565</v>
      </c>
      <c r="C43" s="92">
        <v>10</v>
      </c>
      <c r="D43" s="92" t="s">
        <v>566</v>
      </c>
      <c r="E43" s="92" t="s">
        <v>564</v>
      </c>
      <c r="F43" s="92" t="s">
        <v>567</v>
      </c>
      <c r="G43" s="92">
        <v>0</v>
      </c>
      <c r="H43" s="92" t="s">
        <v>564</v>
      </c>
      <c r="I43" s="92" t="s">
        <v>563</v>
      </c>
      <c r="J43" s="92">
        <v>9</v>
      </c>
    </row>
    <row r="44" spans="1:10">
      <c r="A44" s="92" t="s">
        <v>613</v>
      </c>
      <c r="B44" s="92" t="s">
        <v>563</v>
      </c>
      <c r="C44" s="92">
        <v>5</v>
      </c>
      <c r="D44" s="92" t="s">
        <v>564</v>
      </c>
      <c r="E44" s="92" t="s">
        <v>564</v>
      </c>
      <c r="F44" s="92" t="s">
        <v>565</v>
      </c>
      <c r="G44" s="92">
        <v>6</v>
      </c>
      <c r="H44" s="92" t="s">
        <v>564</v>
      </c>
      <c r="I44" s="92" t="s">
        <v>569</v>
      </c>
      <c r="J44" s="92">
        <v>3</v>
      </c>
    </row>
    <row r="45" spans="1:10">
      <c r="A45" s="92" t="s">
        <v>614</v>
      </c>
      <c r="B45" s="92" t="s">
        <v>569</v>
      </c>
      <c r="C45" s="92">
        <v>3</v>
      </c>
      <c r="D45" s="92" t="s">
        <v>564</v>
      </c>
      <c r="E45" s="92" t="s">
        <v>564</v>
      </c>
      <c r="F45" s="92" t="s">
        <v>563</v>
      </c>
      <c r="G45" s="92">
        <v>7</v>
      </c>
      <c r="H45" s="92" t="s">
        <v>566</v>
      </c>
      <c r="I45" s="92" t="s">
        <v>567</v>
      </c>
      <c r="J45" s="92">
        <v>0</v>
      </c>
    </row>
    <row r="46" spans="1:10"/>
    <row r="47" spans="1:10"/>
    <row r="48" spans="1:1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intel</vt:lpstr>
      <vt:lpstr>amd</vt:lpstr>
      <vt:lpstr>Returns</vt:lpstr>
      <vt:lpstr>3</vt:lpstr>
      <vt:lpstr>var dev</vt:lpstr>
      <vt:lpstr>z outliers</vt:lpstr>
      <vt:lpstr>cvar</vt:lpstr>
      <vt:lpstr>cov</vt:lpstr>
      <vt:lpstr>sharpe</vt:lpstr>
      <vt:lpstr>synopsis</vt:lpstr>
      <vt:lpstr>ex chisq </vt:lpstr>
      <vt:lpstr>ci sigma</vt:lpstr>
      <vt:lpstr>test (1)</vt:lpstr>
      <vt:lpstr>F</vt:lpstr>
      <vt:lpstr>ci</vt:lpstr>
      <vt:lpstr>test two pop var</vt:lpstr>
      <vt:lpstr>Sheet11 </vt:lpstr>
      <vt:lpstr>Synopsis 2</vt:lpstr>
      <vt:lpstr>reg</vt:lpstr>
      <vt:lpstr>ID-Names </vt:lpstr>
      <vt:lpstr> 7. ID-Names</vt:lpstr>
      <vt:lpstr>7. Sample question (копия)</vt:lpstr>
      <vt:lpstr>8. count</vt:lpstr>
      <vt:lpstr>Study guide</vt:lpstr>
      <vt:lpstr>10. 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Zhdanov</dc:creator>
  <cp:lastModifiedBy>Daniil Zhdanov</cp:lastModifiedBy>
  <dcterms:created xsi:type="dcterms:W3CDTF">2026-03-11T13:10:44Z</dcterms:created>
  <dcterms:modified xsi:type="dcterms:W3CDTF">2026-03-11T13:10:44Z</dcterms:modified>
</cp:coreProperties>
</file>