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entenoro\Source\Repos\algoritmos.cs.garantias\"/>
    </mc:Choice>
  </mc:AlternateContent>
  <bookViews>
    <workbookView xWindow="0" yWindow="0" windowWidth="20490" windowHeight="73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K8" i="1"/>
  <c r="N8" i="1" s="1"/>
  <c r="K9" i="1"/>
  <c r="N9" i="1" s="1"/>
  <c r="K10" i="1"/>
  <c r="N10" i="1" s="1"/>
  <c r="N7" i="1"/>
  <c r="L9" i="1"/>
  <c r="O9" i="1" s="1"/>
  <c r="L10" i="1"/>
  <c r="O10" i="1" s="1"/>
  <c r="M9" i="1"/>
  <c r="M10" i="1"/>
  <c r="K14" i="1"/>
  <c r="K15" i="1"/>
  <c r="J15" i="1"/>
  <c r="I15" i="1"/>
  <c r="L15" i="1" s="1"/>
  <c r="J14" i="1"/>
  <c r="I14" i="1"/>
  <c r="L14" i="1" s="1"/>
  <c r="M7" i="1"/>
  <c r="M8" i="1"/>
  <c r="P10" i="1" l="1"/>
  <c r="P9" i="1"/>
  <c r="M14" i="1"/>
  <c r="M15" i="1"/>
  <c r="L8" i="1"/>
  <c r="O8" i="1" s="1"/>
  <c r="L7" i="1"/>
  <c r="O7" i="1" l="1"/>
  <c r="P7" i="1" s="1"/>
  <c r="P8" i="1"/>
</calcChain>
</file>

<file path=xl/sharedStrings.xml><?xml version="1.0" encoding="utf-8"?>
<sst xmlns="http://schemas.openxmlformats.org/spreadsheetml/2006/main" count="46" uniqueCount="26">
  <si>
    <t>Ejemplo</t>
  </si>
  <si>
    <t>DiasMinimosAlVencimiento</t>
  </si>
  <si>
    <t>fechaDeVencimiento</t>
  </si>
  <si>
    <t>porcentajeDeCobertura</t>
  </si>
  <si>
    <t>Aporte de garantias</t>
  </si>
  <si>
    <t>Cumple con dias minimos</t>
  </si>
  <si>
    <t>No cumple con dias minimos</t>
  </si>
  <si>
    <t>diasAlVencimiento</t>
  </si>
  <si>
    <t>porcentajeDeCoberturaRevisado</t>
  </si>
  <si>
    <t>ValorDeMercado</t>
  </si>
  <si>
    <t>ISIN Resultante</t>
  </si>
  <si>
    <t>ISIN</t>
  </si>
  <si>
    <t>Si es en UDES y su saldo esta anotado en cuenta</t>
  </si>
  <si>
    <t>En caso de colones, o en caso de UDES donde no este anotado en cuenta</t>
  </si>
  <si>
    <t>fechaActual</t>
  </si>
  <si>
    <t>Las columnas naranja son resultados</t>
  </si>
  <si>
    <t>Algoritmo: Valoracion por ISIN</t>
  </si>
  <si>
    <t>Las celdas amarillas son calculadas</t>
  </si>
  <si>
    <t>TipoDeCambioDeUDESDeHoy</t>
  </si>
  <si>
    <t>TipoDeCambioDeUDESDeAyer</t>
  </si>
  <si>
    <t>HDA000000000001</t>
  </si>
  <si>
    <t>montoNominalDelSaldo</t>
  </si>
  <si>
    <t>PrecioLimpioDelVectorDePrecios</t>
  </si>
  <si>
    <t>Si hay tipo de cambio de hoy</t>
  </si>
  <si>
    <t>Si no hay tipo de cambio de hoy</t>
  </si>
  <si>
    <t>MontoConvertido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</si>
</sst>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_-;\-* #,##0_-;_-* &quot;-&quot;_-;_-@_-"/>
    <numFmt numFmtId="165" formatCode="[$-F800]dddd\,\ mmmm\ dd\,\ yyyy"/>
    <numFmt numFmtId="166" formatCode="&quot;₡&quot;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3" fillId="2" borderId="0" applyNumberFormat="0" applyBorder="0" applyAlignment="0" applyProtection="0"/>
    <xf numFmtId="0" fontId="6" fillId="3" borderId="0" applyNumberFormat="0" applyBorder="0" applyAlignment="0" applyProtection="0"/>
  </cellStyleXfs>
  <cellXfs count="12">
    <xf numFmtId="0" fontId="0" fillId="0" borderId="0" xfId="0"/>
    <xf numFmtId="165" fontId="0" fillId="0" borderId="0" xfId="0" applyNumberFormat="1"/>
    <xf numFmtId="166" fontId="3" fillId="2" borderId="0" xfId="1" applyNumberFormat="1" applyFont="1" applyFill="1"/>
    <xf numFmtId="0" fontId="2" fillId="0" borderId="1" xfId="2"/>
    <xf numFmtId="0" fontId="4" fillId="0" borderId="0" xfId="3"/>
    <xf numFmtId="0" fontId="5" fillId="0" borderId="2" xfId="5"/>
    <xf numFmtId="0" fontId="6" fillId="3" borderId="0" xfId="7"/>
    <xf numFmtId="1" fontId="3" fillId="2" borderId="0" xfId="6" applyNumberFormat="1"/>
    <xf numFmtId="0" fontId="3" fillId="2" borderId="0" xfId="6"/>
    <xf numFmtId="43" fontId="0" fillId="0" borderId="0" xfId="4" applyFont="1"/>
    <xf numFmtId="0" fontId="3" fillId="2" borderId="0" xfId="6" applyNumberFormat="1"/>
    <xf numFmtId="43" fontId="3" fillId="2" borderId="0" xfId="4" applyFont="1" applyFill="1"/>
  </cellXfs>
  <cellStyles count="8">
    <cellStyle name="Accent2" xfId="7" builtinId="33"/>
    <cellStyle name="Comma" xfId="4" builtinId="3"/>
    <cellStyle name="Comma [0]" xfId="1" builtinId="6"/>
    <cellStyle name="Explanatory Text" xfId="3" builtinId="53"/>
    <cellStyle name="Heading 2" xfId="2" builtinId="17"/>
    <cellStyle name="Heading 3" xfId="5" builtinId="18"/>
    <cellStyle name="Neutral" xfId="6" builtinId="28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4"/>
          <bgColor rgb="FFFFEB9C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numFmt numFmtId="166" formatCode="&quot;₡&quot;#,##0"/>
      <fill>
        <patternFill patternType="solid"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6:P10" totalsRowShown="0">
  <autoFilter ref="A6:P10"/>
  <tableColumns count="16">
    <tableColumn id="8" name="Ejemplo"/>
    <tableColumn id="13" name="ISIN"/>
    <tableColumn id="1" name="DiasMinimosAlVencimiento"/>
    <tableColumn id="2" name="fechaActual"/>
    <tableColumn id="3" name="fechaDeVencimiento"/>
    <tableColumn id="4" name="montoNominalDelSaldo"/>
    <tableColumn id="5" name="PrecioLimpioDelVectorDePrecios"/>
    <tableColumn id="6" name="porcentajeDeCobertura"/>
    <tableColumn id="14" name="TipoDeCambioDeUDESDeHoy"/>
    <tableColumn id="15" name="TipoDeCambioDeUDESDeAyer"/>
    <tableColumn id="16" name="MontoConvertido" dataCellStyle="Comma">
      <calculatedColumnFormula>+IF(Table1[[#This Row],[TipoDeCambioDeUDESDeHoy]]&gt;0,Table1[[#This Row],[montoNominalDelSaldo]]*Table1[[#This Row],[TipoDeCambioDeUDESDeHoy]],Table1[[#This Row],[montoNominalDelSaldo]]*Table1[[#This Row],[TipoDeCambioDeUDESDeAyer]])</calculatedColumnFormula>
    </tableColumn>
    <tableColumn id="7" name="diasAlVencimiento" dataDxfId="6" dataCellStyle="Neutral">
      <calculatedColumnFormula>_xlfn.DAYS(E7,D7)</calculatedColumnFormula>
    </tableColumn>
    <tableColumn id="12" name="ISIN Resultante" dataDxfId="5" dataCellStyle="Neutral">
      <calculatedColumnFormula>+Table1[[#This Row],[ISIN]]</calculatedColumnFormula>
    </tableColumn>
    <tableColumn id="9" name="ValorDeMercado" dataCellStyle="Comma">
      <calculatedColumnFormula>Table1[[#This Row],[MontoConvertido]]* (Table1[[#This Row],[PrecioLimpioDelVectorDePrecios]] / 100)</calculatedColumnFormula>
    </tableColumn>
    <tableColumn id="10" name="porcentajeDeCoberturaRevisado" dataDxfId="1" dataCellStyle="Neutral">
      <calculatedColumnFormula>IF(Table1[[#This Row],[diasAlVencimiento]]&gt;=Table1[[#This Row],[DiasMinimosAlVencimiento]],Table1[[#This Row],[porcentajeDeCobertura]],0)</calculatedColumnFormula>
    </tableColumn>
    <tableColumn id="11" name="Aporte de garantias" dataDxfId="7" dataCellStyle="Comma [0]">
      <calculatedColumnFormula>N7*O7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3:M15" totalsRowShown="0">
  <autoFilter ref="A13:M15"/>
  <tableColumns count="13">
    <tableColumn id="8" name="Ejemplo"/>
    <tableColumn id="13" name="ISIN"/>
    <tableColumn id="1" name="DiasMinimosAlVencimiento"/>
    <tableColumn id="2" name="fechaActual"/>
    <tableColumn id="3" name="fechaDeVencimiento"/>
    <tableColumn id="4" name="montoNominalDelSaldo" dataDxfId="0" dataCellStyle="Comma"/>
    <tableColumn id="5" name="PrecioLimpioDelVectorDePrecios"/>
    <tableColumn id="6" name="porcentajeDeCobertura"/>
    <tableColumn id="7" name="diasAlVencimiento" dataDxfId="4">
      <calculatedColumnFormula>_xlfn.DAYS(E14,D14)</calculatedColumnFormula>
    </tableColumn>
    <tableColumn id="12" name="ISIN Resultante" dataDxfId="3" dataCellStyle="Neutral">
      <calculatedColumnFormula>+Table13[[#This Row],[ISIN]]</calculatedColumnFormula>
    </tableColumn>
    <tableColumn id="9" name="ValorDeMercado" dataCellStyle="Comma">
      <calculatedColumnFormula>Table13[[#This Row],[montoNominalDelSaldo]] * (Table13[[#This Row],[PrecioLimpioDelVectorDePrecios]] / 100)</calculatedColumnFormula>
    </tableColumn>
    <tableColumn id="10" name="porcentajeDeCoberturaRevisado" dataCellStyle="Comma">
      <calculatedColumnFormula>IF(Table13[[#This Row],[diasAlVencimiento]]&gt;=Table13[[#This Row],[DiasMinimosAlVencimiento]],Table13[[#This Row],[porcentajeDeCobertura]],0)</calculatedColumnFormula>
    </tableColumn>
    <tableColumn id="11" name="Aporte de garantias" dataDxfId="2" dataCellStyle="Comma">
      <calculatedColumnFormula>K14*L14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A12" sqref="A12"/>
    </sheetView>
  </sheetViews>
  <sheetFormatPr defaultRowHeight="15" x14ac:dyDescent="0.25"/>
  <cols>
    <col min="1" max="1" width="27.7109375" customWidth="1"/>
    <col min="2" max="2" width="16.7109375" bestFit="1" customWidth="1"/>
    <col min="3" max="3" width="28.5703125" bestFit="1" customWidth="1"/>
    <col min="4" max="4" width="26.7109375" bestFit="1" customWidth="1"/>
    <col min="5" max="5" width="26" bestFit="1" customWidth="1"/>
    <col min="6" max="6" width="24.85546875" bestFit="1" customWidth="1"/>
    <col min="7" max="7" width="34.85546875" bestFit="1" customWidth="1"/>
    <col min="8" max="8" width="24.42578125" bestFit="1" customWidth="1"/>
    <col min="9" max="9" width="29.7109375" bestFit="1" customWidth="1"/>
    <col min="10" max="10" width="30.42578125" bestFit="1" customWidth="1"/>
    <col min="11" max="11" width="19.140625" bestFit="1" customWidth="1"/>
    <col min="12" max="12" width="32.7109375" bestFit="1" customWidth="1"/>
    <col min="13" max="13" width="20.7109375" bestFit="1" customWidth="1"/>
    <col min="14" max="14" width="18.28515625" bestFit="1" customWidth="1"/>
    <col min="15" max="15" width="32.7109375" bestFit="1" customWidth="1"/>
    <col min="16" max="16" width="20.7109375" bestFit="1" customWidth="1"/>
  </cols>
  <sheetData>
    <row r="1" spans="1:16" ht="18" thickBot="1" x14ac:dyDescent="0.35">
      <c r="A1" s="3" t="s">
        <v>16</v>
      </c>
    </row>
    <row r="2" spans="1:16" ht="15.75" thickTop="1" x14ac:dyDescent="0.25">
      <c r="A2" s="4" t="s">
        <v>15</v>
      </c>
    </row>
    <row r="3" spans="1:16" x14ac:dyDescent="0.25">
      <c r="A3" s="4" t="s">
        <v>17</v>
      </c>
    </row>
    <row r="5" spans="1:16" ht="15.75" thickBot="1" x14ac:dyDescent="0.3">
      <c r="A5" s="5" t="s">
        <v>12</v>
      </c>
    </row>
    <row r="6" spans="1:16" x14ac:dyDescent="0.25">
      <c r="A6" t="s">
        <v>0</v>
      </c>
      <c r="B6" t="s">
        <v>11</v>
      </c>
      <c r="C6" t="s">
        <v>1</v>
      </c>
      <c r="D6" t="s">
        <v>14</v>
      </c>
      <c r="E6" t="s">
        <v>2</v>
      </c>
      <c r="F6" t="s">
        <v>21</v>
      </c>
      <c r="G6" t="s">
        <v>22</v>
      </c>
      <c r="H6" t="s">
        <v>3</v>
      </c>
      <c r="I6" t="s">
        <v>18</v>
      </c>
      <c r="J6" t="s">
        <v>19</v>
      </c>
      <c r="K6" t="s">
        <v>25</v>
      </c>
      <c r="L6" t="s">
        <v>7</v>
      </c>
      <c r="M6" s="6" t="s">
        <v>10</v>
      </c>
      <c r="N6" s="6" t="s">
        <v>9</v>
      </c>
      <c r="O6" s="6" t="s">
        <v>8</v>
      </c>
      <c r="P6" s="6" t="s">
        <v>4</v>
      </c>
    </row>
    <row r="7" spans="1:16" x14ac:dyDescent="0.25">
      <c r="A7" t="s">
        <v>5</v>
      </c>
      <c r="B7" t="s">
        <v>20</v>
      </c>
      <c r="C7">
        <v>7</v>
      </c>
      <c r="D7" s="1">
        <v>42370</v>
      </c>
      <c r="E7" s="1">
        <v>42527</v>
      </c>
      <c r="F7" s="9">
        <v>1000</v>
      </c>
      <c r="G7">
        <v>80</v>
      </c>
      <c r="H7">
        <v>0.8</v>
      </c>
      <c r="I7">
        <v>750</v>
      </c>
      <c r="J7">
        <v>745</v>
      </c>
      <c r="K7" s="11">
        <f>+IF(Table1[[#This Row],[TipoDeCambioDeUDESDeHoy]]&gt;0,Table1[[#This Row],[montoNominalDelSaldo]]*Table1[[#This Row],[TipoDeCambioDeUDESDeHoy]],Table1[[#This Row],[montoNominalDelSaldo]]*Table1[[#This Row],[TipoDeCambioDeUDESDeAyer]])</f>
        <v>750000</v>
      </c>
      <c r="L7" s="7">
        <f>_xlfn.DAYS(E7,D7)</f>
        <v>157</v>
      </c>
      <c r="M7" s="7" t="str">
        <f>+Table1[[#This Row],[ISIN]]</f>
        <v>HDA000000000001</v>
      </c>
      <c r="N7" s="11">
        <f>Table1[[#This Row],[MontoConvertido]]* (Table1[[#This Row],[PrecioLimpioDelVectorDePrecios]] / 100)</f>
        <v>600000</v>
      </c>
      <c r="O7" s="8">
        <f>IF(Table1[[#This Row],[diasAlVencimiento]]&gt;=Table1[[#This Row],[DiasMinimosAlVencimiento]],Table1[[#This Row],[porcentajeDeCobertura]],0)</f>
        <v>0.8</v>
      </c>
      <c r="P7" s="2">
        <f>N7*O7</f>
        <v>480000</v>
      </c>
    </row>
    <row r="8" spans="1:16" x14ac:dyDescent="0.25">
      <c r="A8" t="s">
        <v>6</v>
      </c>
      <c r="B8" t="s">
        <v>20</v>
      </c>
      <c r="C8">
        <v>7</v>
      </c>
      <c r="D8" s="1">
        <v>42370</v>
      </c>
      <c r="E8" s="1">
        <v>42376</v>
      </c>
      <c r="F8" s="9">
        <v>1000</v>
      </c>
      <c r="G8">
        <v>80</v>
      </c>
      <c r="H8">
        <v>0.8</v>
      </c>
      <c r="I8">
        <v>750</v>
      </c>
      <c r="J8">
        <v>745</v>
      </c>
      <c r="K8" s="11">
        <f>+IF(Table1[[#This Row],[TipoDeCambioDeUDESDeHoy]]&gt;0,Table1[[#This Row],[montoNominalDelSaldo]]*Table1[[#This Row],[TipoDeCambioDeUDESDeHoy]],Table1[[#This Row],[montoNominalDelSaldo]]*Table1[[#This Row],[TipoDeCambioDeUDESDeAyer]])</f>
        <v>750000</v>
      </c>
      <c r="L8" s="7">
        <f>_xlfn.DAYS(E8,D8)</f>
        <v>6</v>
      </c>
      <c r="M8" s="7" t="str">
        <f>+Table1[[#This Row],[ISIN]]</f>
        <v>HDA000000000001</v>
      </c>
      <c r="N8" s="11">
        <f>Table1[[#This Row],[MontoConvertido]]* (Table1[[#This Row],[PrecioLimpioDelVectorDePrecios]] / 100)</f>
        <v>600000</v>
      </c>
      <c r="O8" s="8">
        <f>IF(Table1[[#This Row],[diasAlVencimiento]]&gt;=Table1[[#This Row],[DiasMinimosAlVencimiento]],Table1[[#This Row],[porcentajeDeCobertura]],0)</f>
        <v>0</v>
      </c>
      <c r="P8" s="2">
        <f>N8*O8</f>
        <v>0</v>
      </c>
    </row>
    <row r="9" spans="1:16" x14ac:dyDescent="0.25">
      <c r="A9" t="s">
        <v>23</v>
      </c>
      <c r="B9" t="s">
        <v>20</v>
      </c>
      <c r="C9">
        <v>7</v>
      </c>
      <c r="D9" s="1">
        <v>42370</v>
      </c>
      <c r="E9" s="1">
        <v>42527</v>
      </c>
      <c r="F9" s="9">
        <v>1000</v>
      </c>
      <c r="G9">
        <v>80</v>
      </c>
      <c r="H9">
        <v>0.8</v>
      </c>
      <c r="I9">
        <v>750</v>
      </c>
      <c r="J9">
        <v>745</v>
      </c>
      <c r="K9" s="11">
        <f>+IF(Table1[[#This Row],[TipoDeCambioDeUDESDeHoy]]&gt;0,Table1[[#This Row],[montoNominalDelSaldo]]*Table1[[#This Row],[TipoDeCambioDeUDESDeHoy]],Table1[[#This Row],[montoNominalDelSaldo]]*Table1[[#This Row],[TipoDeCambioDeUDESDeAyer]])</f>
        <v>750000</v>
      </c>
      <c r="L9" s="7">
        <f>_xlfn.DAYS(E9,D9)</f>
        <v>157</v>
      </c>
      <c r="M9" s="7" t="str">
        <f>+Table1[[#This Row],[ISIN]]</f>
        <v>HDA000000000001</v>
      </c>
      <c r="N9" s="11">
        <f>Table1[[#This Row],[MontoConvertido]]* (Table1[[#This Row],[PrecioLimpioDelVectorDePrecios]] / 100)</f>
        <v>600000</v>
      </c>
      <c r="O9" s="10">
        <f>IF(Table1[[#This Row],[diasAlVencimiento]]&gt;=Table1[[#This Row],[DiasMinimosAlVencimiento]],Table1[[#This Row],[porcentajeDeCobertura]],0)</f>
        <v>0.8</v>
      </c>
      <c r="P9" s="2">
        <f t="shared" ref="P9:P10" si="0">N9*O9</f>
        <v>480000</v>
      </c>
    </row>
    <row r="10" spans="1:16" x14ac:dyDescent="0.25">
      <c r="A10" t="s">
        <v>24</v>
      </c>
      <c r="B10" t="s">
        <v>20</v>
      </c>
      <c r="C10">
        <v>7</v>
      </c>
      <c r="D10" s="1">
        <v>42370</v>
      </c>
      <c r="E10" s="1">
        <v>42527</v>
      </c>
      <c r="F10" s="9">
        <v>1000</v>
      </c>
      <c r="G10">
        <v>80</v>
      </c>
      <c r="H10">
        <v>0.8</v>
      </c>
      <c r="I10">
        <v>0</v>
      </c>
      <c r="J10">
        <v>745</v>
      </c>
      <c r="K10" s="11">
        <f>+IF(Table1[[#This Row],[TipoDeCambioDeUDESDeHoy]]&gt;0,Table1[[#This Row],[montoNominalDelSaldo]]*Table1[[#This Row],[TipoDeCambioDeUDESDeHoy]],Table1[[#This Row],[montoNominalDelSaldo]]*Table1[[#This Row],[TipoDeCambioDeUDESDeAyer]])</f>
        <v>745000</v>
      </c>
      <c r="L10" s="7">
        <f>_xlfn.DAYS(E10,D10)</f>
        <v>157</v>
      </c>
      <c r="M10" s="7" t="str">
        <f>+Table1[[#This Row],[ISIN]]</f>
        <v>HDA000000000001</v>
      </c>
      <c r="N10" s="11">
        <f>Table1[[#This Row],[MontoConvertido]]* (Table1[[#This Row],[PrecioLimpioDelVectorDePrecios]] / 100)</f>
        <v>596000</v>
      </c>
      <c r="O10" s="10">
        <f>IF(Table1[[#This Row],[diasAlVencimiento]]&gt;=Table1[[#This Row],[DiasMinimosAlVencimiento]],Table1[[#This Row],[porcentajeDeCobertura]],0)</f>
        <v>0.8</v>
      </c>
      <c r="P10" s="2">
        <f t="shared" si="0"/>
        <v>476800</v>
      </c>
    </row>
    <row r="12" spans="1:16" x14ac:dyDescent="0.25">
      <c r="A12" t="s">
        <v>13</v>
      </c>
    </row>
    <row r="13" spans="1:16" x14ac:dyDescent="0.25">
      <c r="A13" t="s">
        <v>0</v>
      </c>
      <c r="B13" t="s">
        <v>11</v>
      </c>
      <c r="C13" t="s">
        <v>1</v>
      </c>
      <c r="D13" t="s">
        <v>14</v>
      </c>
      <c r="E13" t="s">
        <v>2</v>
      </c>
      <c r="F13" t="s">
        <v>21</v>
      </c>
      <c r="G13" t="s">
        <v>22</v>
      </c>
      <c r="H13" t="s">
        <v>3</v>
      </c>
      <c r="I13" t="s">
        <v>7</v>
      </c>
      <c r="J13" s="6" t="s">
        <v>10</v>
      </c>
      <c r="K13" s="6" t="s">
        <v>9</v>
      </c>
      <c r="L13" s="6" t="s">
        <v>8</v>
      </c>
      <c r="M13" s="6" t="s">
        <v>4</v>
      </c>
    </row>
    <row r="14" spans="1:16" x14ac:dyDescent="0.25">
      <c r="A14" t="s">
        <v>5</v>
      </c>
      <c r="B14" t="s">
        <v>20</v>
      </c>
      <c r="C14">
        <v>7</v>
      </c>
      <c r="D14" s="1">
        <v>42370</v>
      </c>
      <c r="E14" s="1">
        <v>42527</v>
      </c>
      <c r="F14" s="9">
        <v>3578000</v>
      </c>
      <c r="G14">
        <v>80</v>
      </c>
      <c r="H14">
        <v>0.8</v>
      </c>
      <c r="I14" s="7">
        <f>_xlfn.DAYS(E14,D14)</f>
        <v>157</v>
      </c>
      <c r="J14" s="7" t="str">
        <f>+Table13[[#This Row],[ISIN]]</f>
        <v>HDA000000000001</v>
      </c>
      <c r="K14" s="11">
        <f>Table13[[#This Row],[montoNominalDelSaldo]] * (Table13[[#This Row],[PrecioLimpioDelVectorDePrecios]] / 100)</f>
        <v>2862400</v>
      </c>
      <c r="L14" s="11">
        <f>IF(Table13[[#This Row],[diasAlVencimiento]]&gt;=Table13[[#This Row],[DiasMinimosAlVencimiento]],Table13[[#This Row],[porcentajeDeCobertura]],0)</f>
        <v>0.8</v>
      </c>
      <c r="M14" s="11">
        <f>K14*L14</f>
        <v>2289920</v>
      </c>
    </row>
    <row r="15" spans="1:16" x14ac:dyDescent="0.25">
      <c r="A15" t="s">
        <v>6</v>
      </c>
      <c r="B15" t="s">
        <v>20</v>
      </c>
      <c r="C15">
        <v>7</v>
      </c>
      <c r="D15" s="1">
        <v>42370</v>
      </c>
      <c r="E15" s="1">
        <v>42376</v>
      </c>
      <c r="F15" s="9">
        <v>3578000</v>
      </c>
      <c r="G15">
        <v>80</v>
      </c>
      <c r="H15">
        <v>0.8</v>
      </c>
      <c r="I15" s="7">
        <f>_xlfn.DAYS(E15,D15)</f>
        <v>6</v>
      </c>
      <c r="J15" s="7" t="str">
        <f>+Table13[[#This Row],[ISIN]]</f>
        <v>HDA000000000001</v>
      </c>
      <c r="K15" s="11">
        <f>Table13[[#This Row],[montoNominalDelSaldo]] * (Table13[[#This Row],[PrecioLimpioDelVectorDePrecios]] / 100)</f>
        <v>2862400</v>
      </c>
      <c r="L15" s="11">
        <f>IF(Table13[[#This Row],[diasAlVencimiento]]&gt;=Table13[[#This Row],[DiasMinimosAlVencimiento]],Table13[[#This Row],[porcentajeDeCobertura]],0)</f>
        <v>0</v>
      </c>
      <c r="M15" s="11">
        <f>K15*L15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Oscar Centeno</dc:creator>
  <cp:keywords/>
  <dc:description/>
  <cp:lastModifiedBy>CENTENO RIVERA OSCAR</cp:lastModifiedBy>
  <cp:revision/>
  <dcterms:created xsi:type="dcterms:W3CDTF">2016-10-04T13:36:58Z</dcterms:created>
  <dcterms:modified xsi:type="dcterms:W3CDTF">2016-11-18T18:42:08Z</dcterms:modified>
  <cp:category/>
  <cp:contentStatus/>
</cp:coreProperties>
</file>