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енеджер3\Desktop\"/>
    </mc:Choice>
  </mc:AlternateContent>
  <bookViews>
    <workbookView xWindow="0" yWindow="0" windowWidth="28800" windowHeight="12330"/>
  </bookViews>
  <sheets>
    <sheet name="Лист1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2" i="1" l="1"/>
  <c r="AL47" i="1"/>
  <c r="AH47" i="1"/>
  <c r="AB46" i="1"/>
  <c r="AW45" i="1"/>
  <c r="AP45" i="1"/>
  <c r="AC45" i="1"/>
  <c r="Z45" i="1"/>
  <c r="AB44" i="1"/>
  <c r="Z44" i="1"/>
  <c r="AK43" i="1"/>
  <c r="Z43" i="1"/>
  <c r="AH41" i="1"/>
  <c r="Z39" i="1"/>
  <c r="Z37" i="1"/>
  <c r="AM35" i="1"/>
  <c r="Z35" i="1"/>
  <c r="AL34" i="1"/>
  <c r="Z34" i="1"/>
  <c r="Z33" i="1"/>
  <c r="X19" i="1"/>
  <c r="B19" i="1"/>
  <c r="X17" i="1"/>
  <c r="AZ16" i="1" s="1"/>
  <c r="J17" i="1"/>
  <c r="J18" i="1" s="1"/>
  <c r="B17" i="1"/>
  <c r="AD16" i="1"/>
  <c r="X16" i="1"/>
  <c r="B16" i="1"/>
  <c r="V13" i="1"/>
  <c r="H13" i="1"/>
  <c r="G12" i="1"/>
  <c r="AD11" i="1"/>
  <c r="C11" i="1"/>
  <c r="AC7" i="1"/>
  <c r="T7" i="1"/>
  <c r="I7" i="1"/>
  <c r="AL3" i="1"/>
  <c r="AD1" i="1"/>
  <c r="AD17" i="1" l="1"/>
  <c r="J19" i="1"/>
  <c r="J20" i="1" s="1"/>
  <c r="AD19" i="1" s="1"/>
</calcChain>
</file>

<file path=xl/sharedStrings.xml><?xml version="1.0" encoding="utf-8"?>
<sst xmlns="http://schemas.openxmlformats.org/spreadsheetml/2006/main" count="84" uniqueCount="72">
  <si>
    <t>ДОГОВОР</t>
  </si>
  <si>
    <t>№</t>
  </si>
  <si>
    <t>продажи товара с рассрочкой платежа</t>
  </si>
  <si>
    <t>г. Брест</t>
  </si>
  <si>
    <t>"</t>
  </si>
  <si>
    <t xml:space="preserve">Общество с ограниченной ответственностью "БароккоСтайл", в лице директора  </t>
  </si>
  <si>
    <t xml:space="preserve">Пешковой Г.С., действующий на основании Устава, именуемый в дальнейшем Продавец, с одной </t>
  </si>
  <si>
    <t xml:space="preserve"> стороны, и </t>
  </si>
  <si>
    <t xml:space="preserve">, именуемая в </t>
  </si>
  <si>
    <t>дальнейшем Покупатель, с другой стороны, заключили настоящий договор о нижеследующем: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</si>
  <si>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</si>
  <si>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</si>
  <si>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</si>
  <si>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</si>
  <si>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</si>
  <si>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</si>
  <si>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</si>
  <si>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</si>
  <si>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</si>
  <si>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</si>
  <si>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</si>
  <si>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</si>
  <si>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</si>
  <si>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</si>
  <si>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</si>
  <si>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</si>
  <si>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</si>
  <si>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</si>
  <si>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</si>
  <si>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</si>
  <si>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проверка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</si>
  <si>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</si>
  <si>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</si>
  <si>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</si>
  <si>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</si>
  <si>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</si>
  <si>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</si>
  <si>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</si>
  <si>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</si>
  <si>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</si>
  <si>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</si>
  <si>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</si>
  <si>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</si>
  <si>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</si>
  <si>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</si>
  <si>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</si>
  <si>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</si>
  <si>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</si>
  <si>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</si>
  <si>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р/сч BY09 BELB 3012 0008 T700 1022 6000</t>
  </si>
  <si>
    <t xml:space="preserve">БИК BELBBY2X </t>
  </si>
  <si>
    <t>Идентификационный номер:</t>
  </si>
  <si>
    <t>ОАО «БАНК БЕЛВЭБ»</t>
  </si>
  <si>
    <t>г.Брест, ул. Ленина, 42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</si>
  <si>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</si>
  <si>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</si>
  <si>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</si>
  <si>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</si>
  <si>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</si>
  <si>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</si>
  <si>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</si>
  <si>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обл.</t>
  </si>
  <si>
    <t>р-н</t>
  </si>
  <si>
    <t>д.</t>
  </si>
  <si>
    <t>корп.</t>
  </si>
  <si>
    <t>кв.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</si>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</sst>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64" fontId="4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0" fontId="5" fillId="0" borderId="0" xfId="0" applyFont="1" applyBorder="1"/>
    <xf numFmtId="0" fontId="5" fillId="0" borderId="0" xfId="0" applyFont="1" applyFill="1" applyBorder="1" applyAlignment="1">
      <alignment horizontal="justify" vertical="distributed"/>
    </xf>
    <xf numFmtId="0" fontId="6" fillId="0" borderId="0" xfId="0" applyFont="1" applyBorder="1" applyAlignment="1">
      <alignment horizontal="justify" vertical="distributed"/>
    </xf>
    <xf numFmtId="0" fontId="5" fillId="0" borderId="0" xfId="0" applyFont="1" applyBorder="1" applyAlignment="1"/>
    <xf numFmtId="0" fontId="6" fillId="0" borderId="0" xfId="0" applyFont="1" applyBorder="1" applyAlignment="1">
      <alignment horizontal="left" vertical="distributed"/>
    </xf>
    <xf numFmtId="0" fontId="7" fillId="0" borderId="0" xfId="0" applyFont="1" applyBorder="1" applyAlignment="1">
      <alignment horizontal="center" vertical="distributed"/>
    </xf>
    <xf numFmtId="0" fontId="6" fillId="0" borderId="0" xfId="0" applyFont="1" applyBorder="1" applyAlignment="1">
      <alignment horizontal="justify"/>
    </xf>
    <xf numFmtId="0" fontId="6" fillId="0" borderId="0" xfId="0" applyFont="1" applyBorder="1" applyAlignment="1"/>
    <xf numFmtId="0" fontId="6" fillId="0" borderId="0" xfId="0" applyFont="1" applyBorder="1"/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8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0" fontId="15" fillId="0" borderId="6" xfId="0" applyFont="1" applyBorder="1"/>
    <xf numFmtId="0" fontId="15" fillId="0" borderId="7" xfId="0" applyFont="1" applyBorder="1"/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0" fontId="6" fillId="0" borderId="0" xfId="0" applyFont="1" applyBorder="1" applyAlignment="1">
      <alignment horizontal="justify" wrapText="1"/>
    </xf>
    <xf numFmtId="0" fontId="2" fillId="0" borderId="0" xfId="0" applyFont="1" applyBorder="1"/>
    <xf numFmtId="0" fontId="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164" fontId="1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7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/>
    <xf numFmtId="0" fontId="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1">
    <cellStyle name="Обычный" xfId="0" builtinId="0"/>
  </cellStyles>
  <dxfs count="14">
    <dxf>
      <font>
        <strike/>
        <color theme="0"/>
      </font>
    </dxf>
    <dxf>
      <font>
        <strike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4\f\&#1041;&#1077;&#1083;&#1087;&#1086;&#1095;&#1090;&#1072;\&#1055;&#1054;&#1057;&#1067;&#1051;&#1050;&#1048;\&#1056;&#1072;&#1089;&#1089;&#1088;&#1086;&#1095;&#1082;&#1072;\&#1054;&#1054;&#1054;%20&#1041;&#1072;&#1088;&#1086;&#1082;&#1082;&#1086;%20&#1057;&#1090;&#1072;&#1081;&#1083;%20&#1044;&#1086;&#1075;&#1086;&#1074;&#1086;&#1088;&#1072;\1726%20&#1050;&#1088;&#1072;&#1089;&#1085;&#1080;&#1094;&#1082;&#1072;&#1103;%20%20(3%20&#1087;&#1083;)\1726%20&#1050;&#1088;&#1072;&#1089;&#1085;&#1080;&#1094;&#1082;&#1072;&#1103;%20&#1045;&#1083;&#1077;&#1085;&#1072;%20&#1042;&#1080;&#1082;&#1090;&#1086;&#1088;&#1086;&#1074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2">
          <cell r="H2">
            <v>1726</v>
          </cell>
        </row>
        <row r="3">
          <cell r="H3">
            <v>44944</v>
          </cell>
        </row>
        <row r="4">
          <cell r="H4">
            <v>31</v>
          </cell>
        </row>
        <row r="5">
          <cell r="H5">
            <v>28</v>
          </cell>
        </row>
        <row r="7">
          <cell r="C7" t="str">
            <v>Красницкая</v>
          </cell>
        </row>
        <row r="8">
          <cell r="C8" t="str">
            <v>Елена</v>
          </cell>
        </row>
        <row r="9">
          <cell r="C9" t="str">
            <v>Викторовна</v>
          </cell>
        </row>
        <row r="10">
          <cell r="C10" t="str">
            <v>Е.В.Красницкая</v>
          </cell>
        </row>
        <row r="11">
          <cell r="C11" t="str">
            <v>Паспорт</v>
          </cell>
        </row>
        <row r="12">
          <cell r="C12" t="str">
            <v>МР2936490</v>
          </cell>
        </row>
        <row r="13">
          <cell r="C13" t="str">
            <v>4071265А078РВ4</v>
          </cell>
        </row>
        <row r="14">
          <cell r="C14" t="str">
            <v>Заводское РУВД г.Минска</v>
          </cell>
        </row>
        <row r="15">
          <cell r="C15">
            <v>40742</v>
          </cell>
        </row>
        <row r="17">
          <cell r="C17" t="str">
            <v>ул</v>
          </cell>
        </row>
        <row r="18">
          <cell r="C18" t="str">
            <v>Народная</v>
          </cell>
        </row>
        <row r="19">
          <cell r="C19">
            <v>19</v>
          </cell>
        </row>
        <row r="20">
          <cell r="C20">
            <v>2</v>
          </cell>
        </row>
        <row r="21">
          <cell r="C21">
            <v>6</v>
          </cell>
        </row>
        <row r="23">
          <cell r="C23" t="str">
            <v>г.</v>
          </cell>
        </row>
        <row r="24">
          <cell r="C24" t="str">
            <v>Минск</v>
          </cell>
        </row>
        <row r="28">
          <cell r="C28">
            <v>29</v>
          </cell>
        </row>
        <row r="29">
          <cell r="C29" t="str">
            <v>767 86 40</v>
          </cell>
        </row>
        <row r="34">
          <cell r="B34">
            <v>1</v>
          </cell>
          <cell r="C34" t="str">
            <v>MA515-Y06-1-1B</v>
          </cell>
          <cell r="D34" t="str">
            <v>BAROCCO, ботильоны женские</v>
          </cell>
          <cell r="E34">
            <v>40</v>
          </cell>
          <cell r="K34">
            <v>209</v>
          </cell>
          <cell r="L34">
            <v>84</v>
          </cell>
          <cell r="M34">
            <v>62.5</v>
          </cell>
          <cell r="N34">
            <v>62.5</v>
          </cell>
        </row>
        <row r="35">
          <cell r="B35">
            <v>2</v>
          </cell>
        </row>
        <row r="36">
          <cell r="B3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workbookViewId="0">
      <selection sqref="A1:XFD1048576"/>
    </sheetView>
  </sheetViews>
  <sheetFormatPr defaultRowHeight="15" x14ac:dyDescent="0.25"/>
  <cols>
    <col min="1" max="1" width="1.140625" style="1" customWidth="1"/>
    <col min="2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1:53" ht="12.75" customHeight="1" x14ac:dyDescent="0.25">
      <c r="T1" s="2" t="s">
        <v>0</v>
      </c>
      <c r="U1" s="2"/>
      <c r="V1" s="2"/>
      <c r="W1" s="2"/>
      <c r="X1" s="2"/>
      <c r="Y1" s="2"/>
      <c r="Z1" s="2"/>
      <c r="AA1" s="2"/>
      <c r="AB1" s="2" t="s">
        <v>1</v>
      </c>
      <c r="AC1" s="2"/>
      <c r="AD1" s="3">
        <f>'[1]Источники данных'!$H$2</f>
        <v>1726</v>
      </c>
      <c r="AE1" s="3"/>
      <c r="AF1" s="3"/>
    </row>
    <row r="2" spans="1:53" ht="13.5" customHeight="1" x14ac:dyDescent="0.25"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3" x14ac:dyDescent="0.25">
      <c r="B3" s="5" t="s">
        <v>3</v>
      </c>
      <c r="C3" s="5"/>
      <c r="D3" s="5"/>
      <c r="E3" s="5"/>
      <c r="F3" s="5"/>
      <c r="G3" s="5"/>
      <c r="AK3" s="6" t="s">
        <v>4</v>
      </c>
      <c r="AL3" s="7">
        <f>'[1]Источники данных'!$H$3</f>
        <v>44944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" t="s">
        <v>4</v>
      </c>
    </row>
    <row r="4" spans="1:53" ht="7.5" customHeight="1" x14ac:dyDescent="0.25"/>
    <row r="5" spans="1:53" s="9" customFormat="1" ht="15.75" x14ac:dyDescent="0.25">
      <c r="B5" s="10"/>
      <c r="C5" s="10"/>
      <c r="D5" s="10"/>
      <c r="E5" s="11" t="s">
        <v>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3" s="9" customFormat="1" ht="15.75" x14ac:dyDescent="0.25">
      <c r="B6" s="11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BA6" s="12"/>
    </row>
    <row r="7" spans="1:53" s="9" customFormat="1" ht="15.75" customHeight="1" x14ac:dyDescent="0.25">
      <c r="B7" s="13" t="s">
        <v>7</v>
      </c>
      <c r="C7" s="13"/>
      <c r="D7" s="13"/>
      <c r="E7" s="13"/>
      <c r="F7" s="13"/>
      <c r="G7" s="13"/>
      <c r="H7" s="13"/>
      <c r="I7" s="14" t="str">
        <f>'[1]Источники данных'!$C$7</f>
        <v>Красницкая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 t="str">
        <f>'[1]Источники данных'!$C$8</f>
        <v>Елена</v>
      </c>
      <c r="U7" s="14"/>
      <c r="V7" s="14"/>
      <c r="W7" s="14"/>
      <c r="X7" s="14"/>
      <c r="Y7" s="14"/>
      <c r="Z7" s="14"/>
      <c r="AA7" s="14"/>
      <c r="AB7" s="14"/>
      <c r="AC7" s="14" t="str">
        <f>'[1]Источники данных'!$C$9</f>
        <v>Викторовна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3" t="s">
        <v>8</v>
      </c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3" x14ac:dyDescent="0.25">
      <c r="B8" s="15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3" ht="19.5" customHeight="1" x14ac:dyDescent="0.25">
      <c r="T9" s="2" t="s">
        <v>10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53" s="17" customFormat="1" ht="15" customHeight="1" x14ac:dyDescent="0.2">
      <c r="A10" s="16"/>
      <c r="B10" s="15" t="s">
        <v>11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3" s="18" customFormat="1" ht="27" customHeight="1" x14ac:dyDescent="0.25">
      <c r="B11" s="18" t="s">
        <v>12</v>
      </c>
      <c r="C11" s="19" t="str">
        <f>'[1]Источники данных'!$D$34</f>
        <v>BAROCCO, ботильоны женские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8" t="s">
        <v>13</v>
      </c>
      <c r="W11" s="20" t="s">
        <v>14</v>
      </c>
      <c r="X11" s="20"/>
      <c r="Y11" s="20"/>
      <c r="Z11" s="20"/>
      <c r="AA11" s="20"/>
      <c r="AB11" s="20" t="s">
        <v>15</v>
      </c>
      <c r="AC11" s="20"/>
      <c r="AD11" s="19" t="str">
        <f>'[1]Источники данных'!$C$34</f>
        <v>MA515-Y06-1-1B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3" s="21" customFormat="1" ht="13.5" customHeight="1" x14ac:dyDescent="0.2">
      <c r="B12" s="22" t="s">
        <v>16</v>
      </c>
      <c r="C12" s="22"/>
      <c r="D12" s="22"/>
      <c r="E12" s="22"/>
      <c r="F12" s="22"/>
      <c r="G12" s="3">
        <f>'[1]Источники данных'!$E$34</f>
        <v>40</v>
      </c>
      <c r="H12" s="3"/>
      <c r="I12" s="23" t="s">
        <v>17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3" s="17" customFormat="1" ht="13.5" customHeight="1" x14ac:dyDescent="0.2">
      <c r="B13" s="25" t="s">
        <v>18</v>
      </c>
      <c r="C13" s="25"/>
      <c r="D13" s="25"/>
      <c r="E13" s="25"/>
      <c r="F13" s="25"/>
      <c r="G13" s="25"/>
      <c r="H13" s="3" t="str">
        <f>REPLACE(TEXT('[1]Источники данных'!$K$34,"0,00"),FIND(",",TEXT('[1]Источники данных'!$K$34,"0,00")),1,"  руб. ")</f>
        <v>209  руб. 00</v>
      </c>
      <c r="I13" s="3"/>
      <c r="J13" s="3"/>
      <c r="K13" s="3"/>
      <c r="L13" s="3"/>
      <c r="M13" s="3"/>
      <c r="N13" s="3"/>
      <c r="O13" s="3"/>
      <c r="P13" s="3"/>
      <c r="Q13" s="3"/>
      <c r="R13" s="25" t="s">
        <v>19</v>
      </c>
      <c r="S13" s="25"/>
      <c r="T13" s="25"/>
      <c r="U13" s="21" t="s">
        <v>20</v>
      </c>
      <c r="V13" s="3" t="str">
        <f>SUBSTITUTE(PROPER(INDEX(n_4,MID(TEXT('[1]Источники данных'!$K34,n0),1,1)+1)&amp;INDEX(n0x,MID(TEXT('[1]Источники данных'!$K34,n0),2,1)+1,MID(TEXT('[1]Источники данных'!$K34,n0),3,1)+1)&amp;IF(-MID(TEXT('[1]Источники данных'!$K34,n0),1,3),"миллиард"&amp;VLOOKUP(MID(TEXT('[1]Источники данных'!$K34,n0),3,1)*AND(MID(TEXT('[1]Источники данных'!$K34,n0),2,1)-1),мил,2),"")&amp;INDEX(n_4,MID(TEXT('[1]Источники данных'!$K34,n0),4,1)+1)&amp;INDEX(n0x,MID(TEXT('[1]Источники данных'!$K34,n0),5,1)+1,MID(TEXT('[1]Источники данных'!$K34,n0),6,1)+1)&amp;IF(-MID(TEXT('[1]Источники данных'!$K34,n0),4,3),"миллион"&amp;VLOOKUP(MID(TEXT('[1]Источники данных'!$K34,n0),6,1)*AND(MID(TEXT('[1]Источники данных'!$K34,n0),5,1)-1),мил,2),"")&amp;INDEX(n_4,MID(TEXT('[1]Источники данных'!$K34,n0),7,1)+1)&amp;INDEX(n1x,MID(TEXT('[1]Источники данных'!$K34,n0),8,1)+1,MID(TEXT('[1]Источники данных'!$K34,n0),9,1)+1)&amp;IF(-MID(TEXT('[1]Источники данных'!$K34,n0),7,3),VLOOKUP(MID(TEXT('[1]Источники данных'!$K34,n0),9,1)*AND(MID(TEXT('[1]Источники данных'!$K34,n0),8,1)-1),тыс,2),"")&amp;INDEX(n_4,MID(TEXT('[1]Источники данных'!$K34,n0),10,1)+1)&amp;INDEX(n0x,MID(TEXT('[1]Источники данных'!$K34,n0),11,1)+1,MID(TEXT('[1]Источники данных'!$K34,n0),12,1)+1)),"z"," ")&amp;IF(TRUNC(TEXT('[1]Источники данных'!$K34,n0)),"","Ноль ")&amp;"рубл"&amp;VLOOKUP(MOD(MAX(MOD(MID(TEXT('[1]Источники данных'!$K34,n0),11,2)-11,100),9),10),{0,"ь ";1,"я ";4,"ей "},2)&amp;RIGHT(TEXT('[1]Источники данных'!$K34,n0),2)&amp;" копе"&amp;VLOOKUP(MOD(MAX(MOD(RIGHT(TEXT('[1]Источники данных'!$K34,n0),2)-11,100),9),10),{0,"йка";1,"йки";4,"ек"},2)</f>
        <v>Двести девять рублей 00 копеек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21" t="s">
        <v>21</v>
      </c>
    </row>
    <row r="14" spans="1:53" ht="15" customHeight="1" x14ac:dyDescent="0.25">
      <c r="B14" s="26" t="s">
        <v>22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3" s="28" customFormat="1" ht="39" customHeight="1" x14ac:dyDescent="0.25">
      <c r="B15" s="29" t="s">
        <v>23</v>
      </c>
      <c r="C15" s="29"/>
      <c r="D15" s="29"/>
      <c r="E15" s="29"/>
      <c r="F15" s="29"/>
      <c r="G15" s="29"/>
      <c r="H15" s="29" t="s">
        <v>24</v>
      </c>
      <c r="I15" s="29"/>
      <c r="J15" s="29"/>
      <c r="K15" s="29"/>
      <c r="L15" s="29"/>
      <c r="M15" s="29"/>
      <c r="N15" s="29"/>
      <c r="O15" s="29"/>
      <c r="P15" s="29"/>
      <c r="Q15" s="29" t="s">
        <v>25</v>
      </c>
      <c r="R15" s="29"/>
      <c r="S15" s="29"/>
      <c r="T15" s="29"/>
      <c r="U15" s="29"/>
      <c r="V15" s="29"/>
      <c r="W15" s="29"/>
      <c r="X15" s="29" t="s">
        <v>26</v>
      </c>
      <c r="Y15" s="29"/>
      <c r="Z15" s="29"/>
      <c r="AA15" s="29"/>
      <c r="AB15" s="29"/>
      <c r="AC15" s="29"/>
      <c r="AD15" s="29" t="s">
        <v>27</v>
      </c>
      <c r="AE15" s="29"/>
      <c r="AF15" s="29"/>
      <c r="AG15" s="29"/>
      <c r="AH15" s="29"/>
      <c r="AI15" s="29"/>
      <c r="AJ15" s="29"/>
      <c r="AK15" s="29"/>
      <c r="AL15" s="29" t="s">
        <v>28</v>
      </c>
      <c r="AM15" s="29"/>
      <c r="AN15" s="29"/>
      <c r="AO15" s="29"/>
      <c r="AP15" s="29"/>
      <c r="AQ15" s="29"/>
      <c r="AR15" s="29"/>
      <c r="AS15" s="29" t="s">
        <v>29</v>
      </c>
      <c r="AT15" s="29"/>
      <c r="AU15" s="29"/>
      <c r="AV15" s="29"/>
      <c r="AW15" s="29"/>
      <c r="AX15" s="29"/>
      <c r="AZ15" s="30" t="s">
        <v>30</v>
      </c>
    </row>
    <row r="16" spans="1:53" s="31" customFormat="1" ht="15" customHeight="1" x14ac:dyDescent="0.25">
      <c r="B16" s="32">
        <f>'[1]Источники данных'!B34</f>
        <v>1</v>
      </c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2">
        <v>40</v>
      </c>
      <c r="R16" s="32"/>
      <c r="S16" s="32"/>
      <c r="T16" s="32"/>
      <c r="U16" s="32"/>
      <c r="V16" s="32"/>
      <c r="W16" s="32"/>
      <c r="X16" s="34">
        <f>'[1]Источники данных'!$L$34</f>
        <v>84</v>
      </c>
      <c r="Y16" s="35"/>
      <c r="Z16" s="35"/>
      <c r="AA16" s="35"/>
      <c r="AB16" s="35"/>
      <c r="AC16" s="35"/>
      <c r="AD16" s="36">
        <f>'[1]Источники данных'!$H$3</f>
        <v>44944</v>
      </c>
      <c r="AE16" s="35"/>
      <c r="AF16" s="35"/>
      <c r="AG16" s="35"/>
      <c r="AH16" s="35"/>
      <c r="AI16" s="35"/>
      <c r="AJ16" s="35"/>
      <c r="AK16" s="35"/>
      <c r="AL16" s="37" t="s">
        <v>31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Z16" s="38">
        <f>X16+X17+X19</f>
        <v>209</v>
      </c>
    </row>
    <row r="17" spans="2:52" ht="12.75" customHeight="1" x14ac:dyDescent="0.25">
      <c r="B17" s="32">
        <f>'[1]Источники данных'!B35</f>
        <v>2</v>
      </c>
      <c r="C17" s="32"/>
      <c r="D17" s="32"/>
      <c r="E17" s="32"/>
      <c r="F17" s="32"/>
      <c r="G17" s="39"/>
      <c r="H17" s="40" t="s">
        <v>32</v>
      </c>
      <c r="I17" s="41"/>
      <c r="J17" s="42">
        <f>'[1]Источники данных'!$H$3</f>
        <v>44944</v>
      </c>
      <c r="K17" s="42"/>
      <c r="L17" s="42"/>
      <c r="M17" s="42"/>
      <c r="N17" s="42"/>
      <c r="O17" s="42"/>
      <c r="P17" s="43"/>
      <c r="Q17" s="44">
        <v>30</v>
      </c>
      <c r="R17" s="32"/>
      <c r="S17" s="32"/>
      <c r="T17" s="32"/>
      <c r="U17" s="32"/>
      <c r="V17" s="32"/>
      <c r="W17" s="32"/>
      <c r="X17" s="34">
        <f>'[1]Источники данных'!$M$34</f>
        <v>62.5</v>
      </c>
      <c r="Y17" s="35"/>
      <c r="Z17" s="35"/>
      <c r="AA17" s="35"/>
      <c r="AB17" s="35"/>
      <c r="AC17" s="35"/>
      <c r="AD17" s="45">
        <f>J18</f>
        <v>44975</v>
      </c>
      <c r="AE17" s="32"/>
      <c r="AF17" s="32"/>
      <c r="AG17" s="32"/>
      <c r="AH17" s="32"/>
      <c r="AI17" s="32"/>
      <c r="AJ17" s="32"/>
      <c r="AK17" s="32"/>
      <c r="AL17" s="37" t="s">
        <v>31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Z17" s="46"/>
    </row>
    <row r="18" spans="2:52" ht="13.5" customHeight="1" x14ac:dyDescent="0.25">
      <c r="B18" s="32"/>
      <c r="C18" s="32"/>
      <c r="D18" s="32"/>
      <c r="E18" s="32"/>
      <c r="F18" s="32"/>
      <c r="G18" s="39"/>
      <c r="H18" s="47" t="s">
        <v>33</v>
      </c>
      <c r="I18" s="48"/>
      <c r="J18" s="49">
        <f>$J$17+'[1]Источники данных'!$H$4</f>
        <v>44975</v>
      </c>
      <c r="K18" s="50"/>
      <c r="L18" s="50"/>
      <c r="M18" s="50"/>
      <c r="N18" s="50"/>
      <c r="O18" s="50"/>
      <c r="P18" s="51"/>
      <c r="Q18" s="44"/>
      <c r="R18" s="32"/>
      <c r="S18" s="32"/>
      <c r="T18" s="32"/>
      <c r="U18" s="32"/>
      <c r="V18" s="32"/>
      <c r="W18" s="32"/>
      <c r="X18" s="35"/>
      <c r="Y18" s="35"/>
      <c r="Z18" s="35"/>
      <c r="AA18" s="35"/>
      <c r="AB18" s="35"/>
      <c r="AC18" s="35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Z18" s="46"/>
    </row>
    <row r="19" spans="2:52" ht="14.25" customHeight="1" x14ac:dyDescent="0.25">
      <c r="B19" s="32">
        <f>'[1]Источники данных'!B36</f>
        <v>3</v>
      </c>
      <c r="C19" s="32"/>
      <c r="D19" s="32"/>
      <c r="E19" s="32"/>
      <c r="F19" s="32"/>
      <c r="G19" s="39"/>
      <c r="H19" s="40" t="s">
        <v>32</v>
      </c>
      <c r="I19" s="41"/>
      <c r="J19" s="52">
        <f>$J$18</f>
        <v>44975</v>
      </c>
      <c r="K19" s="53"/>
      <c r="L19" s="53"/>
      <c r="M19" s="53"/>
      <c r="N19" s="53"/>
      <c r="O19" s="53"/>
      <c r="P19" s="54"/>
      <c r="Q19" s="44">
        <v>30</v>
      </c>
      <c r="R19" s="32"/>
      <c r="S19" s="32"/>
      <c r="T19" s="32"/>
      <c r="U19" s="32"/>
      <c r="V19" s="32"/>
      <c r="W19" s="32"/>
      <c r="X19" s="34">
        <f>'[1]Источники данных'!$N$34</f>
        <v>62.5</v>
      </c>
      <c r="Y19" s="35"/>
      <c r="Z19" s="35"/>
      <c r="AA19" s="35"/>
      <c r="AB19" s="35"/>
      <c r="AC19" s="35"/>
      <c r="AD19" s="45">
        <f>J20</f>
        <v>45003</v>
      </c>
      <c r="AE19" s="32"/>
      <c r="AF19" s="32"/>
      <c r="AG19" s="32"/>
      <c r="AH19" s="32"/>
      <c r="AI19" s="32"/>
      <c r="AJ19" s="32"/>
      <c r="AK19" s="32"/>
      <c r="AL19" s="37" t="s">
        <v>31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Z19" s="46"/>
    </row>
    <row r="20" spans="2:52" ht="13.5" customHeight="1" x14ac:dyDescent="0.25">
      <c r="B20" s="32"/>
      <c r="C20" s="32"/>
      <c r="D20" s="32"/>
      <c r="E20" s="32"/>
      <c r="F20" s="32"/>
      <c r="G20" s="39"/>
      <c r="H20" s="55" t="s">
        <v>33</v>
      </c>
      <c r="I20" s="56"/>
      <c r="J20" s="57">
        <f>$J$19+'[1]Источники данных'!$H$5</f>
        <v>45003</v>
      </c>
      <c r="K20" s="58"/>
      <c r="L20" s="58"/>
      <c r="M20" s="58"/>
      <c r="N20" s="58"/>
      <c r="O20" s="58"/>
      <c r="P20" s="59"/>
      <c r="Q20" s="44"/>
      <c r="R20" s="32"/>
      <c r="S20" s="32"/>
      <c r="T20" s="32"/>
      <c r="U20" s="32"/>
      <c r="V20" s="32"/>
      <c r="W20" s="32"/>
      <c r="X20" s="35"/>
      <c r="Y20" s="35"/>
      <c r="Z20" s="35"/>
      <c r="AA20" s="35"/>
      <c r="AB20" s="35"/>
      <c r="AC20" s="35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Z20" s="46"/>
    </row>
    <row r="21" spans="2:52" s="17" customFormat="1" ht="27" customHeight="1" x14ac:dyDescent="0.2">
      <c r="B21" s="60" t="s">
        <v>34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2:52" x14ac:dyDescent="0.25">
      <c r="B22" s="2" t="s">
        <v>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2" s="17" customFormat="1" ht="27" customHeight="1" x14ac:dyDescent="0.2">
      <c r="B23" s="61" t="s">
        <v>36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</row>
    <row r="24" spans="2:52" s="17" customFormat="1" ht="39.75" customHeight="1" x14ac:dyDescent="0.2">
      <c r="B24" s="61" t="s">
        <v>37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</row>
    <row r="25" spans="2:52" s="62" customFormat="1" ht="14.25" x14ac:dyDescent="0.2">
      <c r="B25" s="2" t="s">
        <v>38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2" s="17" customFormat="1" ht="27" customHeight="1" x14ac:dyDescent="0.2">
      <c r="B26" s="61" t="s">
        <v>39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2:52" s="17" customFormat="1" ht="39.75" customHeight="1" x14ac:dyDescent="0.2">
      <c r="B27" s="61" t="s">
        <v>40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</row>
    <row r="28" spans="2:52" x14ac:dyDescent="0.25">
      <c r="B28" s="2" t="s">
        <v>41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2" ht="40.5" customHeight="1" x14ac:dyDescent="0.25">
      <c r="B29" s="61" t="s">
        <v>42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2:52" ht="16.5" customHeight="1" x14ac:dyDescent="0.25">
      <c r="B30" s="61" t="s">
        <v>43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</row>
    <row r="31" spans="2:52" x14ac:dyDescent="0.25">
      <c r="B31" s="2" t="s">
        <v>44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2" x14ac:dyDescent="0.25">
      <c r="B32" s="2" t="s">
        <v>45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s">
        <v>46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ht="13.5" customHeight="1" x14ac:dyDescent="0.25">
      <c r="B33" s="63" t="s">
        <v>47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4" t="str">
        <f>'[1]Источники данных'!$C$7</f>
        <v>Красницкая</v>
      </c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</row>
    <row r="34" spans="2:50" ht="14.25" customHeight="1" x14ac:dyDescent="0.25">
      <c r="B34" s="63" t="s">
        <v>48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4" t="str">
        <f>'[1]Источники данных'!$C$8</f>
        <v>Елена</v>
      </c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 t="str">
        <f>'[1]Источники данных'!$C$9</f>
        <v>Викторовна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2:50" ht="14.25" customHeight="1" x14ac:dyDescent="0.25">
      <c r="B35" s="63" t="s">
        <v>49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4" t="str">
        <f>'[1]Источники данных'!$C$11</f>
        <v>Паспорт</v>
      </c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6" t="s">
        <v>1</v>
      </c>
      <c r="AL35" s="66"/>
      <c r="AM35" s="67" t="str">
        <f>'[1]Источники данных'!$C$12</f>
        <v>МР2936490</v>
      </c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</row>
    <row r="36" spans="2:50" ht="13.5" customHeight="1" x14ac:dyDescent="0.25">
      <c r="B36" s="63" t="s">
        <v>50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16" t="s">
        <v>51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2:50" ht="13.5" customHeight="1" x14ac:dyDescent="0.25">
      <c r="B37" s="63" t="s">
        <v>52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8" t="str">
        <f>'[1]Источники данных'!$C$13</f>
        <v>4071265А078РВ4</v>
      </c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</row>
    <row r="38" spans="2:50" ht="13.5" customHeight="1" x14ac:dyDescent="0.25">
      <c r="B38" s="63" t="s">
        <v>53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 t="s">
        <v>54</v>
      </c>
      <c r="AA38" s="63"/>
      <c r="AB38" s="63"/>
      <c r="AC38" s="63"/>
      <c r="AD38" s="63"/>
      <c r="AE38" s="63"/>
      <c r="AF38" s="63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</row>
    <row r="39" spans="2:50" x14ac:dyDescent="0.25">
      <c r="B39" s="63" t="s">
        <v>55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9" t="str">
        <f>'[1]Источники данных'!$C$14</f>
        <v>Заводское РУВД г.Минска</v>
      </c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</row>
    <row r="40" spans="2:50" ht="12" customHeight="1" x14ac:dyDescent="0.25"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</row>
    <row r="41" spans="2:50" ht="13.5" customHeight="1" x14ac:dyDescent="0.25">
      <c r="B41" s="63" t="s">
        <v>56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17" t="s">
        <v>57</v>
      </c>
      <c r="AA41" s="17"/>
      <c r="AB41" s="17"/>
      <c r="AC41" s="17"/>
      <c r="AD41" s="17"/>
      <c r="AE41" s="17"/>
      <c r="AF41" s="17"/>
      <c r="AG41" s="17"/>
      <c r="AH41" s="71">
        <f>'[1]Источники данных'!$C$15</f>
        <v>40742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</row>
    <row r="42" spans="2:50" x14ac:dyDescent="0.25">
      <c r="B42" s="63" t="s">
        <v>58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17" t="s">
        <v>59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2:50" s="48" customFormat="1" ht="15" customHeight="1" x14ac:dyDescent="0.25">
      <c r="B43" s="72" t="s">
        <v>60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3">
        <f>'[1]Источники данных'!$C$26</f>
        <v>0</v>
      </c>
      <c r="AA43" s="73"/>
      <c r="AB43" s="73"/>
      <c r="AC43" s="73"/>
      <c r="AD43" s="73"/>
      <c r="AE43" s="73"/>
      <c r="AF43" s="73"/>
      <c r="AG43" s="74" t="s">
        <v>61</v>
      </c>
      <c r="AH43" s="74"/>
      <c r="AI43" s="74"/>
      <c r="AJ43" s="75" t="s">
        <v>13</v>
      </c>
      <c r="AK43" s="76">
        <f>'[1]Источники данных'!$C$25</f>
        <v>0</v>
      </c>
      <c r="AL43" s="76"/>
      <c r="AM43" s="76"/>
      <c r="AN43" s="76"/>
      <c r="AO43" s="76"/>
      <c r="AP43" s="76"/>
      <c r="AQ43" s="76"/>
      <c r="AR43" s="76"/>
      <c r="AS43" s="76"/>
      <c r="AT43" s="76"/>
      <c r="AU43" s="77" t="s">
        <v>62</v>
      </c>
      <c r="AV43" s="77"/>
      <c r="AW43" s="77"/>
      <c r="AX43" s="78" t="s">
        <v>13</v>
      </c>
    </row>
    <row r="44" spans="2:50" ht="13.5" customHeight="1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67" t="str">
        <f>'[1]Источники данных'!$C$23</f>
        <v>г.</v>
      </c>
      <c r="AA44" s="67"/>
      <c r="AB44" s="64" t="str">
        <f>'[1]Источники данных'!$C$24</f>
        <v>Минск</v>
      </c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5" t="s">
        <v>13</v>
      </c>
    </row>
    <row r="45" spans="2:50" ht="12.75" customHeight="1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67" t="str">
        <f>'[1]Источники данных'!$C$17</f>
        <v>ул</v>
      </c>
      <c r="AA45" s="67"/>
      <c r="AB45" s="67"/>
      <c r="AC45" s="64" t="str">
        <f>'[1]Источники данных'!$C$18</f>
        <v>Народная</v>
      </c>
      <c r="AD45" s="64"/>
      <c r="AE45" s="64"/>
      <c r="AF45" s="64"/>
      <c r="AG45" s="64"/>
      <c r="AH45" s="64"/>
      <c r="AI45" s="64"/>
      <c r="AJ45" s="64"/>
      <c r="AK45" s="64"/>
      <c r="AL45" s="64"/>
      <c r="AM45" s="65" t="s">
        <v>13</v>
      </c>
      <c r="AN45" s="67" t="s">
        <v>63</v>
      </c>
      <c r="AO45" s="67"/>
      <c r="AP45" s="67">
        <f>'[1]Источники данных'!C19</f>
        <v>19</v>
      </c>
      <c r="AQ45" s="67"/>
      <c r="AR45" s="67"/>
      <c r="AS45" s="79" t="s">
        <v>13</v>
      </c>
      <c r="AT45" s="67" t="s">
        <v>64</v>
      </c>
      <c r="AU45" s="67"/>
      <c r="AV45" s="67"/>
      <c r="AW45" s="67">
        <f>'[1]Источники данных'!C20</f>
        <v>2</v>
      </c>
      <c r="AX45" s="67"/>
    </row>
    <row r="46" spans="2:50" ht="12.75" customHeight="1" x14ac:dyDescent="0.25">
      <c r="Z46" s="4" t="s">
        <v>65</v>
      </c>
      <c r="AA46" s="4"/>
      <c r="AB46" s="80">
        <f>'[1]Источники данных'!$C$21</f>
        <v>6</v>
      </c>
      <c r="AC46" s="80"/>
      <c r="AD46" s="80"/>
    </row>
    <row r="47" spans="2:50" ht="14.25" customHeight="1" x14ac:dyDescent="0.25">
      <c r="Z47" s="1" t="s">
        <v>66</v>
      </c>
      <c r="AC47" s="1" t="s">
        <v>67</v>
      </c>
      <c r="AD47" s="4">
        <v>375</v>
      </c>
      <c r="AE47" s="4"/>
      <c r="AF47" s="4"/>
      <c r="AH47" s="80">
        <f>'[1]Источники данных'!$C$28</f>
        <v>29</v>
      </c>
      <c r="AI47" s="80"/>
      <c r="AJ47" s="80"/>
      <c r="AL47" s="81" t="str">
        <f>'[1]Источники данных'!$C$29</f>
        <v>767 86 40</v>
      </c>
      <c r="AM47" s="81"/>
      <c r="AN47" s="81"/>
      <c r="AO47" s="81"/>
      <c r="AP47" s="81"/>
      <c r="AQ47" s="81"/>
      <c r="AR47" s="81"/>
      <c r="AS47" s="81"/>
      <c r="AT47" s="81"/>
    </row>
    <row r="48" spans="2:50" ht="6" customHeight="1" x14ac:dyDescent="0.25"/>
    <row r="49" spans="2:50" s="82" customFormat="1" x14ac:dyDescent="0.25">
      <c r="B49" s="82" t="s">
        <v>68</v>
      </c>
      <c r="Z49" s="82" t="s">
        <v>69</v>
      </c>
    </row>
    <row r="50" spans="2:50" s="17" customFormat="1" ht="13.5" x14ac:dyDescent="0.2">
      <c r="B50" s="17" t="s">
        <v>70</v>
      </c>
    </row>
    <row r="51" spans="2:50" ht="10.5" customHeight="1" x14ac:dyDescent="0.25"/>
    <row r="52" spans="2:50" s="62" customFormat="1" ht="15.75" customHeight="1" thickBot="1" x14ac:dyDescent="0.25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62" t="s">
        <v>71</v>
      </c>
      <c r="Z52" s="84" t="s">
        <v>31</v>
      </c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5" t="str">
        <f>'[1]Источники данных'!$C$10</f>
        <v>Е.В.Красницкая</v>
      </c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</row>
  </sheetData>
  <mergeCells count="112">
    <mergeCell ref="Z46:AA46"/>
    <mergeCell ref="AB46:AD46"/>
    <mergeCell ref="AD47:AF47"/>
    <mergeCell ref="AH47:AJ47"/>
    <mergeCell ref="AL47:AT47"/>
    <mergeCell ref="B52:K52"/>
    <mergeCell ref="Z52:AJ52"/>
    <mergeCell ref="AK52:AX52"/>
    <mergeCell ref="Z44:AA44"/>
    <mergeCell ref="AB44:AW44"/>
    <mergeCell ref="Z45:AB45"/>
    <mergeCell ref="AC45:AL45"/>
    <mergeCell ref="AN45:AO45"/>
    <mergeCell ref="AP45:AR45"/>
    <mergeCell ref="AT45:AV45"/>
    <mergeCell ref="AW45:AX45"/>
    <mergeCell ref="B42:Y42"/>
    <mergeCell ref="B43:Y43"/>
    <mergeCell ref="Z43:AF43"/>
    <mergeCell ref="AG43:AI43"/>
    <mergeCell ref="AK43:AT43"/>
    <mergeCell ref="AU43:AW43"/>
    <mergeCell ref="B38:Y38"/>
    <mergeCell ref="Z38:AF38"/>
    <mergeCell ref="B39:Y39"/>
    <mergeCell ref="Z39:AX40"/>
    <mergeCell ref="B41:Y41"/>
    <mergeCell ref="AH41:AX41"/>
    <mergeCell ref="B35:Y35"/>
    <mergeCell ref="Z35:AJ35"/>
    <mergeCell ref="AK35:AL35"/>
    <mergeCell ref="AM35:AX35"/>
    <mergeCell ref="B36:Y36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25:AX25"/>
    <mergeCell ref="B26:AX26"/>
    <mergeCell ref="B27:AX27"/>
    <mergeCell ref="B28:AX28"/>
    <mergeCell ref="B29:AX29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AS16:AX16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V13:AW13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B12:F12"/>
    <mergeCell ref="G12:H12"/>
    <mergeCell ref="I12:U12"/>
    <mergeCell ref="B13:G13"/>
    <mergeCell ref="H13:Q13"/>
    <mergeCell ref="R13:T13"/>
    <mergeCell ref="B8:AX8"/>
    <mergeCell ref="T9:AF9"/>
    <mergeCell ref="B10:AX10"/>
    <mergeCell ref="C11:U11"/>
    <mergeCell ref="W11:AA11"/>
    <mergeCell ref="AB11:AC11"/>
    <mergeCell ref="AD11:AX11"/>
    <mergeCell ref="E5:AX5"/>
    <mergeCell ref="B6:AX6"/>
    <mergeCell ref="B7:H7"/>
    <mergeCell ref="I7:S7"/>
    <mergeCell ref="T7:AB7"/>
    <mergeCell ref="AC7:AM7"/>
    <mergeCell ref="AN7:AX7"/>
    <mergeCell ref="T1:AA1"/>
    <mergeCell ref="AB1:AC1"/>
    <mergeCell ref="AD1:AF1"/>
    <mergeCell ref="B2:AX2"/>
    <mergeCell ref="B3:G3"/>
    <mergeCell ref="AL3:AW3"/>
  </mergeCells>
  <conditionalFormatting sqref="AC7:AM7">
    <cfRule type="expression" dxfId="13" priority="14">
      <formula>$AC$7=0</formula>
    </cfRule>
  </conditionalFormatting>
  <conditionalFormatting sqref="AL34:AX34">
    <cfRule type="expression" dxfId="12" priority="13">
      <formula>$AL$34=0</formula>
    </cfRule>
  </conditionalFormatting>
  <conditionalFormatting sqref="Z36:AX37">
    <cfRule type="expression" dxfId="11" priority="12">
      <formula>$Z$37=0</formula>
    </cfRule>
  </conditionalFormatting>
  <conditionalFormatting sqref="Z38:AX40">
    <cfRule type="expression" dxfId="10" priority="11">
      <formula>$Z$39=0</formula>
    </cfRule>
  </conditionalFormatting>
  <conditionalFormatting sqref="Z41:AX41">
    <cfRule type="expression" dxfId="9" priority="10">
      <formula>$AH$41=0</formula>
    </cfRule>
  </conditionalFormatting>
  <conditionalFormatting sqref="Z43:AJ43">
    <cfRule type="expression" dxfId="8" priority="9">
      <formula>$Z$43=0</formula>
    </cfRule>
  </conditionalFormatting>
  <conditionalFormatting sqref="AK43:AX43">
    <cfRule type="expression" dxfId="7" priority="8">
      <formula>$AK$43=0</formula>
    </cfRule>
  </conditionalFormatting>
  <conditionalFormatting sqref="Z44:AX44">
    <cfRule type="expression" dxfId="6" priority="7">
      <formula>$AB$44=0</formula>
    </cfRule>
  </conditionalFormatting>
  <conditionalFormatting sqref="Z45:AM45">
    <cfRule type="expression" dxfId="5" priority="6">
      <formula>$AC$45=0</formula>
    </cfRule>
  </conditionalFormatting>
  <conditionalFormatting sqref="AN45:AS45">
    <cfRule type="expression" dxfId="4" priority="5">
      <formula>$AP$45=0</formula>
    </cfRule>
  </conditionalFormatting>
  <conditionalFormatting sqref="AT45:AX45">
    <cfRule type="expression" dxfId="3" priority="4">
      <formula>$AW$45=0</formula>
    </cfRule>
  </conditionalFormatting>
  <conditionalFormatting sqref="Z46:AD46">
    <cfRule type="expression" dxfId="2" priority="3">
      <formula>$AB$46=0</formula>
    </cfRule>
  </conditionalFormatting>
  <conditionalFormatting sqref="Z35:AX35">
    <cfRule type="expression" dxfId="1" priority="2">
      <formula>$Z$35=0</formula>
    </cfRule>
  </conditionalFormatting>
  <conditionalFormatting sqref="AK35:AX35">
    <cfRule type="expression" dxfId="0" priority="1">
      <formula>$AM$35=0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Менеджер3</dc:creator>
  <cp:lastModifiedBy>Менеджер3</cp:lastModifiedBy>
  <dcterms:created xsi:type="dcterms:W3CDTF">2023-01-17T15:12:33Z</dcterms:created>
  <dcterms:modified xsi:type="dcterms:W3CDTF">2023-01-17T15:13:12Z</dcterms:modified>
</cp:coreProperties>
</file>