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UMP Informatika\SPK\2022\10_AHP\"/>
    </mc:Choice>
  </mc:AlternateContent>
  <xr:revisionPtr revIDLastSave="0" documentId="13_ncr:1_{279D98BD-76D8-4E46-8392-6CD717DB8D91}" xr6:coauthVersionLast="47" xr6:coauthVersionMax="47" xr10:uidLastSave="{00000000-0000-0000-0000-000000000000}"/>
  <bookViews>
    <workbookView xWindow="23280" yWindow="-9132" windowWidth="9720" windowHeight="16980" activeTab="1" xr2:uid="{FD88E0EA-258B-4191-AAC9-30E0F926416D}"/>
  </bookViews>
  <sheets>
    <sheet name="Data" sheetId="2" r:id="rId1"/>
    <sheet name="AH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6" i="1" s="1"/>
  <c r="G9" i="1"/>
  <c r="G10" i="1" s="1"/>
  <c r="F9" i="1"/>
  <c r="E9" i="1"/>
  <c r="D9" i="1"/>
  <c r="C9" i="1"/>
  <c r="F8" i="1"/>
  <c r="E8" i="1"/>
  <c r="D8" i="1"/>
  <c r="C8" i="1"/>
  <c r="E7" i="1"/>
  <c r="E10" i="1" s="1"/>
  <c r="D7" i="1"/>
  <c r="C7" i="1"/>
  <c r="D6" i="1"/>
  <c r="C6" i="1"/>
  <c r="C5" i="1"/>
  <c r="C10" i="1" s="1"/>
  <c r="C13" i="1" s="1"/>
  <c r="E17" i="1" l="1"/>
  <c r="E18" i="1"/>
  <c r="E15" i="1"/>
  <c r="E14" i="1"/>
  <c r="E13" i="1"/>
  <c r="C17" i="1"/>
  <c r="C18" i="1"/>
  <c r="G17" i="1"/>
  <c r="G13" i="1"/>
  <c r="G16" i="1"/>
  <c r="G15" i="1"/>
  <c r="G14" i="1"/>
  <c r="C15" i="1"/>
  <c r="C16" i="1"/>
  <c r="D18" i="1"/>
  <c r="F10" i="1"/>
  <c r="H13" i="1"/>
  <c r="C14" i="1"/>
  <c r="E16" i="1"/>
  <c r="H17" i="1"/>
  <c r="G18" i="1"/>
  <c r="H14" i="1"/>
  <c r="H18" i="1"/>
  <c r="D10" i="1"/>
  <c r="H15" i="1"/>
  <c r="D14" i="1" l="1"/>
  <c r="D13" i="1"/>
  <c r="F14" i="1"/>
  <c r="J14" i="1" s="1"/>
  <c r="F13" i="1"/>
  <c r="F16" i="1"/>
  <c r="F15" i="1"/>
  <c r="D15" i="1"/>
  <c r="D16" i="1"/>
  <c r="J15" i="1"/>
  <c r="G19" i="1"/>
  <c r="F18" i="1"/>
  <c r="D17" i="1"/>
  <c r="J17" i="1" s="1"/>
  <c r="F17" i="1"/>
  <c r="C19" i="1"/>
  <c r="H19" i="1"/>
  <c r="J16" i="1"/>
  <c r="J18" i="1"/>
  <c r="E19" i="1"/>
  <c r="F19" i="1" l="1"/>
  <c r="D19" i="1"/>
  <c r="J13" i="1"/>
  <c r="K18" i="1" l="1"/>
  <c r="L18" i="1" s="1"/>
  <c r="K14" i="1"/>
  <c r="L14" i="1" s="1"/>
  <c r="K17" i="1"/>
  <c r="L17" i="1" s="1"/>
  <c r="K13" i="1"/>
  <c r="L13" i="1" s="1"/>
  <c r="K16" i="1"/>
  <c r="L16" i="1" s="1"/>
  <c r="K15" i="1"/>
  <c r="L15" i="1" s="1"/>
  <c r="L19" i="1" l="1"/>
  <c r="L20" i="1" s="1"/>
  <c r="J23" i="1" s="1"/>
  <c r="K23" i="1" s="1"/>
</calcChain>
</file>

<file path=xl/sharedStrings.xml><?xml version="1.0" encoding="utf-8"?>
<sst xmlns="http://schemas.openxmlformats.org/spreadsheetml/2006/main" count="78" uniqueCount="41">
  <si>
    <t>Perbandingan</t>
  </si>
  <si>
    <t>Kriteria</t>
  </si>
  <si>
    <t>K1</t>
  </si>
  <si>
    <t>K2</t>
  </si>
  <si>
    <t>K3</t>
  </si>
  <si>
    <t>K4</t>
  </si>
  <si>
    <t>K5</t>
  </si>
  <si>
    <t>K6</t>
  </si>
  <si>
    <t>Jumlah SMU/K</t>
  </si>
  <si>
    <t>Jumlah Murid SMU/K</t>
  </si>
  <si>
    <t>Pendapatan Perkapita(ribu)</t>
  </si>
  <si>
    <t>Jumlah Mahasiswa di UMP</t>
  </si>
  <si>
    <t>Jarak Tempuh</t>
  </si>
  <si>
    <t>Biaya</t>
  </si>
  <si>
    <t>Total</t>
  </si>
  <si>
    <t>Normalisasi</t>
  </si>
  <si>
    <t>Bobot Kriteria</t>
  </si>
  <si>
    <t>Perbandingan x Bobot Kriteria</t>
  </si>
  <si>
    <t>Lamda Max</t>
  </si>
  <si>
    <t>CI</t>
  </si>
  <si>
    <t>CR</t>
  </si>
  <si>
    <t>Syarat</t>
  </si>
  <si>
    <t>Status</t>
  </si>
  <si>
    <t>&lt;0,1</t>
  </si>
  <si>
    <t>Diterima</t>
  </si>
  <si>
    <t>No</t>
  </si>
  <si>
    <t>Kabupaten/Kota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</si>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</sst>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6" fontId="2" fillId="0" borderId="0" xfId="1" applyNumberFormat="1" applyFont="1"/>
    <xf numFmtId="0" fontId="3" fillId="2" borderId="1" xfId="0" applyFont="1" applyFill="1" applyBorder="1"/>
    <xf numFmtId="166" fontId="3" fillId="2" borderId="1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166" fontId="2" fillId="3" borderId="1" xfId="1" applyNumberFormat="1" applyFont="1" applyFill="1" applyBorder="1"/>
    <xf numFmtId="166" fontId="2" fillId="4" borderId="1" xfId="1" applyNumberFormat="1" applyFont="1" applyFill="1" applyBorder="1"/>
    <xf numFmtId="166" fontId="2" fillId="0" borderId="0" xfId="1" applyNumberFormat="1" applyFont="1" applyBorder="1"/>
    <xf numFmtId="166" fontId="2" fillId="0" borderId="1" xfId="1" applyNumberFormat="1" applyFont="1" applyBorder="1"/>
    <xf numFmtId="0" fontId="3" fillId="5" borderId="1" xfId="0" applyFont="1" applyFill="1" applyBorder="1"/>
    <xf numFmtId="0" fontId="4" fillId="5" borderId="1" xfId="0" applyFont="1" applyFill="1" applyBorder="1"/>
    <xf numFmtId="166" fontId="3" fillId="5" borderId="1" xfId="1" applyNumberFormat="1" applyFont="1" applyFill="1" applyBorder="1"/>
    <xf numFmtId="166" fontId="3" fillId="0" borderId="0" xfId="1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0" fontId="2" fillId="5" borderId="1" xfId="0" applyFont="1" applyFill="1" applyBorder="1"/>
    <xf numFmtId="165" fontId="2" fillId="0" borderId="1" xfId="0" applyNumberFormat="1" applyFont="1" applyBorder="1"/>
    <xf numFmtId="165" fontId="2" fillId="0" borderId="0" xfId="0" applyNumberFormat="1" applyFont="1"/>
    <xf numFmtId="0" fontId="3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0" fontId="5" fillId="0" borderId="0" xfId="0" applyFont="1" applyAlignment="1">
      <alignment horizontal="left"/>
    </xf>
    <xf numFmtId="166" fontId="2" fillId="0" borderId="2" xfId="0" applyNumberFormat="1" applyFont="1" applyBorder="1"/>
    <xf numFmtId="166" fontId="3" fillId="0" borderId="1" xfId="0" applyNumberFormat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E0D2-C76D-4C81-A495-421CE0493BD7}">
  <dimension ref="A2:L16"/>
  <sheetViews>
    <sheetView workbookViewId="0">
      <selection activeCell="A3" sqref="A3:H16"/>
    </sheetView>
  </sheetViews>
  <sheetFormatPr defaultRowHeight="14.4" x14ac:dyDescent="0.3"/>
  <cols>
    <col min="1" max="1" width="3.6640625" bestFit="1" customWidth="1"/>
    <col min="2" max="2" width="16.44140625" bestFit="1" customWidth="1"/>
    <col min="8" max="8" width="9.88671875" customWidth="1"/>
    <col min="9" max="9" width="4.109375" customWidth="1"/>
    <col min="10" max="10" width="4.88671875" customWidth="1"/>
    <col min="11" max="11" width="24.6640625" bestFit="1" customWidth="1"/>
  </cols>
  <sheetData>
    <row r="2" spans="1:12" x14ac:dyDescent="0.3">
      <c r="A2" s="21" t="s">
        <v>25</v>
      </c>
      <c r="B2" s="21" t="s">
        <v>26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2"/>
      <c r="J2" s="1"/>
      <c r="K2" s="1"/>
      <c r="L2" s="1"/>
    </row>
    <row r="3" spans="1:12" x14ac:dyDescent="0.3">
      <c r="A3" s="23">
        <v>1</v>
      </c>
      <c r="B3" s="23" t="s">
        <v>27</v>
      </c>
      <c r="C3" s="23">
        <v>37</v>
      </c>
      <c r="D3" s="23">
        <v>11202</v>
      </c>
      <c r="E3" s="23">
        <v>9774</v>
      </c>
      <c r="F3" s="23">
        <v>416</v>
      </c>
      <c r="G3" s="23">
        <v>225</v>
      </c>
      <c r="H3" s="24">
        <v>200000</v>
      </c>
      <c r="I3" s="1"/>
      <c r="J3" s="1" t="s">
        <v>2</v>
      </c>
      <c r="K3" s="1" t="s">
        <v>8</v>
      </c>
    </row>
    <row r="4" spans="1:12" x14ac:dyDescent="0.3">
      <c r="A4" s="23">
        <v>2</v>
      </c>
      <c r="B4" s="23" t="s">
        <v>28</v>
      </c>
      <c r="C4" s="23">
        <v>30</v>
      </c>
      <c r="D4" s="23">
        <v>7493</v>
      </c>
      <c r="E4" s="23">
        <v>9072</v>
      </c>
      <c r="F4" s="23">
        <v>176</v>
      </c>
      <c r="G4" s="23">
        <v>153</v>
      </c>
      <c r="H4" s="24">
        <v>150000</v>
      </c>
      <c r="I4" s="1"/>
      <c r="J4" s="1" t="s">
        <v>3</v>
      </c>
      <c r="K4" s="1" t="s">
        <v>9</v>
      </c>
    </row>
    <row r="5" spans="1:12" x14ac:dyDescent="0.3">
      <c r="A5" s="23">
        <v>3</v>
      </c>
      <c r="B5" s="23" t="s">
        <v>29</v>
      </c>
      <c r="C5" s="23">
        <v>45</v>
      </c>
      <c r="D5" s="23">
        <v>12452</v>
      </c>
      <c r="E5" s="23">
        <v>7183</v>
      </c>
      <c r="F5" s="23">
        <v>271</v>
      </c>
      <c r="G5" s="23">
        <v>144</v>
      </c>
      <c r="H5" s="24">
        <v>200000</v>
      </c>
      <c r="I5" s="1"/>
      <c r="J5" s="1" t="s">
        <v>4</v>
      </c>
      <c r="K5" s="1" t="s">
        <v>10</v>
      </c>
    </row>
    <row r="6" spans="1:12" x14ac:dyDescent="0.3">
      <c r="A6" s="23">
        <v>4</v>
      </c>
      <c r="B6" s="23" t="s">
        <v>30</v>
      </c>
      <c r="C6" s="23">
        <v>12</v>
      </c>
      <c r="D6" s="23">
        <v>5387</v>
      </c>
      <c r="E6" s="23">
        <v>7779</v>
      </c>
      <c r="F6" s="23">
        <v>357</v>
      </c>
      <c r="G6" s="23">
        <v>67</v>
      </c>
      <c r="H6" s="24">
        <v>80000</v>
      </c>
      <c r="I6" s="1"/>
      <c r="J6" s="1" t="s">
        <v>5</v>
      </c>
      <c r="K6" s="1" t="s">
        <v>11</v>
      </c>
    </row>
    <row r="7" spans="1:12" x14ac:dyDescent="0.3">
      <c r="A7" s="23">
        <v>5</v>
      </c>
      <c r="B7" s="23" t="s">
        <v>31</v>
      </c>
      <c r="C7" s="23">
        <v>28</v>
      </c>
      <c r="D7" s="23">
        <v>8972</v>
      </c>
      <c r="E7" s="23">
        <v>8126</v>
      </c>
      <c r="F7" s="23">
        <v>482</v>
      </c>
      <c r="G7" s="23">
        <v>267</v>
      </c>
      <c r="H7" s="24">
        <v>180000</v>
      </c>
      <c r="I7" s="1"/>
      <c r="J7" s="1" t="s">
        <v>6</v>
      </c>
      <c r="K7" s="1" t="s">
        <v>12</v>
      </c>
    </row>
    <row r="8" spans="1:12" x14ac:dyDescent="0.3">
      <c r="A8" s="23">
        <v>6</v>
      </c>
      <c r="B8" s="23" t="s">
        <v>32</v>
      </c>
      <c r="C8" s="23">
        <v>34</v>
      </c>
      <c r="D8" s="23">
        <v>10462</v>
      </c>
      <c r="E8" s="23">
        <v>8988</v>
      </c>
      <c r="F8" s="23">
        <v>462</v>
      </c>
      <c r="G8" s="23">
        <v>354</v>
      </c>
      <c r="H8" s="24">
        <v>400000</v>
      </c>
      <c r="I8" s="1"/>
      <c r="J8" s="1" t="s">
        <v>7</v>
      </c>
      <c r="K8" s="1" t="s">
        <v>13</v>
      </c>
    </row>
    <row r="9" spans="1:12" x14ac:dyDescent="0.3">
      <c r="A9" s="23">
        <v>7</v>
      </c>
      <c r="B9" s="23" t="s">
        <v>33</v>
      </c>
      <c r="C9" s="23">
        <v>37</v>
      </c>
      <c r="D9" s="23">
        <v>9627</v>
      </c>
      <c r="E9" s="23">
        <v>8624</v>
      </c>
      <c r="F9" s="23">
        <v>286</v>
      </c>
      <c r="G9" s="23">
        <v>395</v>
      </c>
      <c r="H9" s="24">
        <v>250000</v>
      </c>
      <c r="I9" s="1"/>
      <c r="J9" s="1"/>
      <c r="K9" s="1"/>
      <c r="L9" s="1"/>
    </row>
    <row r="10" spans="1:12" x14ac:dyDescent="0.3">
      <c r="A10" s="23">
        <v>8</v>
      </c>
      <c r="B10" s="23" t="s">
        <v>34</v>
      </c>
      <c r="C10" s="23">
        <v>31</v>
      </c>
      <c r="D10" s="23">
        <v>7741</v>
      </c>
      <c r="E10" s="23">
        <v>7074</v>
      </c>
      <c r="F10" s="23">
        <v>269</v>
      </c>
      <c r="G10" s="23">
        <v>673</v>
      </c>
      <c r="H10" s="24">
        <v>400000</v>
      </c>
      <c r="I10" s="1"/>
      <c r="J10" s="1"/>
      <c r="K10" s="1"/>
      <c r="L10" s="1"/>
    </row>
    <row r="11" spans="1:12" x14ac:dyDescent="0.3">
      <c r="A11" s="23">
        <v>9</v>
      </c>
      <c r="B11" s="23" t="s">
        <v>35</v>
      </c>
      <c r="C11" s="23">
        <v>21</v>
      </c>
      <c r="D11" s="23">
        <v>5116</v>
      </c>
      <c r="E11" s="23">
        <v>7326</v>
      </c>
      <c r="F11" s="23">
        <v>178</v>
      </c>
      <c r="G11" s="23">
        <v>315</v>
      </c>
      <c r="H11" s="24">
        <v>200000</v>
      </c>
      <c r="I11" s="1"/>
      <c r="J11" s="1"/>
      <c r="K11" s="1"/>
      <c r="L11" s="1"/>
    </row>
    <row r="12" spans="1:12" x14ac:dyDescent="0.3">
      <c r="A12" s="23">
        <v>10</v>
      </c>
      <c r="B12" s="23" t="s">
        <v>36</v>
      </c>
      <c r="C12" s="23">
        <v>21</v>
      </c>
      <c r="D12" s="23">
        <v>5223</v>
      </c>
      <c r="E12" s="23">
        <v>8202</v>
      </c>
      <c r="F12" s="23">
        <v>571</v>
      </c>
      <c r="G12" s="23">
        <v>493</v>
      </c>
      <c r="H12" s="24">
        <v>170000</v>
      </c>
      <c r="I12" s="1"/>
      <c r="J12" s="1"/>
      <c r="K12" s="1"/>
      <c r="L12" s="1"/>
    </row>
    <row r="13" spans="1:12" x14ac:dyDescent="0.3">
      <c r="A13" s="23">
        <v>11</v>
      </c>
      <c r="B13" s="23" t="s">
        <v>37</v>
      </c>
      <c r="C13" s="23">
        <v>13</v>
      </c>
      <c r="D13" s="23">
        <v>3890</v>
      </c>
      <c r="E13" s="23">
        <v>7552</v>
      </c>
      <c r="F13" s="23">
        <v>316</v>
      </c>
      <c r="G13" s="23">
        <v>315</v>
      </c>
      <c r="H13" s="24">
        <v>350000</v>
      </c>
      <c r="I13" s="1"/>
      <c r="J13" s="1"/>
      <c r="K13" s="1"/>
      <c r="L13" s="1"/>
    </row>
    <row r="14" spans="1:12" x14ac:dyDescent="0.3">
      <c r="A14" s="23">
        <v>12</v>
      </c>
      <c r="B14" s="23" t="s">
        <v>38</v>
      </c>
      <c r="C14" s="23">
        <v>60</v>
      </c>
      <c r="D14" s="23">
        <v>12002</v>
      </c>
      <c r="E14" s="23">
        <v>8532</v>
      </c>
      <c r="F14" s="23">
        <v>363</v>
      </c>
      <c r="G14" s="23">
        <v>51</v>
      </c>
      <c r="H14" s="24">
        <v>40000</v>
      </c>
      <c r="I14" s="1"/>
      <c r="J14" s="1"/>
      <c r="K14" s="1"/>
      <c r="L14" s="1"/>
    </row>
    <row r="15" spans="1:12" x14ac:dyDescent="0.3">
      <c r="A15" s="23">
        <v>13</v>
      </c>
      <c r="B15" s="23" t="s">
        <v>39</v>
      </c>
      <c r="C15" s="23">
        <v>51</v>
      </c>
      <c r="D15" s="23">
        <v>19108</v>
      </c>
      <c r="E15" s="23">
        <v>14322</v>
      </c>
      <c r="F15" s="23">
        <v>1068</v>
      </c>
      <c r="G15" s="23">
        <v>5</v>
      </c>
      <c r="H15" s="24">
        <v>20000</v>
      </c>
      <c r="I15" s="1"/>
      <c r="J15" s="1"/>
      <c r="K15" s="1"/>
      <c r="L15" s="1"/>
    </row>
    <row r="16" spans="1:12" x14ac:dyDescent="0.3">
      <c r="A16" s="23">
        <v>14</v>
      </c>
      <c r="B16" s="23" t="s">
        <v>40</v>
      </c>
      <c r="C16" s="23">
        <v>17</v>
      </c>
      <c r="D16" s="23">
        <v>4977</v>
      </c>
      <c r="E16" s="23">
        <v>11514</v>
      </c>
      <c r="F16" s="23">
        <v>119</v>
      </c>
      <c r="G16" s="23">
        <v>145</v>
      </c>
      <c r="H16" s="24">
        <v>150000</v>
      </c>
      <c r="I16" s="1"/>
      <c r="J16" s="1"/>
      <c r="K16" s="1"/>
      <c r="L16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B452-0F1C-40C3-8A33-476727A18CF1}">
  <dimension ref="A1:M23"/>
  <sheetViews>
    <sheetView tabSelected="1" workbookViewId="0">
      <selection activeCell="F5" sqref="F5"/>
    </sheetView>
  </sheetViews>
  <sheetFormatPr defaultRowHeight="14.4" x14ac:dyDescent="0.3"/>
  <cols>
    <col min="2" max="2" width="24.6640625" bestFit="1" customWidth="1"/>
    <col min="9" max="9" width="3.44140625" customWidth="1"/>
    <col min="10" max="10" width="13.109375" bestFit="1" customWidth="1"/>
    <col min="11" max="11" width="27.109375" bestFit="1" customWidth="1"/>
    <col min="12" max="12" width="12.109375" bestFit="1" customWidth="1"/>
  </cols>
  <sheetData>
    <row r="1" spans="1:13" x14ac:dyDescent="0.3">
      <c r="A1" s="1"/>
      <c r="B1" s="1"/>
      <c r="C1" s="2"/>
      <c r="D1" s="2"/>
      <c r="E1" s="2"/>
      <c r="F1" s="2"/>
      <c r="G1" s="2"/>
      <c r="H1" s="2"/>
      <c r="I1" s="2"/>
      <c r="J1" s="1"/>
      <c r="K1" s="1"/>
      <c r="L1" s="1"/>
      <c r="M1" s="1"/>
    </row>
    <row r="2" spans="1:13" x14ac:dyDescent="0.3">
      <c r="A2" s="1" t="s">
        <v>0</v>
      </c>
      <c r="B2" s="1"/>
      <c r="C2" s="2"/>
      <c r="D2" s="2"/>
      <c r="E2" s="2"/>
      <c r="F2" s="2"/>
      <c r="G2" s="2"/>
      <c r="H2" s="2"/>
      <c r="I2" s="2"/>
      <c r="J2" s="1"/>
      <c r="K2" s="1"/>
      <c r="L2" s="1"/>
      <c r="M2" s="1"/>
    </row>
    <row r="3" spans="1:13" x14ac:dyDescent="0.3">
      <c r="A3" s="3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/>
      <c r="J3" s="1"/>
      <c r="K3" s="1"/>
      <c r="L3" s="1"/>
      <c r="M3" s="1"/>
    </row>
    <row r="4" spans="1:13" x14ac:dyDescent="0.3">
      <c r="A4" s="6" t="s">
        <v>2</v>
      </c>
      <c r="B4" s="7" t="s">
        <v>8</v>
      </c>
      <c r="C4" s="8">
        <v>1</v>
      </c>
      <c r="D4" s="9">
        <v>3</v>
      </c>
      <c r="E4" s="9">
        <v>3</v>
      </c>
      <c r="F4" s="9">
        <v>3</v>
      </c>
      <c r="G4" s="9">
        <v>5</v>
      </c>
      <c r="H4" s="9">
        <v>7</v>
      </c>
      <c r="I4" s="10"/>
      <c r="J4" s="1"/>
      <c r="K4" s="1"/>
      <c r="L4" s="1"/>
      <c r="M4" s="1"/>
    </row>
    <row r="5" spans="1:13" x14ac:dyDescent="0.3">
      <c r="A5" s="6" t="s">
        <v>3</v>
      </c>
      <c r="B5" s="7" t="s">
        <v>9</v>
      </c>
      <c r="C5" s="11">
        <f>C4/D4</f>
        <v>0.33333333333333331</v>
      </c>
      <c r="D5" s="8">
        <v>1</v>
      </c>
      <c r="E5" s="9">
        <v>3</v>
      </c>
      <c r="F5" s="9">
        <v>3</v>
      </c>
      <c r="G5" s="9">
        <v>5</v>
      </c>
      <c r="H5" s="9">
        <v>7</v>
      </c>
      <c r="I5" s="10"/>
      <c r="J5" s="1"/>
      <c r="K5" s="1"/>
      <c r="L5" s="1"/>
      <c r="M5" s="1"/>
    </row>
    <row r="6" spans="1:13" x14ac:dyDescent="0.3">
      <c r="A6" s="6" t="s">
        <v>4</v>
      </c>
      <c r="B6" s="7" t="s">
        <v>10</v>
      </c>
      <c r="C6" s="11">
        <f>C4/E4</f>
        <v>0.33333333333333331</v>
      </c>
      <c r="D6" s="11">
        <f>D5/E5</f>
        <v>0.33333333333333331</v>
      </c>
      <c r="E6" s="8">
        <v>1</v>
      </c>
      <c r="F6" s="9">
        <v>3</v>
      </c>
      <c r="G6" s="9">
        <v>3</v>
      </c>
      <c r="H6" s="9">
        <v>5</v>
      </c>
      <c r="I6" s="10"/>
      <c r="J6" s="1"/>
      <c r="K6" s="1"/>
      <c r="L6" s="1"/>
      <c r="M6" s="1"/>
    </row>
    <row r="7" spans="1:13" x14ac:dyDescent="0.3">
      <c r="A7" s="6" t="s">
        <v>5</v>
      </c>
      <c r="B7" s="7" t="s">
        <v>11</v>
      </c>
      <c r="C7" s="11">
        <f>C4/F4</f>
        <v>0.33333333333333331</v>
      </c>
      <c r="D7" s="11">
        <f>D5/F5</f>
        <v>0.33333333333333331</v>
      </c>
      <c r="E7" s="11">
        <f>E6/F6</f>
        <v>0.33333333333333331</v>
      </c>
      <c r="F7" s="8">
        <v>1</v>
      </c>
      <c r="G7" s="9">
        <v>3</v>
      </c>
      <c r="H7" s="9">
        <v>3</v>
      </c>
      <c r="I7" s="10"/>
      <c r="J7" s="1"/>
      <c r="K7" s="1"/>
      <c r="L7" s="1"/>
      <c r="M7" s="1"/>
    </row>
    <row r="8" spans="1:13" x14ac:dyDescent="0.3">
      <c r="A8" s="6" t="s">
        <v>6</v>
      </c>
      <c r="B8" s="7" t="s">
        <v>12</v>
      </c>
      <c r="C8" s="11">
        <f>1/G4</f>
        <v>0.2</v>
      </c>
      <c r="D8" s="11">
        <f>D5/G5</f>
        <v>0.2</v>
      </c>
      <c r="E8" s="11">
        <f>E6/G6</f>
        <v>0.33333333333333331</v>
      </c>
      <c r="F8" s="11">
        <f>F7/G7</f>
        <v>0.33333333333333331</v>
      </c>
      <c r="G8" s="8">
        <v>1</v>
      </c>
      <c r="H8" s="9">
        <v>2</v>
      </c>
      <c r="I8" s="10"/>
      <c r="J8" s="1"/>
      <c r="K8" s="1"/>
      <c r="L8" s="1"/>
      <c r="M8" s="1"/>
    </row>
    <row r="9" spans="1:13" x14ac:dyDescent="0.3">
      <c r="A9" s="6" t="s">
        <v>7</v>
      </c>
      <c r="B9" s="7" t="s">
        <v>13</v>
      </c>
      <c r="C9" s="11">
        <f>C4/H4</f>
        <v>0.14285714285714285</v>
      </c>
      <c r="D9" s="11">
        <f>D5/H5</f>
        <v>0.14285714285714285</v>
      </c>
      <c r="E9" s="11">
        <f>E6/H6</f>
        <v>0.2</v>
      </c>
      <c r="F9" s="11">
        <f>F7/H7</f>
        <v>0.33333333333333331</v>
      </c>
      <c r="G9" s="11">
        <f>G8/H8</f>
        <v>0.5</v>
      </c>
      <c r="H9" s="8">
        <v>1</v>
      </c>
      <c r="I9" s="10"/>
      <c r="J9" s="1"/>
      <c r="K9" s="1"/>
      <c r="L9" s="1"/>
      <c r="M9" s="1"/>
    </row>
    <row r="10" spans="1:13" x14ac:dyDescent="0.3">
      <c r="A10" s="12"/>
      <c r="B10" s="13" t="s">
        <v>14</v>
      </c>
      <c r="C10" s="14">
        <f>SUM(C4:C9)</f>
        <v>2.3428571428571425</v>
      </c>
      <c r="D10" s="14">
        <f t="shared" ref="D10:H10" si="0">SUM(D4:D9)</f>
        <v>5.0095238095238095</v>
      </c>
      <c r="E10" s="14">
        <f t="shared" si="0"/>
        <v>7.8666666666666663</v>
      </c>
      <c r="F10" s="14">
        <f t="shared" si="0"/>
        <v>10.666666666666668</v>
      </c>
      <c r="G10" s="14">
        <f t="shared" si="0"/>
        <v>17.5</v>
      </c>
      <c r="H10" s="14">
        <f t="shared" si="0"/>
        <v>25</v>
      </c>
      <c r="I10" s="15"/>
      <c r="J10" s="1"/>
      <c r="K10" s="1"/>
      <c r="L10" s="1"/>
      <c r="M10" s="1"/>
    </row>
    <row r="11" spans="1:13" x14ac:dyDescent="0.3">
      <c r="A11" s="1"/>
      <c r="B11" s="1"/>
      <c r="C11" s="2"/>
      <c r="D11" s="2"/>
      <c r="E11" s="2"/>
      <c r="F11" s="2"/>
      <c r="G11" s="2"/>
      <c r="H11" s="2"/>
      <c r="I11" s="2"/>
      <c r="J11" s="1"/>
      <c r="K11" s="1"/>
      <c r="L11" s="1"/>
      <c r="M11" s="1"/>
    </row>
    <row r="12" spans="1:13" x14ac:dyDescent="0.3">
      <c r="A12" s="25" t="s">
        <v>15</v>
      </c>
      <c r="B12" s="25"/>
      <c r="C12" s="2"/>
      <c r="D12" s="2"/>
      <c r="E12" s="2"/>
      <c r="F12" s="2"/>
      <c r="G12" s="2"/>
      <c r="H12" s="2"/>
      <c r="I12" s="2"/>
      <c r="J12" s="12" t="s">
        <v>16</v>
      </c>
      <c r="K12" s="12" t="s">
        <v>17</v>
      </c>
      <c r="L12" s="12" t="s">
        <v>18</v>
      </c>
      <c r="M12" s="1"/>
    </row>
    <row r="13" spans="1:13" x14ac:dyDescent="0.3">
      <c r="A13" s="6" t="s">
        <v>2</v>
      </c>
      <c r="B13" s="7" t="s">
        <v>8</v>
      </c>
      <c r="C13" s="11">
        <f>C4/$C$10</f>
        <v>0.42682926829268297</v>
      </c>
      <c r="D13" s="11">
        <f>D4/$D$10</f>
        <v>0.59885931558935357</v>
      </c>
      <c r="E13" s="11">
        <f>E4/$E$10</f>
        <v>0.38135593220338987</v>
      </c>
      <c r="F13" s="11">
        <f>F4/$F$10</f>
        <v>0.28124999999999994</v>
      </c>
      <c r="G13" s="11">
        <f>G4/$G$10</f>
        <v>0.2857142857142857</v>
      </c>
      <c r="H13" s="11">
        <f>H4/$H$10</f>
        <v>0.28000000000000003</v>
      </c>
      <c r="I13" s="10"/>
      <c r="J13" s="27">
        <f>AVERAGE(C13:H13)</f>
        <v>0.37566813363328544</v>
      </c>
      <c r="K13" s="17">
        <f>MMULT(C4:H4,$J$13:$J$18)</f>
        <v>2.5038408331815765</v>
      </c>
      <c r="L13" s="17">
        <f>K13/J13</f>
        <v>6.6650338663692494</v>
      </c>
      <c r="M13" s="1"/>
    </row>
    <row r="14" spans="1:13" x14ac:dyDescent="0.3">
      <c r="A14" s="6" t="s">
        <v>3</v>
      </c>
      <c r="B14" s="7" t="s">
        <v>9</v>
      </c>
      <c r="C14" s="11">
        <f t="shared" ref="C14:C18" si="1">C5/$C$10</f>
        <v>0.14227642276422767</v>
      </c>
      <c r="D14" s="11">
        <f t="shared" ref="D14:D18" si="2">D5/$D$10</f>
        <v>0.19961977186311788</v>
      </c>
      <c r="E14" s="11">
        <f t="shared" ref="E14:E18" si="3">E5/$E$10</f>
        <v>0.38135593220338987</v>
      </c>
      <c r="F14" s="11">
        <f t="shared" ref="F14:F18" si="4">F5/$F$10</f>
        <v>0.28124999999999994</v>
      </c>
      <c r="G14" s="11">
        <f t="shared" ref="G14:G18" si="5">G5/$G$10</f>
        <v>0.2857142857142857</v>
      </c>
      <c r="H14" s="11">
        <f t="shared" ref="H14:H18" si="6">H5/$H$10</f>
        <v>0.28000000000000003</v>
      </c>
      <c r="I14" s="10"/>
      <c r="J14" s="27">
        <f t="shared" ref="J14:J18" si="7">AVERAGE(C14:H14)</f>
        <v>0.26170273542417022</v>
      </c>
      <c r="K14" s="17">
        <f t="shared" ref="K14:K18" si="8">MMULT(C5:H5,$J$13:$J$18)</f>
        <v>1.7299899399110457</v>
      </c>
      <c r="L14" s="17">
        <f t="shared" ref="L14:L18" si="9">K14/J14</f>
        <v>6.6105153127538463</v>
      </c>
      <c r="M14" s="1"/>
    </row>
    <row r="15" spans="1:13" x14ac:dyDescent="0.3">
      <c r="A15" s="6" t="s">
        <v>4</v>
      </c>
      <c r="B15" s="7" t="s">
        <v>10</v>
      </c>
      <c r="C15" s="11">
        <f t="shared" si="1"/>
        <v>0.14227642276422767</v>
      </c>
      <c r="D15" s="11">
        <f t="shared" si="2"/>
        <v>6.6539923954372623E-2</v>
      </c>
      <c r="E15" s="11">
        <f t="shared" si="3"/>
        <v>0.1271186440677966</v>
      </c>
      <c r="F15" s="11">
        <f t="shared" si="4"/>
        <v>0.28124999999999994</v>
      </c>
      <c r="G15" s="11">
        <f t="shared" si="5"/>
        <v>0.17142857142857143</v>
      </c>
      <c r="H15" s="11">
        <f t="shared" si="6"/>
        <v>0.2</v>
      </c>
      <c r="I15" s="10"/>
      <c r="J15" s="27">
        <f t="shared" si="7"/>
        <v>0.16476892703582804</v>
      </c>
      <c r="K15" s="17">
        <f>MMULT(C6:H6,$J$13:$J$18)</f>
        <v>1.0423857875775442</v>
      </c>
      <c r="L15" s="17">
        <f t="shared" si="9"/>
        <v>6.3263493082702631</v>
      </c>
      <c r="M15" s="1"/>
    </row>
    <row r="16" spans="1:13" x14ac:dyDescent="0.3">
      <c r="A16" s="6" t="s">
        <v>5</v>
      </c>
      <c r="B16" s="7" t="s">
        <v>11</v>
      </c>
      <c r="C16" s="11">
        <f t="shared" si="1"/>
        <v>0.14227642276422767</v>
      </c>
      <c r="D16" s="11">
        <f t="shared" si="2"/>
        <v>6.6539923954372623E-2</v>
      </c>
      <c r="E16" s="11">
        <f t="shared" si="3"/>
        <v>4.2372881355932202E-2</v>
      </c>
      <c r="F16" s="11">
        <f t="shared" si="4"/>
        <v>9.3749999999999986E-2</v>
      </c>
      <c r="G16" s="11">
        <f t="shared" si="5"/>
        <v>0.17142857142857143</v>
      </c>
      <c r="H16" s="11">
        <f t="shared" si="6"/>
        <v>0.12</v>
      </c>
      <c r="I16" s="10"/>
      <c r="J16" s="27">
        <f t="shared" si="7"/>
        <v>0.10606129991718399</v>
      </c>
      <c r="K16" s="17">
        <f t="shared" si="8"/>
        <v>0.64883794391687588</v>
      </c>
      <c r="L16" s="17">
        <f t="shared" si="9"/>
        <v>6.1175748781460246</v>
      </c>
      <c r="M16" s="1"/>
    </row>
    <row r="17" spans="1:13" x14ac:dyDescent="0.3">
      <c r="A17" s="6" t="s">
        <v>6</v>
      </c>
      <c r="B17" s="7" t="s">
        <v>12</v>
      </c>
      <c r="C17" s="11">
        <f t="shared" si="1"/>
        <v>8.5365853658536606E-2</v>
      </c>
      <c r="D17" s="11">
        <f t="shared" si="2"/>
        <v>3.9923954372623575E-2</v>
      </c>
      <c r="E17" s="11">
        <f t="shared" si="3"/>
        <v>4.2372881355932202E-2</v>
      </c>
      <c r="F17" s="11">
        <f t="shared" si="4"/>
        <v>3.1249999999999993E-2</v>
      </c>
      <c r="G17" s="11">
        <f t="shared" si="5"/>
        <v>5.7142857142857141E-2</v>
      </c>
      <c r="H17" s="11">
        <f t="shared" si="6"/>
        <v>0.08</v>
      </c>
      <c r="I17" s="10"/>
      <c r="J17" s="27">
        <f t="shared" si="7"/>
        <v>5.6009257754991597E-2</v>
      </c>
      <c r="K17" s="17">
        <f t="shared" si="8"/>
        <v>0.34533946635323515</v>
      </c>
      <c r="L17" s="17">
        <f t="shared" si="9"/>
        <v>6.1657568801196652</v>
      </c>
      <c r="M17" s="1"/>
    </row>
    <row r="18" spans="1:13" x14ac:dyDescent="0.3">
      <c r="A18" s="6" t="s">
        <v>7</v>
      </c>
      <c r="B18" s="7" t="s">
        <v>13</v>
      </c>
      <c r="C18" s="11">
        <f t="shared" si="1"/>
        <v>6.0975609756097567E-2</v>
      </c>
      <c r="D18" s="11">
        <f t="shared" si="2"/>
        <v>2.8517110266159693E-2</v>
      </c>
      <c r="E18" s="11">
        <f t="shared" si="3"/>
        <v>2.5423728813559324E-2</v>
      </c>
      <c r="F18" s="11">
        <f t="shared" si="4"/>
        <v>3.1249999999999993E-2</v>
      </c>
      <c r="G18" s="11">
        <f t="shared" si="5"/>
        <v>2.8571428571428571E-2</v>
      </c>
      <c r="H18" s="11">
        <f t="shared" si="6"/>
        <v>0.04</v>
      </c>
      <c r="I18" s="10"/>
      <c r="J18" s="27">
        <f t="shared" si="7"/>
        <v>3.578964623454086E-2</v>
      </c>
      <c r="K18" s="17">
        <f t="shared" si="8"/>
        <v>0.22315480845218583</v>
      </c>
      <c r="L18" s="17">
        <f t="shared" si="9"/>
        <v>6.235177821814216</v>
      </c>
      <c r="M18" s="1"/>
    </row>
    <row r="19" spans="1:13" x14ac:dyDescent="0.3">
      <c r="A19" s="18"/>
      <c r="B19" s="13" t="s">
        <v>14</v>
      </c>
      <c r="C19" s="14">
        <f>SUM(C13:C18)</f>
        <v>1.0000000000000002</v>
      </c>
      <c r="D19" s="14">
        <f t="shared" ref="D19:H19" si="10">SUM(D13:D18)</f>
        <v>0.99999999999999978</v>
      </c>
      <c r="E19" s="14">
        <f t="shared" si="10"/>
        <v>1</v>
      </c>
      <c r="F19" s="14">
        <f t="shared" si="10"/>
        <v>0.99999999999999978</v>
      </c>
      <c r="G19" s="14">
        <f t="shared" si="10"/>
        <v>1</v>
      </c>
      <c r="H19" s="14">
        <f t="shared" si="10"/>
        <v>1</v>
      </c>
      <c r="I19" s="15"/>
      <c r="J19" s="16"/>
      <c r="K19" s="16"/>
      <c r="L19" s="26">
        <f>SUM(L13:L18)</f>
        <v>38.120408067473271</v>
      </c>
      <c r="M19" s="1"/>
    </row>
    <row r="20" spans="1:13" x14ac:dyDescent="0.3">
      <c r="A20" s="1"/>
      <c r="B20" s="1"/>
      <c r="C20" s="2"/>
      <c r="D20" s="2"/>
      <c r="E20" s="2"/>
      <c r="F20" s="2"/>
      <c r="G20" s="2"/>
      <c r="H20" s="2"/>
      <c r="I20" s="2"/>
      <c r="J20" s="1"/>
      <c r="K20" s="1"/>
      <c r="L20" s="19">
        <f>L19/6</f>
        <v>6.3534013445788782</v>
      </c>
      <c r="M20" s="1"/>
    </row>
    <row r="21" spans="1:13" x14ac:dyDescent="0.3">
      <c r="A21" s="1"/>
      <c r="B21" s="1"/>
      <c r="C21" s="2"/>
      <c r="D21" s="2"/>
      <c r="E21" s="2"/>
      <c r="F21" s="2"/>
      <c r="G21" s="2"/>
      <c r="H21" s="2"/>
      <c r="I21" s="2"/>
      <c r="J21" s="1"/>
      <c r="K21" s="1"/>
      <c r="L21" s="1"/>
      <c r="M21" s="1"/>
    </row>
    <row r="22" spans="1:13" x14ac:dyDescent="0.3">
      <c r="A22" s="1"/>
      <c r="B22" s="1"/>
      <c r="C22" s="2"/>
      <c r="D22" s="2"/>
      <c r="E22" s="2"/>
      <c r="F22" s="2"/>
      <c r="G22" s="2"/>
      <c r="H22" s="2"/>
      <c r="I22" s="2"/>
      <c r="J22" s="1" t="s">
        <v>19</v>
      </c>
      <c r="K22" s="1" t="s">
        <v>20</v>
      </c>
      <c r="L22" s="1" t="s">
        <v>21</v>
      </c>
      <c r="M22" s="1" t="s">
        <v>22</v>
      </c>
    </row>
    <row r="23" spans="1:13" x14ac:dyDescent="0.3">
      <c r="A23" s="1"/>
      <c r="B23" s="1"/>
      <c r="C23" s="2"/>
      <c r="D23" s="2"/>
      <c r="E23" s="2"/>
      <c r="F23" s="2"/>
      <c r="G23" s="2"/>
      <c r="H23" s="2"/>
      <c r="I23" s="2"/>
      <c r="J23" s="20">
        <f>(L20-6)/5</f>
        <v>7.068026891577564E-2</v>
      </c>
      <c r="K23" s="20">
        <f>J23/1.32</f>
        <v>5.3545658269527001E-2</v>
      </c>
      <c r="L23" s="1" t="s">
        <v>23</v>
      </c>
      <c r="M23" s="1" t="s">
        <v>24</v>
      </c>
    </row>
  </sheetData>
  <mergeCells count="1"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Onestring Lab</dc:creator>
  <cp:lastModifiedBy>ASUS</cp:lastModifiedBy>
  <dcterms:created xsi:type="dcterms:W3CDTF">2021-05-30T15:31:36Z</dcterms:created>
  <dcterms:modified xsi:type="dcterms:W3CDTF">2022-12-16T10:16:51Z</dcterms:modified>
</cp:coreProperties>
</file>