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ongwm_mail_uc_edu/Documents/Capstone Group/"/>
    </mc:Choice>
  </mc:AlternateContent>
  <xr:revisionPtr revIDLastSave="72" documentId="14_{BCEC4865-5CA5-4874-9511-8CEC7D74AF51}" xr6:coauthVersionLast="47" xr6:coauthVersionMax="47" xr10:uidLastSave="{F9DBB07E-66C8-4D79-AE9D-DDC8195DC3FF}"/>
  <bookViews>
    <workbookView xWindow="240" yWindow="105" windowWidth="14805" windowHeight="8010" firstSheet="3" activeTab="1" xr2:uid="{00000000-000D-0000-FFFF-FFFF00000000}"/>
  </bookViews>
  <sheets>
    <sheet name="Income Statement " sheetId="1" r:id="rId1"/>
    <sheet name="Balance Sheet" sheetId="2" r:id="rId2"/>
    <sheet name="Cash Flow Statement" sheetId="3" r:id="rId3"/>
    <sheet name="ratios" sheetId="4" r:id="rId4"/>
    <sheet name="Sheet1" sheetId="8" r:id="rId5"/>
    <sheet name="brand sales" sheetId="5" r:id="rId6"/>
    <sheet name="Segments-Raw" sheetId="6" r:id="rId7"/>
    <sheet name="Segments-Formatted" sheetId="7" r:id="rId8"/>
  </sheets>
  <definedNames>
    <definedName name="_xlnm._FilterDatabase" localSheetId="5" hidden="1">'brand sales'!$D$2:$D$11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H4" i="4"/>
  <c r="H3" i="4"/>
  <c r="H3" i="1"/>
  <c r="G4" i="4"/>
  <c r="F9" i="4"/>
  <c r="F4" i="4" s="1"/>
  <c r="G9" i="4"/>
  <c r="B4" i="4"/>
  <c r="C4" i="4"/>
  <c r="D4" i="4"/>
  <c r="E4" i="4"/>
  <c r="B9" i="4"/>
  <c r="C9" i="4"/>
  <c r="D9" i="4"/>
  <c r="E9" i="4"/>
  <c r="G5" i="4"/>
  <c r="H5" i="4"/>
  <c r="G6" i="4"/>
  <c r="H6" i="4"/>
  <c r="G7" i="4"/>
  <c r="H7" i="4"/>
  <c r="F3" i="1"/>
  <c r="F3" i="4" s="1"/>
  <c r="G3" i="1"/>
  <c r="G3" i="4" s="1"/>
  <c r="B3" i="5"/>
  <c r="B6" i="5"/>
  <c r="B4" i="5"/>
  <c r="B8" i="5"/>
  <c r="B7" i="5"/>
  <c r="B9" i="5"/>
  <c r="B5" i="5"/>
  <c r="B10" i="5"/>
  <c r="B11" i="5"/>
  <c r="B2" i="5"/>
  <c r="B7" i="4"/>
  <c r="C7" i="4"/>
  <c r="D7" i="4"/>
  <c r="E7" i="4"/>
  <c r="F7" i="4"/>
  <c r="B5" i="4"/>
  <c r="C5" i="4"/>
  <c r="D5" i="4"/>
  <c r="E5" i="4"/>
  <c r="F5" i="4"/>
  <c r="B6" i="4"/>
  <c r="C6" i="4"/>
  <c r="D6" i="4"/>
  <c r="E6" i="4"/>
  <c r="F6" i="4"/>
  <c r="B3" i="1"/>
  <c r="B3" i="4" s="1"/>
  <c r="C3" i="1"/>
  <c r="C3" i="4" s="1"/>
  <c r="D3" i="1"/>
  <c r="D3" i="4" s="1"/>
  <c r="E3" i="1"/>
  <c r="E3" i="4" s="1"/>
  <c r="F33" i="3"/>
  <c r="E33" i="3"/>
  <c r="F21" i="3"/>
  <c r="E21" i="3"/>
  <c r="F14" i="3"/>
  <c r="E14" i="3"/>
  <c r="B15" i="2"/>
</calcChain>
</file>

<file path=xl/sharedStrings.xml><?xml version="1.0" encoding="utf-8"?>
<sst xmlns="http://schemas.openxmlformats.org/spreadsheetml/2006/main" count="466" uniqueCount="329">
  <si>
    <t>Sales</t>
  </si>
  <si>
    <t>Growth rate</t>
  </si>
  <si>
    <t>Costs and expenses:</t>
  </si>
  <si>
    <t>Food and beverage</t>
  </si>
  <si>
    <t>Restaurant labor</t>
  </si>
  <si>
    <t>Restaurant expenses</t>
  </si>
  <si>
    <t xml:space="preserve">Marketing expenses </t>
  </si>
  <si>
    <t>Pre-opening costs</t>
  </si>
  <si>
    <t>General and administrative expenses</t>
  </si>
  <si>
    <t>Depreciation and amortization</t>
  </si>
  <si>
    <t>Impairments and disposal of assets, net</t>
  </si>
  <si>
    <t>Total operating costs and expenses</t>
  </si>
  <si>
    <t>Operating income</t>
  </si>
  <si>
    <t>Interest, net</t>
  </si>
  <si>
    <t>Earnings before income taxes</t>
  </si>
  <si>
    <t>Income tax expense</t>
  </si>
  <si>
    <t>Earnings from continuing operations</t>
  </si>
  <si>
    <t>Losses from discontinued operations, net of tax benefit of $0.8, $1.7 and $0.8, respectively</t>
  </si>
  <si>
    <t>Net earnings</t>
  </si>
  <si>
    <t>&lt;- pre aquisition</t>
  </si>
  <si>
    <t>ASSETS</t>
  </si>
  <si>
    <t>Current assets</t>
  </si>
  <si>
    <t>Cash and cash equivalents</t>
  </si>
  <si>
    <t>Receivables, net</t>
  </si>
  <si>
    <t>Inventories</t>
  </si>
  <si>
    <t>Prepaid income taxes</t>
  </si>
  <si>
    <t>Prepaid expenses and other current assets</t>
  </si>
  <si>
    <t>Total current assets</t>
  </si>
  <si>
    <t>Land, buildings and equipment, net</t>
  </si>
  <si>
    <t>Operating lease right-of-use assets</t>
  </si>
  <si>
    <t xml:space="preserve">Goodwill </t>
  </si>
  <si>
    <t>Trademarks</t>
  </si>
  <si>
    <t>Other assets</t>
  </si>
  <si>
    <t>Total assets</t>
  </si>
  <si>
    <t>LIABILITIES AND STOCKHOLDERS’ EQUITY</t>
  </si>
  <si>
    <t>Current liabilities:</t>
  </si>
  <si>
    <t>Accounts payable</t>
  </si>
  <si>
    <t>Short-term debt</t>
  </si>
  <si>
    <t>Accrued payroll</t>
  </si>
  <si>
    <t xml:space="preserve">Accrued income taxes </t>
  </si>
  <si>
    <t>Other accrued taxes</t>
  </si>
  <si>
    <t>Unearned revenues</t>
  </si>
  <si>
    <t>Other current liabilities</t>
  </si>
  <si>
    <t>Total current liabilities</t>
  </si>
  <si>
    <t>Long-term debt</t>
  </si>
  <si>
    <t xml:space="preserve">Deferred income taxes </t>
  </si>
  <si>
    <t>Operating lease liabilities - non-current</t>
  </si>
  <si>
    <t xml:space="preserve">Other liabilities </t>
  </si>
  <si>
    <t>Total liabilities</t>
  </si>
  <si>
    <t>Stockholders’ equity:</t>
  </si>
  <si>
    <t>Common stock and surplus, no par value. Authorized 500.0 shares  issued 123.9 and 130.8 shares, respectively</t>
  </si>
  <si>
    <t>outstanding 123.9 and 130.8 shares, respectively</t>
  </si>
  <si>
    <t>Preferred stock, no par value. Authorized 25.0 shares  none issued and outstanding</t>
  </si>
  <si>
    <t xml:space="preserve"> —</t>
  </si>
  <si>
    <t>Retained earnings (deficit)</t>
  </si>
  <si>
    <t>Accumulated other comprehensive income (loss)</t>
  </si>
  <si>
    <t xml:space="preserve">Total stockholders’ equity </t>
  </si>
  <si>
    <t>Total liabilities and stockholders’ equity</t>
  </si>
  <si>
    <t>Cash flows - operating activities</t>
  </si>
  <si>
    <t>Losses from discontinued operations, net of tax</t>
  </si>
  <si>
    <t>Adjustments to reconcile net earnings from continuing operations to cash flows:</t>
  </si>
  <si>
    <t>Stock-based compensation expense</t>
  </si>
  <si>
    <t>Change in current assets and liabilities</t>
  </si>
  <si>
    <t>Contributions to pension and postretirement plans</t>
  </si>
  <si>
    <t>Change in other assets and liabilities</t>
  </si>
  <si>
    <t xml:space="preserve"> — </t>
  </si>
  <si>
    <t>Other, net</t>
  </si>
  <si>
    <t>Net cash provided by operating activities of continuing operations</t>
  </si>
  <si>
    <t>Cash flows - investing activities</t>
  </si>
  <si>
    <t>Purchases of land, buildings and equipment</t>
  </si>
  <si>
    <t>Proceeds from disposal of land, buildings and equipment</t>
  </si>
  <si>
    <t>Cash used in business acquisitions, net of cash acquired</t>
  </si>
  <si>
    <t>Purchases of capitalized software and other assets</t>
  </si>
  <si>
    <t>Net cash used in investing activities of continuing operations</t>
  </si>
  <si>
    <t>Cash flows - financing activities</t>
  </si>
  <si>
    <t>Net proceeds from issuance of common stock</t>
  </si>
  <si>
    <t>Dividends paid</t>
  </si>
  <si>
    <t xml:space="preserve">Repurchases of common stock </t>
  </si>
  <si>
    <t>(Repayment of) proceeds from commercial paper, net</t>
  </si>
  <si>
    <t xml:space="preserve">Proceeds from the issuance of long-term debt </t>
  </si>
  <si>
    <t xml:space="preserve">Repayments of long-term debt </t>
  </si>
  <si>
    <t xml:space="preserve">— </t>
  </si>
  <si>
    <t xml:space="preserve">Repayments of short-term debt </t>
  </si>
  <si>
    <t xml:space="preserve">Principal payments on finance leases, net </t>
  </si>
  <si>
    <t>Payment of debt issuance costs</t>
  </si>
  <si>
    <t>Net cash used in financing activities of continuing operations</t>
  </si>
  <si>
    <t>Cash flows - discontinued operations</t>
  </si>
  <si>
    <t xml:space="preserve">Net cash used in operating activities of discontinued operations </t>
  </si>
  <si>
    <t>Net cash used in discontinued operations</t>
  </si>
  <si>
    <t>Increase (Decrease) in cash, cash equivalents, and restricted cash</t>
  </si>
  <si>
    <t>Cash, cash equivalents, and restricted cash - beginning of year</t>
  </si>
  <si>
    <t>Cash, cash equivalents and restricted cash - end of year</t>
  </si>
  <si>
    <t>Growth Rate</t>
  </si>
  <si>
    <t>Gross margin</t>
  </si>
  <si>
    <t>EBITDA Margin</t>
  </si>
  <si>
    <t>Operating Margin</t>
  </si>
  <si>
    <t>Net Profit Margin</t>
  </si>
  <si>
    <t>EFFECTIVE TAX RATE</t>
  </si>
  <si>
    <t>COGS</t>
  </si>
  <si>
    <t>CPI</t>
  </si>
  <si>
    <t>Core CPI</t>
  </si>
  <si>
    <t>DPI</t>
  </si>
  <si>
    <t>(in millions)</t>
  </si>
  <si>
    <t>fy25 sales</t>
  </si>
  <si>
    <t xml:space="preserve">avg annual resturant sale </t>
  </si>
  <si>
    <t># resturants</t>
  </si>
  <si>
    <t>olive garden</t>
  </si>
  <si>
    <t>loghorn</t>
  </si>
  <si>
    <t>cheddars</t>
  </si>
  <si>
    <t>chuys</t>
  </si>
  <si>
    <t>yard house</t>
  </si>
  <si>
    <t>ruth chris</t>
  </si>
  <si>
    <t>capital grille</t>
  </si>
  <si>
    <t>season 52</t>
  </si>
  <si>
    <t>eddie v's</t>
  </si>
  <si>
    <t xml:space="preserve">bahama breze </t>
  </si>
  <si>
    <t>COMPS</t>
  </si>
  <si>
    <t>Resturant groups</t>
  </si>
  <si>
    <t xml:space="preserve">Fine dining </t>
  </si>
  <si>
    <t>Casual</t>
  </si>
  <si>
    <t xml:space="preserve">Fast Causal </t>
  </si>
  <si>
    <t>Fast Food</t>
  </si>
  <si>
    <t>Bloomin Brands</t>
  </si>
  <si>
    <t>One Group</t>
  </si>
  <si>
    <t>Texas Road House</t>
  </si>
  <si>
    <t>Shake Shack</t>
  </si>
  <si>
    <t>Yum Brands</t>
  </si>
  <si>
    <t xml:space="preserve">Brinker Int </t>
  </si>
  <si>
    <t xml:space="preserve">BJ'S Resturamts </t>
  </si>
  <si>
    <t xml:space="preserve">Chipotle </t>
  </si>
  <si>
    <t xml:space="preserve">Mcdonalds </t>
  </si>
  <si>
    <t xml:space="preserve">Cheese Cake Factory </t>
  </si>
  <si>
    <t>Wing Stop</t>
  </si>
  <si>
    <t>Wendys</t>
  </si>
  <si>
    <t>Company</t>
  </si>
  <si>
    <t>Fiscal Year</t>
  </si>
  <si>
    <t>Total Sales Growth (%)</t>
  </si>
  <si>
    <t>Same-Store Sales Growth (%)</t>
  </si>
  <si>
    <t>Adjusted EBITDA Margin (%)</t>
  </si>
  <si>
    <t>Adjusted EPS ($)</t>
  </si>
  <si>
    <t>Debt/EBITDA</t>
  </si>
  <si>
    <t>AUV ($M)</t>
  </si>
  <si>
    <t>Darden Restaurants</t>
  </si>
  <si>
    <t>~2.0x</t>
  </si>
  <si>
    <t>~1.5x</t>
  </si>
  <si>
    <t>Darden - Olive Garden</t>
  </si>
  <si>
    <t>Darden - LongHorn Steakhouse</t>
  </si>
  <si>
    <t>Darden - Fine Dining</t>
  </si>
  <si>
    <t>Darden - Fast Casual</t>
  </si>
  <si>
    <t>Bloomin' Brands</t>
  </si>
  <si>
    <t>~2.5x</t>
  </si>
  <si>
    <t>~2.1x</t>
  </si>
  <si>
    <t>~2.3x</t>
  </si>
  <si>
    <t>Texas Roadhouse</t>
  </si>
  <si>
    <t>~0.5x</t>
  </si>
  <si>
    <t>Brinker Int'l</t>
  </si>
  <si>
    <t>~3.0x</t>
  </si>
  <si>
    <t>~3.8x</t>
  </si>
  <si>
    <t>~3.5x</t>
  </si>
  <si>
    <t>Cheesecake Factory</t>
  </si>
  <si>
    <t>~2.8x</t>
  </si>
  <si>
    <t>~3.1x</t>
  </si>
  <si>
    <t>Chipotle</t>
  </si>
  <si>
    <t>~0.0x</t>
  </si>
  <si>
    <t>Wingstop</t>
  </si>
  <si>
    <t>~4.5x</t>
  </si>
  <si>
    <t>~4.7x</t>
  </si>
  <si>
    <t>~4.8x</t>
  </si>
  <si>
    <t>Yum! Brands</t>
  </si>
  <si>
    <t>~4.9x</t>
  </si>
  <si>
    <t>~5.1x</t>
  </si>
  <si>
    <t>~5.0x</t>
  </si>
  <si>
    <t>The One Group (STKS)</t>
  </si>
  <si>
    <t>~4.0x</t>
  </si>
  <si>
    <t>Category / Company</t>
  </si>
  <si>
    <t>Comments (2025)</t>
  </si>
  <si>
    <t>Restaurant Groups (Avg)</t>
  </si>
  <si>
    <t>Average of partial/full data; reflects Q2 momentum.</t>
  </si>
  <si>
    <t>Partial; strong Brinker offset by softer Bloomin'.</t>
  </si>
  <si>
    <t>Q2 pressures from costs.</t>
  </si>
  <si>
    <t>Partial; guidance varies.</t>
  </si>
  <si>
    <t>~2.4</t>
  </si>
  <si>
    <t>~2.5</t>
  </si>
  <si>
    <t>~2.0</t>
  </si>
  <si>
    <t>Stable leverage.</t>
  </si>
  <si>
    <t>Partial; traffic key.</t>
  </si>
  <si>
    <t>Full FY2025 (ended May 2025); driven by acquisitions.</t>
  </si>
  <si>
    <t>Q1 FY2026 (blended); improving traffic.</t>
  </si>
  <si>
    <t>Full FY2025; stable operations.</t>
  </si>
  <si>
    <t>Full FY2025; met expectations.</t>
  </si>
  <si>
    <t>2.0x</t>
  </si>
  <si>
    <t>Full FY2025; manageable.</t>
  </si>
  <si>
    <t>Full FY2025; blended.</t>
  </si>
  <si>
    <t>Q2 actual; guidance for FY2025 1-3% growth.</t>
  </si>
  <si>
    <t>Q2 actual; U.S. comps flat; guidance -1% to 0% for Q3.</t>
  </si>
  <si>
    <t>Q2 actual; commodity inflation impacted.</t>
  </si>
  <si>
    <t>Q2 actual; FY guidance $1.00-$1.10.</t>
  </si>
  <si>
    <t>2.5x</t>
  </si>
  <si>
    <t>Q2 actual; steady.</t>
  </si>
  <si>
    <t>Q2 actual; stable.</t>
  </si>
  <si>
    <t>Full FY2025 (ended June 2025); boosted by traffic recovery.</t>
  </si>
  <si>
    <t>Full FY2025; Chili's promotions drove gains.</t>
  </si>
  <si>
    <t>Full FY2025; efficiency gains.</t>
  </si>
  <si>
    <t>Full FY2025; exceeded estimates.</t>
  </si>
  <si>
    <t>1.7x</t>
  </si>
  <si>
    <t>Full FY2025; debt reduction.</t>
  </si>
  <si>
    <t>Full FY2025; Chili's up.</t>
  </si>
  <si>
    <t>Fine Dining (Avg)</t>
  </si>
  <si>
    <t>Acquisition impacts; softer Q2 demand noted.</t>
  </si>
  <si>
    <t>Economic sensitivity evident in Q2.</t>
  </si>
  <si>
    <t>Integration costs for STKS.</t>
  </si>
  <si>
    <t>Acquisition dilution.</t>
  </si>
  <si>
    <t>4.0x</t>
  </si>
  <si>
    <t>Acquisition-related.</t>
  </si>
  <si>
    <t>Premium stable.</t>
  </si>
  <si>
    <t>Q2 actual; Benihana integration driving growth.</t>
  </si>
  <si>
    <t>Q2 actual; integration costs factored.</t>
  </si>
  <si>
    <t>Q2 actual; adjusted for one-time items.</t>
  </si>
  <si>
    <t>Q2 actual; losses from costs.</t>
  </si>
  <si>
    <t>Q2 actual; elevated post-deal.</t>
  </si>
  <si>
    <t>Q2 actual; blended.</t>
  </si>
  <si>
    <t>Q1 FY2026 (June-Aug 2025); reflects premium segment slowdown.</t>
  </si>
  <si>
    <t>Q1 FY2026; slight improvement but volatile.</t>
  </si>
  <si>
    <t>N/A</t>
  </si>
  <si>
    <t>No segmented margin for partial.</t>
  </si>
  <si>
    <t>Not reported segmented.</t>
  </si>
  <si>
    <t>Not segmented.</t>
  </si>
  <si>
    <t>Full FY2025.</t>
  </si>
  <si>
    <t>Casual Dining (Avg)</t>
  </si>
  <si>
    <t>Partial data; value promotions aiding recovery.</t>
  </si>
  <si>
    <t>Value focus helping; Q2 mixed.</t>
  </si>
  <si>
    <t>Cost controls helping.</t>
  </si>
  <si>
    <t>Q2 focus; growth potential.</t>
  </si>
  <si>
    <t>~2.2</t>
  </si>
  <si>
    <t>~1.9</t>
  </si>
  <si>
    <t>Low risk.</t>
  </si>
  <si>
    <t>High checks.</t>
  </si>
  <si>
    <t>Q2 actual; strong traffic (4%); FY guidance 13-15%.</t>
  </si>
  <si>
    <t>Q2 actual; 4% traffic growth; FY guidance 5-6%.</t>
  </si>
  <si>
    <t>Q2 actual; strong traffic.</t>
  </si>
  <si>
    <t>Q2 actual; FY guidance ~$7.00.</t>
  </si>
  <si>
    <t>0.0x</t>
  </si>
  <si>
    <t>Q2 actual; no debt.</t>
  </si>
  <si>
    <t>Q2 actual (partial); full est. ~8.5M.</t>
  </si>
  <si>
    <t>BJ's Restaurants</t>
  </si>
  <si>
    <t>Q2 actual; menu refreshes supporting gains.</t>
  </si>
  <si>
    <t>Q2 actual; menu innovations positive.</t>
  </si>
  <si>
    <t>Q2 actual; improved operations.</t>
  </si>
  <si>
    <t>Q2 actual; positive trend.</t>
  </si>
  <si>
    <t>~2.7x</t>
  </si>
  <si>
    <t>Q2 actual; improving.</t>
  </si>
  <si>
    <t>Q2 actual.</t>
  </si>
  <si>
    <t>Q2 actual; premium positioning resilient.</t>
  </si>
  <si>
    <t>Q2 actual; premium checks stable.</t>
  </si>
  <si>
    <t>Q2 actual; consistent.</t>
  </si>
  <si>
    <t>Q2 actual; FY guidance $3.40-$3.60.</t>
  </si>
  <si>
    <t>2.3x</t>
  </si>
  <si>
    <t>Q2 actual; moderate.</t>
  </si>
  <si>
    <t>Q2 actual; leading.</t>
  </si>
  <si>
    <t>Full FY2025 segment; steady but moderated.</t>
  </si>
  <si>
    <t>Q1 FY2026; promotions effective.</t>
  </si>
  <si>
    <t>Full FY2025 segment.</t>
  </si>
  <si>
    <t>Not reported.</t>
  </si>
  <si>
    <t>Full FY2025 segment; consistent performer.</t>
  </si>
  <si>
    <t>Q1 FY2026; consistent demand.</t>
  </si>
  <si>
    <t>Fast Casual (Avg)</t>
  </si>
  <si>
    <t>Digital sales boost; Q2 slowdown in some.</t>
  </si>
  <si>
    <t>Q2 slowdown; digital offsets some.</t>
  </si>
  <si>
    <t>Q2 variances from volume.</t>
  </si>
  <si>
    <t>Q2 variances.</t>
  </si>
  <si>
    <t>~2.1</t>
  </si>
  <si>
    <t>~1.7</t>
  </si>
  <si>
    <t>~1.5</t>
  </si>
  <si>
    <t>Efficient models.</t>
  </si>
  <si>
    <t>Volume-driven.</t>
  </si>
  <si>
    <t>Q2 actual; unit expansion key driver.</t>
  </si>
  <si>
    <t>Q2 actual; urban recovery noted.</t>
  </si>
  <si>
    <t>Q2 actual; expansion efficiencies.</t>
  </si>
  <si>
    <t>Q2 actual; profitability improving.</t>
  </si>
  <si>
    <t>~3.4x</t>
  </si>
  <si>
    <t>~1.9x</t>
  </si>
  <si>
    <t>~1.4x</t>
  </si>
  <si>
    <t>1.4x</t>
  </si>
  <si>
    <t>Q2 actual; reduced.</t>
  </si>
  <si>
    <t>Q2 est.; urban focus.</t>
  </si>
  <si>
    <t>Q2 actual; traffic challenges noted.</t>
  </si>
  <si>
    <t>Q2 actual; portion size concerns impacted.</t>
  </si>
  <si>
    <t>Q2 restaurant margin; high efficiency.</t>
  </si>
  <si>
    <t>Q2 actual; adjusted for splits.</t>
  </si>
  <si>
    <t>Q2 actual; cash-rich.</t>
  </si>
  <si>
    <t>TTM Q2; consistent.</t>
  </si>
  <si>
    <t>Q2 actual (revenue growth); franchise model efficient.</t>
  </si>
  <si>
    <t>Q3 pending Nov 4; strong prior trends.</t>
  </si>
  <si>
    <t>Q2 actual; franchise royalties strong.</t>
  </si>
  <si>
    <t>Q2 actual; FY guidance $4.00+.</t>
  </si>
  <si>
    <t>4.5x</t>
  </si>
  <si>
    <t>Q2 actual; franchise-supported.</t>
  </si>
  <si>
    <t>Darden - Other</t>
  </si>
  <si>
    <t>Full FY2025 segment; mixed brand performance.</t>
  </si>
  <si>
    <t>Q1 FY2026; diverse brands stabilizing.</t>
  </si>
  <si>
    <t>Fast Food (Avg)</t>
  </si>
  <si>
    <t>Value wars ongoing; softer Q2 traffic.</t>
  </si>
  <si>
    <t>Promotions key; Q2 varied.</t>
  </si>
  <si>
    <t>Scale advantages; Q2 for Wendy's.</t>
  </si>
  <si>
    <t>Scale supporting.</t>
  </si>
  <si>
    <t>~4.8</t>
  </si>
  <si>
    <t>~4.7</t>
  </si>
  <si>
    <t>~4.5</t>
  </si>
  <si>
    <t>Scale covers leverage.</t>
  </si>
  <si>
    <t>Scale efficient.</t>
  </si>
  <si>
    <t>Q2 actual (system sales); ex-FX growth flat.</t>
  </si>
  <si>
    <t>Q2 actual; Taco Bell strong.</t>
  </si>
  <si>
    <t>Q2 actual; FY guidance $5.80-$6.00.</t>
  </si>
  <si>
    <t>4.9x</t>
  </si>
  <si>
    <t>McDonald's</t>
  </si>
  <si>
    <t>Q2 actual; promotions aiding recovery.</t>
  </si>
  <si>
    <t>Q2 actual; value meals boosted.</t>
  </si>
  <si>
    <t>Q2 actual; global scale.</t>
  </si>
  <si>
    <t>Q2 actual; promotions impact.</t>
  </si>
  <si>
    <t>~3.7x</t>
  </si>
  <si>
    <t>3.7x</t>
  </si>
  <si>
    <t>Q2 actual; strong cash flow.</t>
  </si>
  <si>
    <t>Wendy's</t>
  </si>
  <si>
    <t>Q2 systemwide; breakfast focus ongoing.</t>
  </si>
  <si>
    <t>Q2 actual; breakfast competition noted.</t>
  </si>
  <si>
    <t>Q2 actual; improved.</t>
  </si>
  <si>
    <t>Q2 actual; FY guidance $0.82-$0.89.</t>
  </si>
  <si>
    <t>~5.5x</t>
  </si>
  <si>
    <t>5.0x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</si>
</sst>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&quot;$&quot;#,##0.0"/>
    <numFmt numFmtId="166" formatCode="_(&quot;$&quot;* #,##0_);_(&quot;$&quot;* \(#,##0\);_(&quot;$&quot;* &quot;-&quot;??_);_(@_)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2"/>
      </right>
      <top style="thin">
        <color rgb="FF00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rgb="FF000000"/>
      </top>
      <bottom style="thin">
        <color theme="2"/>
      </bottom>
      <diagonal/>
    </border>
    <border>
      <left style="thin">
        <color theme="2"/>
      </left>
      <right style="thin">
        <color rgb="FF000000"/>
      </right>
      <top style="thin">
        <color rgb="FF000000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rgb="FF000000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rgb="FF000000"/>
      </right>
      <top style="thin">
        <color theme="2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1" fontId="0" fillId="0" borderId="0" xfId="0" applyNumberFormat="1"/>
    <xf numFmtId="8" fontId="0" fillId="0" borderId="0" xfId="0" applyNumberFormat="1"/>
    <xf numFmtId="0" fontId="0" fillId="2" borderId="0" xfId="0" applyFill="1"/>
    <xf numFmtId="0" fontId="1" fillId="0" borderId="0" xfId="0" applyFont="1"/>
    <xf numFmtId="8" fontId="0" fillId="0" borderId="2" xfId="0" applyNumberFormat="1" applyBorder="1"/>
    <xf numFmtId="164" fontId="0" fillId="0" borderId="0" xfId="0" applyNumberFormat="1"/>
    <xf numFmtId="8" fontId="2" fillId="0" borderId="2" xfId="0" applyNumberFormat="1" applyFont="1" applyBorder="1"/>
    <xf numFmtId="0" fontId="0" fillId="3" borderId="0" xfId="0" applyFill="1"/>
    <xf numFmtId="10" fontId="0" fillId="3" borderId="0" xfId="0" applyNumberFormat="1" applyFill="1"/>
    <xf numFmtId="0" fontId="0" fillId="0" borderId="0" xfId="0" applyAlignment="1">
      <alignment horizontal="center"/>
    </xf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4" fillId="4" borderId="0" xfId="0" applyFont="1" applyFill="1"/>
    <xf numFmtId="0" fontId="0" fillId="5" borderId="0" xfId="0" applyFill="1"/>
    <xf numFmtId="0" fontId="0" fillId="0" borderId="0" xfId="0" quotePrefix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8" borderId="7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8" borderId="10" xfId="0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6" borderId="14" xfId="0" applyFill="1" applyBorder="1" applyAlignment="1">
      <alignment horizontal="right"/>
    </xf>
    <xf numFmtId="0" fontId="6" fillId="0" borderId="0" xfId="0" applyFont="1"/>
    <xf numFmtId="10" fontId="6" fillId="0" borderId="0" xfId="0" applyNumberFormat="1" applyFo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Darden store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9F-4FD1-85E5-6A4F9DC8B024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F-4FD1-85E5-6A4F9DC8B024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9F-4FD1-85E5-6A4F9DC8B024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9F-4FD1-85E5-6A4F9DC8B024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9F-4FD1-85E5-6A4F9DC8B024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9F-4FD1-85E5-6A4F9DC8B024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9F-4FD1-85E5-6A4F9DC8B024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9F-4FD1-85E5-6A4F9DC8B024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9F-4FD1-85E5-6A4F9DC8B024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9F-4FD1-85E5-6A4F9DC8B0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'brand sales'!$D$2:$D$11</c:f>
              <c:numCache>
                <c:formatCode>General</c:formatCode>
                <c:ptCount val="10"/>
                <c:pt idx="0">
                  <c:v>935</c:v>
                </c:pt>
                <c:pt idx="1">
                  <c:v>591</c:v>
                </c:pt>
                <c:pt idx="2">
                  <c:v>181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43</c:v>
                </c:pt>
                <c:pt idx="8">
                  <c:v>29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5-4F33-80C9-9DD1E27D0B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Darden Resturant Numbers </a:t>
            </a:r>
          </a:p>
        </c:rich>
      </c:tx>
      <c:layout>
        <c:manualLayout>
          <c:xMode val="edge"/>
          <c:yMode val="edge"/>
          <c:x val="0.4177639982502187"/>
          <c:y val="2.7777891399938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1F-42A4-A636-7A9B4B7800A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1F-42A4-A636-7A9B4B7800A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1F-42A4-A636-7A9B4B7800A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1F-42A4-A636-7A9B4B7800A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1F-42A4-A636-7A9B4B7800A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1F-42A4-A636-7A9B4B7800A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1F-42A4-A636-7A9B4B7800A6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1F-42A4-A636-7A9B4B7800A6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1F-42A4-A636-7A9B4B7800A6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1F-42A4-A636-7A9B4B7800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'brand sales'!$A$2:$A$11</c:f>
              <c:strCache>
                <c:ptCount val="10"/>
                <c:pt idx="0">
                  <c:v>olive garden</c:v>
                </c:pt>
                <c:pt idx="1">
                  <c:v>loghorn</c:v>
                </c:pt>
                <c:pt idx="2">
                  <c:v>cheddars</c:v>
                </c:pt>
                <c:pt idx="3">
                  <c:v>chuys</c:v>
                </c:pt>
                <c:pt idx="4">
                  <c:v>yard house</c:v>
                </c:pt>
                <c:pt idx="5">
                  <c:v>ruth chris</c:v>
                </c:pt>
                <c:pt idx="6">
                  <c:v>capital grille</c:v>
                </c:pt>
                <c:pt idx="7">
                  <c:v>season 52</c:v>
                </c:pt>
                <c:pt idx="8">
                  <c:v>eddie v's</c:v>
                </c:pt>
                <c:pt idx="9">
                  <c:v>bahama breze </c:v>
                </c:pt>
              </c:strCache>
            </c:strRef>
          </c:cat>
          <c:val>
            <c:numRef>
              <c:f>'brand sales'!$D$2:$D$11</c:f>
              <c:numCache>
                <c:formatCode>General</c:formatCode>
                <c:ptCount val="10"/>
                <c:pt idx="0">
                  <c:v>935</c:v>
                </c:pt>
                <c:pt idx="1">
                  <c:v>591</c:v>
                </c:pt>
                <c:pt idx="2">
                  <c:v>181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43</c:v>
                </c:pt>
                <c:pt idx="8">
                  <c:v>29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4E7D-A1AA-254BD4D818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FY25 Resturant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EB-4E05-9AE5-4220454CEB5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EB-4E05-9AE5-4220454CEB5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EB-4E05-9AE5-4220454CEB5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EB-4E05-9AE5-4220454CEB5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EB-4E05-9AE5-4220454CEB5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EB-4E05-9AE5-4220454CEB5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EB-4E05-9AE5-4220454CEB5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EB-4E05-9AE5-4220454CEB51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EB-4E05-9AE5-4220454CEB51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EB-4E05-9AE5-4220454CEB5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'brand sales'!$A$2:$A$11</c:f>
              <c:strCache>
                <c:ptCount val="10"/>
                <c:pt idx="0">
                  <c:v>olive garden</c:v>
                </c:pt>
                <c:pt idx="1">
                  <c:v>loghorn</c:v>
                </c:pt>
                <c:pt idx="2">
                  <c:v>cheddars</c:v>
                </c:pt>
                <c:pt idx="3">
                  <c:v>chuys</c:v>
                </c:pt>
                <c:pt idx="4">
                  <c:v>yard house</c:v>
                </c:pt>
                <c:pt idx="5">
                  <c:v>ruth chris</c:v>
                </c:pt>
                <c:pt idx="6">
                  <c:v>capital grille</c:v>
                </c:pt>
                <c:pt idx="7">
                  <c:v>season 52</c:v>
                </c:pt>
                <c:pt idx="8">
                  <c:v>eddie v's</c:v>
                </c:pt>
                <c:pt idx="9">
                  <c:v>bahama breze </c:v>
                </c:pt>
              </c:strCache>
            </c:strRef>
          </c:cat>
          <c:val>
            <c:numRef>
              <c:f>'brand sales'!$B$2:$B$11</c:f>
              <c:numCache>
                <c:formatCode>_("$"* #,##0_);_("$"* \(#,##0\);_("$"* "-"??_);_(@_)</c:formatCode>
                <c:ptCount val="10"/>
                <c:pt idx="0">
                  <c:v>5236</c:v>
                </c:pt>
                <c:pt idx="1">
                  <c:v>3073.2000000000003</c:v>
                </c:pt>
                <c:pt idx="2">
                  <c:v>742.09999999999991</c:v>
                </c:pt>
                <c:pt idx="3">
                  <c:v>475.20000000000005</c:v>
                </c:pt>
                <c:pt idx="4">
                  <c:v>880</c:v>
                </c:pt>
                <c:pt idx="5">
                  <c:v>442.8</c:v>
                </c:pt>
                <c:pt idx="6">
                  <c:v>624.80000000000007</c:v>
                </c:pt>
                <c:pt idx="7">
                  <c:v>292.39999999999998</c:v>
                </c:pt>
                <c:pt idx="8">
                  <c:v>246.5</c:v>
                </c:pt>
                <c:pt idx="9">
                  <c:v>173.6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6-407B-9DDA-D4B9A70CB3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22</xdr:row>
      <xdr:rowOff>85725</xdr:rowOff>
    </xdr:from>
    <xdr:to>
      <xdr:col>17</xdr:col>
      <xdr:colOff>247650</xdr:colOff>
      <xdr:row>37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9672A78F-085C-C84B-014E-C0FD0324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20</xdr:row>
      <xdr:rowOff>33337</xdr:rowOff>
    </xdr:from>
    <xdr:to>
      <xdr:col>7</xdr:col>
      <xdr:colOff>400050</xdr:colOff>
      <xdr:row>36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F8C8F8-8584-447F-99D6-6882A943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0</xdr:row>
      <xdr:rowOff>328612</xdr:rowOff>
    </xdr:from>
    <xdr:to>
      <xdr:col>13</xdr:col>
      <xdr:colOff>85725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98B0AC-449C-43D3-B9D3-9375B0A52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K10" sqref="K10"/>
    </sheetView>
  </sheetViews>
  <sheetFormatPr defaultRowHeight="14.25"/>
  <cols>
    <col min="1" max="1" width="80.28515625" bestFit="1" customWidth="1"/>
    <col min="2" max="4" width="9.85546875" bestFit="1" customWidth="1"/>
    <col min="15" max="15" width="9.85546875" bestFit="1" customWidth="1"/>
  </cols>
  <sheetData>
    <row r="1" spans="1:14">
      <c r="B1">
        <v>2025</v>
      </c>
      <c r="C1">
        <v>2024</v>
      </c>
      <c r="D1">
        <v>2023</v>
      </c>
      <c r="E1" s="8">
        <v>2022</v>
      </c>
      <c r="F1" s="8">
        <v>2021</v>
      </c>
      <c r="G1" s="24">
        <v>2020</v>
      </c>
      <c r="H1" s="24">
        <v>2019</v>
      </c>
    </row>
    <row r="2" spans="1:14">
      <c r="A2" t="s">
        <v>0</v>
      </c>
      <c r="B2" s="1">
        <v>12076.7</v>
      </c>
      <c r="C2" s="1">
        <v>11390</v>
      </c>
      <c r="D2" s="1">
        <v>10487.8</v>
      </c>
      <c r="E2" s="1">
        <v>9630</v>
      </c>
      <c r="F2" s="1">
        <v>7196.1</v>
      </c>
      <c r="G2" s="1">
        <v>7806.9</v>
      </c>
      <c r="H2" s="1">
        <v>8510.4</v>
      </c>
      <c r="I2">
        <v>8080.1</v>
      </c>
    </row>
    <row r="3" spans="1:14">
      <c r="A3" s="13" t="s">
        <v>1</v>
      </c>
      <c r="B3" s="14">
        <f t="shared" ref="B3:D3" si="0">(B2-C2)/C2</f>
        <v>6.0289727831431141E-2</v>
      </c>
      <c r="C3" s="14">
        <f t="shared" si="0"/>
        <v>8.6023760941284236E-2</v>
      </c>
      <c r="D3" s="14">
        <f t="shared" si="0"/>
        <v>8.9075804776739279E-2</v>
      </c>
      <c r="E3" s="14">
        <f>(E2-F2)/F2</f>
        <v>0.33822487180556127</v>
      </c>
      <c r="F3" s="14">
        <f t="shared" ref="F3:H3" si="1">(F2-G2)/G2</f>
        <v>-7.8238481343426883E-2</v>
      </c>
      <c r="G3" s="14">
        <f t="shared" si="1"/>
        <v>-8.2663564579808238E-2</v>
      </c>
      <c r="H3" s="14">
        <f t="shared" si="1"/>
        <v>5.3254291407284472E-2</v>
      </c>
    </row>
    <row r="4" spans="1:14">
      <c r="A4" t="s">
        <v>2</v>
      </c>
      <c r="E4" s="1"/>
      <c r="F4" s="1"/>
      <c r="G4" s="1"/>
      <c r="H4" s="1"/>
    </row>
    <row r="5" spans="1:14">
      <c r="A5" t="s">
        <v>3</v>
      </c>
      <c r="B5" s="1">
        <v>3657</v>
      </c>
      <c r="C5" s="1">
        <v>3523.9</v>
      </c>
      <c r="D5" s="1">
        <v>3355.9</v>
      </c>
      <c r="E5" s="1">
        <v>2943.6</v>
      </c>
      <c r="F5" s="1">
        <v>2072.1</v>
      </c>
      <c r="G5" s="1">
        <v>2240.8000000000002</v>
      </c>
      <c r="H5" s="1">
        <v>2412.5</v>
      </c>
    </row>
    <row r="6" spans="1:14">
      <c r="A6" t="s">
        <v>4</v>
      </c>
      <c r="B6" s="1">
        <v>3833.1</v>
      </c>
      <c r="C6" s="1">
        <v>3619.3</v>
      </c>
      <c r="D6" s="1">
        <v>3346.3</v>
      </c>
      <c r="E6" s="1">
        <v>3108.8</v>
      </c>
      <c r="F6" s="1">
        <v>2286.3000000000002</v>
      </c>
      <c r="G6" s="1">
        <v>2682.6</v>
      </c>
      <c r="H6" s="1">
        <v>2771.1</v>
      </c>
    </row>
    <row r="7" spans="1:14">
      <c r="A7" t="s">
        <v>5</v>
      </c>
      <c r="B7" s="1">
        <v>1944</v>
      </c>
      <c r="C7" s="1">
        <v>1812.3</v>
      </c>
      <c r="D7" s="1">
        <v>1676.3</v>
      </c>
      <c r="E7" s="1">
        <v>1582.6</v>
      </c>
      <c r="F7" s="1">
        <v>1344.2</v>
      </c>
      <c r="G7" s="1">
        <v>1475.1</v>
      </c>
      <c r="H7" s="1">
        <v>1477.8</v>
      </c>
    </row>
    <row r="8" spans="1:14">
      <c r="A8" t="s">
        <v>6</v>
      </c>
      <c r="B8">
        <v>69.900000000000006</v>
      </c>
      <c r="C8">
        <v>144.5</v>
      </c>
      <c r="D8">
        <v>118.3</v>
      </c>
      <c r="E8" s="1">
        <v>93.2</v>
      </c>
      <c r="F8" s="1">
        <v>91.1</v>
      </c>
      <c r="G8" s="1">
        <v>238</v>
      </c>
      <c r="H8" s="1">
        <v>255.3</v>
      </c>
      <c r="N8" s="1"/>
    </row>
    <row r="9" spans="1:14">
      <c r="A9" t="s">
        <v>7</v>
      </c>
      <c r="B9">
        <v>24.8</v>
      </c>
      <c r="C9">
        <v>24.3</v>
      </c>
      <c r="D9">
        <v>25.9</v>
      </c>
      <c r="E9" s="1"/>
      <c r="F9" s="1"/>
      <c r="G9" s="1"/>
      <c r="H9" s="1"/>
    </row>
    <row r="10" spans="1:14">
      <c r="A10" t="s">
        <v>8</v>
      </c>
      <c r="B10">
        <v>520.29999999999995</v>
      </c>
      <c r="C10">
        <v>479.2</v>
      </c>
      <c r="D10">
        <v>386.1</v>
      </c>
      <c r="E10" s="1">
        <v>373.2</v>
      </c>
      <c r="F10" s="1">
        <v>396.2</v>
      </c>
      <c r="G10" s="1">
        <v>376.4</v>
      </c>
      <c r="H10" s="1">
        <v>405.5</v>
      </c>
    </row>
    <row r="11" spans="1:14">
      <c r="A11" t="s">
        <v>9</v>
      </c>
      <c r="B11">
        <v>516.1</v>
      </c>
      <c r="C11">
        <v>459.9</v>
      </c>
      <c r="D11">
        <v>387.8</v>
      </c>
      <c r="E11" s="1">
        <v>368.4</v>
      </c>
      <c r="F11" s="1">
        <v>350.9</v>
      </c>
      <c r="G11" s="1">
        <v>355.9</v>
      </c>
      <c r="H11" s="1">
        <v>336.7</v>
      </c>
      <c r="I11" s="22"/>
      <c r="J11" s="22"/>
      <c r="K11" s="22"/>
      <c r="L11" s="22"/>
    </row>
    <row r="12" spans="1:14">
      <c r="A12" t="s">
        <v>10</v>
      </c>
      <c r="B12">
        <v>49.2</v>
      </c>
      <c r="C12">
        <v>12.4</v>
      </c>
      <c r="D12">
        <v>-10.6</v>
      </c>
      <c r="E12" s="1">
        <v>-2</v>
      </c>
      <c r="F12" s="1">
        <v>6.6</v>
      </c>
      <c r="G12" s="1">
        <v>221</v>
      </c>
      <c r="H12" s="1">
        <v>19</v>
      </c>
    </row>
    <row r="13" spans="1:14">
      <c r="A13" s="4" t="s">
        <v>11</v>
      </c>
      <c r="B13" s="5">
        <v>10714.4</v>
      </c>
      <c r="C13" s="5">
        <v>10075.799999999999</v>
      </c>
      <c r="D13" s="5">
        <v>9286</v>
      </c>
      <c r="E13" s="5">
        <v>8467.7999999999993</v>
      </c>
      <c r="F13" s="5">
        <v>6547.4</v>
      </c>
      <c r="G13" s="5">
        <v>7759</v>
      </c>
      <c r="H13" s="5">
        <v>7677.9</v>
      </c>
    </row>
    <row r="14" spans="1:14">
      <c r="B14" s="1"/>
      <c r="C14" s="1"/>
      <c r="D14" s="1"/>
      <c r="E14" s="1"/>
      <c r="F14" s="1"/>
      <c r="G14" s="1"/>
      <c r="H14" s="1"/>
    </row>
    <row r="15" spans="1:14">
      <c r="A15" s="2" t="s">
        <v>12</v>
      </c>
      <c r="B15" s="3">
        <v>1362.3</v>
      </c>
      <c r="C15" s="3">
        <v>1314.2</v>
      </c>
      <c r="D15" s="3">
        <v>1201.8</v>
      </c>
      <c r="E15" s="3">
        <v>1162.2</v>
      </c>
      <c r="F15" s="3">
        <v>648.70000000000005</v>
      </c>
      <c r="G15" s="3">
        <v>47.9</v>
      </c>
      <c r="H15" s="3">
        <v>832.5</v>
      </c>
    </row>
    <row r="16" spans="1:14">
      <c r="A16" t="s">
        <v>13</v>
      </c>
      <c r="B16">
        <v>175.1</v>
      </c>
      <c r="C16">
        <v>138.69999999999999</v>
      </c>
      <c r="D16">
        <v>81.3</v>
      </c>
      <c r="E16" s="1">
        <v>68.7</v>
      </c>
      <c r="F16" s="1">
        <v>63.5</v>
      </c>
      <c r="G16" s="1">
        <v>57.3</v>
      </c>
      <c r="H16" s="1">
        <v>50.2</v>
      </c>
    </row>
    <row r="17" spans="1:13">
      <c r="A17" s="4" t="s">
        <v>14</v>
      </c>
      <c r="B17" s="5">
        <v>1187.2</v>
      </c>
      <c r="C17" s="5">
        <v>1175.5</v>
      </c>
      <c r="D17" s="5">
        <v>1120.5</v>
      </c>
      <c r="E17" s="5">
        <v>1093.5</v>
      </c>
      <c r="F17" s="5">
        <v>576.5</v>
      </c>
      <c r="G17" s="5">
        <v>-161</v>
      </c>
      <c r="H17" s="5">
        <v>782.3</v>
      </c>
      <c r="M17" s="6"/>
    </row>
    <row r="18" spans="1:13">
      <c r="A18" t="s">
        <v>15</v>
      </c>
      <c r="B18">
        <v>136.19999999999999</v>
      </c>
      <c r="C18">
        <v>145</v>
      </c>
      <c r="D18">
        <v>137</v>
      </c>
      <c r="E18" s="1">
        <v>138.80000000000001</v>
      </c>
      <c r="F18" s="1">
        <v>-55.9</v>
      </c>
      <c r="G18" s="1">
        <v>-111.8</v>
      </c>
      <c r="H18" s="1">
        <v>63.7</v>
      </c>
    </row>
    <row r="19" spans="1:13">
      <c r="A19" t="s">
        <v>16</v>
      </c>
      <c r="B19" s="1">
        <v>1051</v>
      </c>
      <c r="C19" s="1">
        <v>1030.5</v>
      </c>
      <c r="D19">
        <v>983.5</v>
      </c>
      <c r="E19" s="1">
        <v>954.7</v>
      </c>
      <c r="F19" s="1">
        <v>632.4</v>
      </c>
      <c r="G19" s="1">
        <v>-49.2</v>
      </c>
      <c r="H19" s="1">
        <v>718.6</v>
      </c>
    </row>
    <row r="20" spans="1:13">
      <c r="A20" t="s">
        <v>17</v>
      </c>
      <c r="B20">
        <v>-1.4</v>
      </c>
      <c r="C20">
        <v>-2.9</v>
      </c>
      <c r="D20">
        <v>-1.6</v>
      </c>
      <c r="E20" s="1">
        <v>-1.9</v>
      </c>
      <c r="F20" s="1">
        <v>-3.1</v>
      </c>
      <c r="G20" s="1">
        <v>-3.2</v>
      </c>
      <c r="H20" s="1">
        <v>-5.2</v>
      </c>
    </row>
    <row r="21" spans="1:13">
      <c r="A21" s="4" t="s">
        <v>18</v>
      </c>
      <c r="B21" s="5">
        <v>1049.5999999999999</v>
      </c>
      <c r="C21" s="5">
        <v>1027.5999999999999</v>
      </c>
      <c r="D21" s="4">
        <v>981.9</v>
      </c>
      <c r="E21" s="5">
        <v>952.8</v>
      </c>
      <c r="F21" s="5">
        <v>629.29999999999995</v>
      </c>
      <c r="G21" s="5">
        <v>52.4</v>
      </c>
      <c r="H21" s="5">
        <v>713.4</v>
      </c>
    </row>
    <row r="22" spans="1:13">
      <c r="E22" s="1"/>
      <c r="F22" s="1"/>
      <c r="G22" s="1"/>
      <c r="H22" s="1"/>
    </row>
    <row r="23" spans="1:13">
      <c r="E23" s="1"/>
      <c r="F23" s="1"/>
      <c r="G23" s="1"/>
      <c r="H23" s="1"/>
    </row>
    <row r="24" spans="1:13">
      <c r="E24" s="1"/>
      <c r="F24" s="1"/>
      <c r="G24" s="1"/>
      <c r="H24" s="1"/>
    </row>
    <row r="25" spans="1:13">
      <c r="E25" s="1"/>
      <c r="F25" s="1"/>
      <c r="G25" s="1"/>
      <c r="H25" s="1"/>
    </row>
    <row r="26" spans="1:13">
      <c r="E26" s="1"/>
      <c r="F26" s="1"/>
      <c r="G26" s="1"/>
      <c r="H26" s="1"/>
    </row>
    <row r="27" spans="1:13">
      <c r="E27" s="1"/>
      <c r="F27" s="1"/>
      <c r="G27" s="1"/>
      <c r="H27" s="1"/>
    </row>
    <row r="28" spans="1:13">
      <c r="E28" s="1"/>
      <c r="F28" s="1"/>
      <c r="G28" s="1"/>
      <c r="H28" s="1"/>
    </row>
    <row r="29" spans="1:13">
      <c r="E29" s="1"/>
      <c r="F29" s="1"/>
      <c r="G29" s="1"/>
      <c r="H29" s="1"/>
    </row>
    <row r="30" spans="1:13">
      <c r="E30" s="1"/>
      <c r="F30" s="1"/>
      <c r="G30" s="1"/>
      <c r="H30" s="1"/>
    </row>
    <row r="31" spans="1:13">
      <c r="E31" s="1"/>
      <c r="F31" s="1"/>
      <c r="G31" s="1"/>
      <c r="H31" s="1"/>
    </row>
    <row r="32" spans="1:13">
      <c r="E32" s="1"/>
      <c r="F32" s="1"/>
      <c r="G32" s="1"/>
      <c r="H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B1A4-F4C9-4AA8-ADA9-A8B61B932EA0}">
  <dimension ref="A1:I38"/>
  <sheetViews>
    <sheetView tabSelected="1" workbookViewId="0">
      <selection activeCell="I11" sqref="I11"/>
    </sheetView>
  </sheetViews>
  <sheetFormatPr defaultRowHeight="14.25"/>
  <cols>
    <col min="1" max="1" width="99.140625" bestFit="1" customWidth="1"/>
    <col min="2" max="2" width="12.140625" customWidth="1"/>
    <col min="3" max="3" width="11.28515625" bestFit="1" customWidth="1"/>
    <col min="4" max="4" width="12" customWidth="1"/>
    <col min="5" max="6" width="11.28515625" bestFit="1" customWidth="1"/>
  </cols>
  <sheetData>
    <row r="1" spans="1:9">
      <c r="B1">
        <v>2025</v>
      </c>
      <c r="C1">
        <v>2024</v>
      </c>
      <c r="D1">
        <v>2023</v>
      </c>
      <c r="E1" s="8">
        <v>2022</v>
      </c>
      <c r="F1" s="8">
        <v>2021</v>
      </c>
      <c r="G1" t="s">
        <v>19</v>
      </c>
    </row>
    <row r="2" spans="1:9" ht="15">
      <c r="A2" s="9" t="s">
        <v>20</v>
      </c>
      <c r="B2" s="9"/>
      <c r="C2" s="9"/>
      <c r="D2" s="9"/>
    </row>
    <row r="3" spans="1:9">
      <c r="A3" t="s">
        <v>21</v>
      </c>
    </row>
    <row r="4" spans="1:9">
      <c r="A4" t="s">
        <v>22</v>
      </c>
      <c r="B4" s="7">
        <v>240</v>
      </c>
      <c r="C4" s="7">
        <v>194.8</v>
      </c>
      <c r="D4" s="7">
        <v>367.8</v>
      </c>
      <c r="E4" s="7">
        <v>420.6</v>
      </c>
      <c r="F4" s="7">
        <v>1214.7</v>
      </c>
    </row>
    <row r="5" spans="1:9">
      <c r="A5" t="s">
        <v>23</v>
      </c>
      <c r="B5" s="7">
        <v>93.8</v>
      </c>
      <c r="C5" s="7">
        <v>79.099999999999994</v>
      </c>
      <c r="D5" s="7">
        <v>80.2</v>
      </c>
      <c r="E5">
        <v>72</v>
      </c>
      <c r="F5">
        <v>68.2</v>
      </c>
    </row>
    <row r="6" spans="1:9">
      <c r="A6" t="s">
        <v>24</v>
      </c>
      <c r="B6" s="7">
        <v>311.60000000000002</v>
      </c>
      <c r="C6" s="7">
        <v>290.5</v>
      </c>
      <c r="D6" s="7">
        <v>287.89999999999998</v>
      </c>
      <c r="E6">
        <v>270.60000000000002</v>
      </c>
      <c r="F6">
        <v>190.8</v>
      </c>
      <c r="G6">
        <v>206.9</v>
      </c>
      <c r="H6">
        <v>207.3</v>
      </c>
      <c r="I6">
        <v>205.3</v>
      </c>
    </row>
    <row r="7" spans="1:9">
      <c r="A7" t="s">
        <v>25</v>
      </c>
      <c r="B7" s="7">
        <v>135.6</v>
      </c>
      <c r="C7" s="7">
        <v>121.7</v>
      </c>
      <c r="D7" s="7">
        <v>107.3</v>
      </c>
      <c r="E7">
        <v>274.8</v>
      </c>
      <c r="F7">
        <v>337.2</v>
      </c>
    </row>
    <row r="8" spans="1:9">
      <c r="A8" t="s">
        <v>26</v>
      </c>
      <c r="B8" s="7">
        <v>156.69999999999999</v>
      </c>
      <c r="C8" s="7">
        <v>136.69999999999999</v>
      </c>
      <c r="D8" s="7">
        <v>154.5</v>
      </c>
      <c r="E8">
        <v>141.4</v>
      </c>
      <c r="F8">
        <v>60.2</v>
      </c>
    </row>
    <row r="9" spans="1:9">
      <c r="A9" s="4" t="s">
        <v>27</v>
      </c>
      <c r="B9" s="10">
        <v>937.7</v>
      </c>
      <c r="C9" s="10">
        <v>822.8</v>
      </c>
      <c r="D9" s="10">
        <v>997.7</v>
      </c>
      <c r="E9" s="10">
        <v>1179.4000000000001</v>
      </c>
      <c r="F9" s="10">
        <v>1871.1</v>
      </c>
    </row>
    <row r="10" spans="1:9">
      <c r="A10" t="s">
        <v>28</v>
      </c>
      <c r="B10" s="7">
        <v>4716</v>
      </c>
      <c r="C10" s="7">
        <v>4184.3</v>
      </c>
      <c r="D10" s="7">
        <v>3725.1</v>
      </c>
      <c r="E10" s="1">
        <v>3356</v>
      </c>
      <c r="F10" s="1">
        <v>2869.2</v>
      </c>
    </row>
    <row r="11" spans="1:9">
      <c r="A11" t="s">
        <v>29</v>
      </c>
      <c r="B11" s="7">
        <v>3555.9</v>
      </c>
      <c r="C11" s="7">
        <v>3429.3</v>
      </c>
      <c r="D11" s="7">
        <v>3373.9</v>
      </c>
      <c r="E11" s="1">
        <v>3465.1</v>
      </c>
      <c r="F11" s="1">
        <v>3776.4</v>
      </c>
    </row>
    <row r="12" spans="1:9">
      <c r="A12" t="s">
        <v>30</v>
      </c>
      <c r="B12" s="7">
        <v>1659.4</v>
      </c>
      <c r="C12" s="7">
        <v>1391</v>
      </c>
      <c r="D12" s="7">
        <v>1037.4000000000001</v>
      </c>
      <c r="E12" s="1">
        <v>1037.4000000000001</v>
      </c>
      <c r="F12" s="1">
        <v>1037.4000000000001</v>
      </c>
    </row>
    <row r="13" spans="1:9">
      <c r="A13" t="s">
        <v>31</v>
      </c>
      <c r="B13" s="7">
        <v>1346.4</v>
      </c>
      <c r="C13" s="7">
        <v>1148</v>
      </c>
      <c r="D13" s="7">
        <v>806.3</v>
      </c>
      <c r="E13">
        <v>806.3</v>
      </c>
      <c r="F13">
        <v>806.3</v>
      </c>
    </row>
    <row r="14" spans="1:9">
      <c r="A14" t="s">
        <v>32</v>
      </c>
      <c r="B14" s="7">
        <v>371.6</v>
      </c>
      <c r="C14" s="7">
        <v>347.6</v>
      </c>
      <c r="D14" s="7">
        <v>301.10000000000002</v>
      </c>
      <c r="E14">
        <v>291.60000000000002</v>
      </c>
      <c r="F14">
        <v>295.7</v>
      </c>
    </row>
    <row r="15" spans="1:9">
      <c r="A15" s="4" t="s">
        <v>33</v>
      </c>
      <c r="B15" s="10">
        <f>SUM(B9:B14)</f>
        <v>12587</v>
      </c>
      <c r="C15" s="10">
        <v>11323</v>
      </c>
      <c r="D15" s="10">
        <v>10241.5</v>
      </c>
      <c r="E15" s="10">
        <v>10135.799999999999</v>
      </c>
      <c r="F15" s="10">
        <v>10656.1</v>
      </c>
    </row>
    <row r="16" spans="1:9" ht="15">
      <c r="A16" s="9" t="s">
        <v>34</v>
      </c>
      <c r="B16" s="7"/>
      <c r="C16" s="7"/>
      <c r="D16" s="7"/>
    </row>
    <row r="17" spans="1:6">
      <c r="A17" t="s">
        <v>35</v>
      </c>
      <c r="B17" s="7"/>
      <c r="C17" s="7"/>
      <c r="D17" s="7"/>
    </row>
    <row r="18" spans="1:6">
      <c r="A18" t="s">
        <v>36</v>
      </c>
      <c r="B18" s="7">
        <v>439.6</v>
      </c>
      <c r="C18" s="7">
        <v>399.5</v>
      </c>
      <c r="D18" s="7">
        <v>426.2</v>
      </c>
      <c r="E18" s="7">
        <v>366.9</v>
      </c>
      <c r="F18" s="7">
        <v>304.5</v>
      </c>
    </row>
    <row r="19" spans="1:6">
      <c r="A19" t="s">
        <v>37</v>
      </c>
      <c r="B19" s="7"/>
      <c r="C19" s="7">
        <v>86.8</v>
      </c>
      <c r="D19" s="7"/>
      <c r="E19" s="7"/>
      <c r="F19" s="7"/>
    </row>
    <row r="20" spans="1:6">
      <c r="A20" t="s">
        <v>38</v>
      </c>
      <c r="B20" s="7">
        <v>207.5</v>
      </c>
      <c r="C20" s="7">
        <v>190.1</v>
      </c>
      <c r="D20" s="7">
        <v>173</v>
      </c>
      <c r="E20">
        <v>181.5</v>
      </c>
      <c r="F20">
        <v>177.4</v>
      </c>
    </row>
    <row r="21" spans="1:6">
      <c r="A21" t="s">
        <v>39</v>
      </c>
      <c r="B21" s="7">
        <v>4.7</v>
      </c>
      <c r="C21" s="7">
        <v>6.1</v>
      </c>
      <c r="D21" s="7">
        <v>7.8</v>
      </c>
      <c r="E21">
        <v>32.1</v>
      </c>
      <c r="F21">
        <v>35.9</v>
      </c>
    </row>
    <row r="22" spans="1:6">
      <c r="A22" t="s">
        <v>40</v>
      </c>
      <c r="B22" s="7">
        <v>83</v>
      </c>
      <c r="C22" s="7">
        <v>71</v>
      </c>
      <c r="D22" s="7">
        <v>65.900000000000006</v>
      </c>
      <c r="E22">
        <v>64.5</v>
      </c>
      <c r="F22">
        <v>60.5</v>
      </c>
    </row>
    <row r="23" spans="1:6">
      <c r="A23" t="s">
        <v>41</v>
      </c>
      <c r="B23" s="7">
        <v>599.4</v>
      </c>
      <c r="C23" s="7">
        <v>591.79999999999995</v>
      </c>
      <c r="D23" s="7">
        <v>512</v>
      </c>
      <c r="E23">
        <v>498</v>
      </c>
      <c r="F23">
        <v>474.2</v>
      </c>
    </row>
    <row r="24" spans="1:6">
      <c r="A24" t="s">
        <v>42</v>
      </c>
      <c r="B24" s="7">
        <v>913.3</v>
      </c>
      <c r="C24" s="7">
        <v>847.2</v>
      </c>
      <c r="D24" s="7">
        <v>752.5</v>
      </c>
      <c r="E24">
        <v>704.5</v>
      </c>
      <c r="F24">
        <v>795.8</v>
      </c>
    </row>
    <row r="25" spans="1:6">
      <c r="A25" s="4" t="s">
        <v>43</v>
      </c>
      <c r="B25" s="10">
        <v>2247.5</v>
      </c>
      <c r="C25" s="10">
        <v>2192.5</v>
      </c>
      <c r="D25" s="10">
        <v>1937.4</v>
      </c>
      <c r="E25" s="10">
        <v>1847.5</v>
      </c>
      <c r="F25" s="10">
        <v>1848.3</v>
      </c>
    </row>
    <row r="26" spans="1:6">
      <c r="A26" t="s">
        <v>44</v>
      </c>
      <c r="B26" s="7">
        <v>2128.9</v>
      </c>
      <c r="C26" s="7">
        <v>1370.4</v>
      </c>
      <c r="D26" s="7">
        <v>884.9</v>
      </c>
      <c r="E26">
        <v>901</v>
      </c>
      <c r="F26">
        <v>929.8</v>
      </c>
    </row>
    <row r="27" spans="1:6">
      <c r="A27" t="s">
        <v>45</v>
      </c>
      <c r="B27" s="7">
        <v>278.8</v>
      </c>
      <c r="C27" s="7">
        <v>232</v>
      </c>
      <c r="D27" s="7">
        <v>142.19999999999999</v>
      </c>
      <c r="E27">
        <v>201.1</v>
      </c>
      <c r="F27">
        <v>221.6</v>
      </c>
    </row>
    <row r="28" spans="1:6">
      <c r="A28" t="s">
        <v>46</v>
      </c>
      <c r="B28" s="7">
        <v>3816.9</v>
      </c>
      <c r="C28" s="7">
        <v>3704.7</v>
      </c>
      <c r="D28" s="7">
        <v>3667.6</v>
      </c>
      <c r="E28" s="1">
        <v>3755.8</v>
      </c>
      <c r="F28" s="1">
        <v>4088.5</v>
      </c>
    </row>
    <row r="29" spans="1:6">
      <c r="A29" t="s">
        <v>47</v>
      </c>
      <c r="B29" s="7">
        <v>1803.6</v>
      </c>
      <c r="C29" s="7">
        <v>1580.9</v>
      </c>
      <c r="D29" s="7">
        <v>1407.9</v>
      </c>
      <c r="E29" s="1">
        <v>1232.2</v>
      </c>
      <c r="F29">
        <v>754.8</v>
      </c>
    </row>
    <row r="30" spans="1:6">
      <c r="A30" s="4" t="s">
        <v>48</v>
      </c>
      <c r="B30" s="10">
        <v>10275.700000000001</v>
      </c>
      <c r="C30" s="10">
        <v>9080.5</v>
      </c>
      <c r="D30" s="10">
        <v>8040</v>
      </c>
      <c r="E30" s="10">
        <v>7937.6</v>
      </c>
      <c r="F30" s="10">
        <v>7843</v>
      </c>
    </row>
    <row r="31" spans="1:6">
      <c r="A31" t="s">
        <v>49</v>
      </c>
      <c r="B31" s="7"/>
      <c r="C31" s="7"/>
      <c r="D31" s="7"/>
    </row>
    <row r="32" spans="1:6">
      <c r="A32" t="s">
        <v>50</v>
      </c>
      <c r="B32" s="7"/>
      <c r="C32" s="7"/>
      <c r="D32" s="7"/>
    </row>
    <row r="33" spans="1:6">
      <c r="A33" t="s">
        <v>51</v>
      </c>
      <c r="B33" s="7">
        <v>2295.6</v>
      </c>
      <c r="C33" s="7">
        <v>2252.4</v>
      </c>
      <c r="D33" s="7">
        <v>2230.8000000000002</v>
      </c>
      <c r="E33" s="1">
        <v>2226</v>
      </c>
      <c r="F33" s="1">
        <v>2286.6</v>
      </c>
    </row>
    <row r="34" spans="1:6">
      <c r="A34" t="s">
        <v>52</v>
      </c>
      <c r="B34" s="7" t="s">
        <v>53</v>
      </c>
      <c r="C34" s="7" t="s">
        <v>53</v>
      </c>
      <c r="D34" s="7" t="s">
        <v>53</v>
      </c>
      <c r="E34" t="s">
        <v>53</v>
      </c>
      <c r="F34" t="s">
        <v>53</v>
      </c>
    </row>
    <row r="35" spans="1:6">
      <c r="A35" t="s">
        <v>54</v>
      </c>
      <c r="B35" s="7">
        <v>-16.100000000000001</v>
      </c>
      <c r="C35" s="7">
        <v>-35.5</v>
      </c>
      <c r="D35" s="7">
        <v>-32.5</v>
      </c>
      <c r="E35" s="11">
        <v>-25.9</v>
      </c>
      <c r="F35" s="11">
        <v>522.29999999999995</v>
      </c>
    </row>
    <row r="36" spans="1:6">
      <c r="A36" t="s">
        <v>55</v>
      </c>
      <c r="B36" s="7">
        <v>31.8</v>
      </c>
      <c r="C36" s="7">
        <v>25.6</v>
      </c>
      <c r="D36" s="7">
        <v>3.2</v>
      </c>
      <c r="E36">
        <v>-1.9</v>
      </c>
      <c r="F36">
        <v>4.2</v>
      </c>
    </row>
    <row r="37" spans="1:6">
      <c r="A37" s="4" t="s">
        <v>56</v>
      </c>
      <c r="B37" s="10">
        <v>2311.3000000000002</v>
      </c>
      <c r="C37" s="10">
        <v>2242.5</v>
      </c>
      <c r="D37" s="10">
        <v>2201.5</v>
      </c>
      <c r="E37" s="10">
        <v>2198.1999999999998</v>
      </c>
      <c r="F37" s="10">
        <v>2813.1</v>
      </c>
    </row>
    <row r="38" spans="1:6">
      <c r="A38" t="s">
        <v>57</v>
      </c>
      <c r="B38" s="7">
        <v>12587</v>
      </c>
      <c r="C38" s="7">
        <v>11323</v>
      </c>
      <c r="D38" s="7">
        <v>10241.5</v>
      </c>
      <c r="E38" s="7">
        <v>10135.799999999999</v>
      </c>
      <c r="F38" s="7">
        <v>10656.1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6CA-22AE-434E-88B9-C66C020CF0B4}">
  <dimension ref="A1:O40"/>
  <sheetViews>
    <sheetView topLeftCell="A12" workbookViewId="0">
      <selection activeCell="I47" sqref="I47"/>
    </sheetView>
  </sheetViews>
  <sheetFormatPr defaultRowHeight="14.25"/>
  <cols>
    <col min="1" max="1" width="59.140625" bestFit="1" customWidth="1"/>
    <col min="2" max="5" width="11.140625" bestFit="1" customWidth="1"/>
    <col min="6" max="6" width="10.28515625" bestFit="1" customWidth="1"/>
  </cols>
  <sheetData>
    <row r="1" spans="1:15">
      <c r="B1">
        <v>2025</v>
      </c>
      <c r="C1">
        <v>2024</v>
      </c>
      <c r="D1">
        <v>2023</v>
      </c>
      <c r="E1">
        <v>2022</v>
      </c>
      <c r="F1">
        <v>2021</v>
      </c>
    </row>
    <row r="2" spans="1:15">
      <c r="A2" t="s">
        <v>58</v>
      </c>
    </row>
    <row r="3" spans="1:15">
      <c r="A3" t="s">
        <v>18</v>
      </c>
      <c r="B3" s="7">
        <v>1049.5999999999999</v>
      </c>
      <c r="C3" s="1">
        <v>1027.5999999999999</v>
      </c>
      <c r="D3" s="7">
        <v>981.9</v>
      </c>
      <c r="E3">
        <v>952.8</v>
      </c>
      <c r="F3">
        <v>629.29999999999995</v>
      </c>
      <c r="N3" s="1"/>
      <c r="O3" s="1"/>
    </row>
    <row r="4" spans="1:15">
      <c r="A4" t="s">
        <v>59</v>
      </c>
      <c r="B4" s="7">
        <v>1.4</v>
      </c>
      <c r="C4" s="7">
        <v>2.9</v>
      </c>
      <c r="D4">
        <v>1.6</v>
      </c>
      <c r="E4">
        <v>1.9</v>
      </c>
      <c r="F4">
        <v>3.1</v>
      </c>
    </row>
    <row r="5" spans="1:15">
      <c r="A5" t="s">
        <v>60</v>
      </c>
      <c r="D5" s="1"/>
      <c r="N5" s="1"/>
      <c r="O5" s="1"/>
    </row>
    <row r="6" spans="1:15">
      <c r="A6" t="s">
        <v>9</v>
      </c>
      <c r="B6">
        <v>516.1</v>
      </c>
      <c r="C6" s="1">
        <v>459.9</v>
      </c>
      <c r="D6">
        <v>387.8</v>
      </c>
      <c r="E6">
        <v>368.4</v>
      </c>
      <c r="F6">
        <v>350.9</v>
      </c>
      <c r="N6" s="1"/>
      <c r="O6" s="1"/>
    </row>
    <row r="7" spans="1:15">
      <c r="A7" t="s">
        <v>10</v>
      </c>
      <c r="B7">
        <v>49.2</v>
      </c>
      <c r="C7" s="1">
        <v>12.4</v>
      </c>
      <c r="D7">
        <v>-10.6</v>
      </c>
      <c r="E7">
        <v>-2</v>
      </c>
      <c r="F7">
        <v>6.6</v>
      </c>
      <c r="N7" s="1"/>
      <c r="O7" s="1"/>
    </row>
    <row r="8" spans="1:15">
      <c r="A8" t="s">
        <v>61</v>
      </c>
      <c r="B8">
        <v>79.099999999999994</v>
      </c>
      <c r="C8">
        <v>68.5</v>
      </c>
      <c r="D8">
        <v>67.5</v>
      </c>
      <c r="E8">
        <v>60.5</v>
      </c>
      <c r="F8">
        <v>72.400000000000006</v>
      </c>
    </row>
    <row r="9" spans="1:15">
      <c r="A9" t="s">
        <v>62</v>
      </c>
      <c r="B9" s="7">
        <v>11.5</v>
      </c>
      <c r="C9" s="7">
        <v>95.4</v>
      </c>
      <c r="D9">
        <v>175.7</v>
      </c>
      <c r="E9">
        <v>-96.7</v>
      </c>
      <c r="F9">
        <v>-25.9</v>
      </c>
    </row>
    <row r="10" spans="1:15">
      <c r="A10" t="s">
        <v>63</v>
      </c>
      <c r="B10" s="1">
        <v>-1.6</v>
      </c>
      <c r="C10" s="1">
        <v>-1.7</v>
      </c>
      <c r="D10">
        <v>-2.1</v>
      </c>
      <c r="E10">
        <v>-2.2000000000000002</v>
      </c>
      <c r="F10">
        <v>-1.8</v>
      </c>
    </row>
    <row r="11" spans="1:15">
      <c r="A11" t="s">
        <v>45</v>
      </c>
      <c r="B11" s="1">
        <v>5</v>
      </c>
      <c r="C11" s="1">
        <v>-3.2</v>
      </c>
      <c r="D11">
        <v>-59.5</v>
      </c>
      <c r="E11">
        <v>-23.7</v>
      </c>
      <c r="F11">
        <v>169.2</v>
      </c>
    </row>
    <row r="12" spans="1:15">
      <c r="A12" t="s">
        <v>64</v>
      </c>
      <c r="B12" s="1" t="s">
        <v>65</v>
      </c>
      <c r="C12" s="1">
        <v>-23.4</v>
      </c>
      <c r="D12">
        <v>9</v>
      </c>
      <c r="E12">
        <v>-7.4</v>
      </c>
      <c r="F12">
        <v>23</v>
      </c>
    </row>
    <row r="13" spans="1:15">
      <c r="A13" t="s">
        <v>66</v>
      </c>
      <c r="B13" s="1">
        <v>-3.3</v>
      </c>
      <c r="C13">
        <v>-16.7</v>
      </c>
      <c r="D13">
        <v>1.5</v>
      </c>
      <c r="E13">
        <v>13</v>
      </c>
      <c r="F13">
        <v>-33.299999999999997</v>
      </c>
      <c r="G13" s="1"/>
      <c r="N13" s="1"/>
      <c r="O13" s="1"/>
    </row>
    <row r="14" spans="1:15">
      <c r="A14" s="4" t="s">
        <v>67</v>
      </c>
      <c r="B14" s="10">
        <v>1707</v>
      </c>
      <c r="C14" s="10">
        <v>1621.7</v>
      </c>
      <c r="D14" s="10">
        <v>1552.8</v>
      </c>
      <c r="E14" s="10">
        <f>SUM(E3:E13)</f>
        <v>1264.5999999999997</v>
      </c>
      <c r="F14" s="10">
        <f>SUM(F3:F13)</f>
        <v>1193.5</v>
      </c>
      <c r="G14" s="1"/>
      <c r="N14" s="1"/>
      <c r="O14" s="1"/>
    </row>
    <row r="15" spans="1:15">
      <c r="A15" t="s">
        <v>68</v>
      </c>
      <c r="B15" s="7"/>
      <c r="C15" s="7"/>
      <c r="D15" s="1"/>
      <c r="E15" s="1"/>
      <c r="F15" s="1"/>
      <c r="N15" s="1"/>
    </row>
    <row r="16" spans="1:15">
      <c r="A16" t="s">
        <v>69</v>
      </c>
      <c r="B16">
        <v>-644.6</v>
      </c>
      <c r="C16">
        <v>-601.20000000000005</v>
      </c>
      <c r="D16">
        <v>-564.9</v>
      </c>
      <c r="E16">
        <v>-376.9</v>
      </c>
      <c r="F16">
        <v>-254.9</v>
      </c>
    </row>
    <row r="17" spans="1:14">
      <c r="A17" t="s">
        <v>70</v>
      </c>
      <c r="B17">
        <v>2.5</v>
      </c>
      <c r="C17">
        <v>3.3</v>
      </c>
      <c r="D17">
        <v>25.4</v>
      </c>
      <c r="E17">
        <v>10.1</v>
      </c>
      <c r="F17">
        <v>5.4</v>
      </c>
      <c r="N17" s="1"/>
    </row>
    <row r="18" spans="1:14">
      <c r="A18" t="s">
        <v>71</v>
      </c>
      <c r="B18" s="7">
        <v>-613.70000000000005</v>
      </c>
      <c r="C18" s="7">
        <v>-701.1</v>
      </c>
      <c r="D18" t="s">
        <v>53</v>
      </c>
    </row>
    <row r="19" spans="1:14">
      <c r="A19" t="s">
        <v>72</v>
      </c>
      <c r="B19">
        <v>-27.3</v>
      </c>
      <c r="C19">
        <v>-27.1</v>
      </c>
      <c r="D19">
        <v>-29.4</v>
      </c>
      <c r="E19">
        <v>-25.6</v>
      </c>
      <c r="F19">
        <v>-15.4</v>
      </c>
    </row>
    <row r="20" spans="1:14">
      <c r="A20" t="s">
        <v>66</v>
      </c>
      <c r="B20">
        <v>4.8</v>
      </c>
      <c r="C20">
        <v>1.5</v>
      </c>
      <c r="D20">
        <v>0.5</v>
      </c>
      <c r="E20">
        <v>3.4</v>
      </c>
      <c r="F20">
        <v>1.2</v>
      </c>
    </row>
    <row r="21" spans="1:14">
      <c r="A21" s="4" t="s">
        <v>73</v>
      </c>
      <c r="B21" s="12">
        <v>-1278.3</v>
      </c>
      <c r="C21" s="10">
        <v>-1324.6</v>
      </c>
      <c r="D21" s="10">
        <v>-568.4</v>
      </c>
      <c r="E21" s="10">
        <f>SUM(E16:E20)</f>
        <v>-389</v>
      </c>
      <c r="F21" s="10">
        <f>SUM(F16:F20)</f>
        <v>-263.7</v>
      </c>
    </row>
    <row r="22" spans="1:14">
      <c r="A22" t="s">
        <v>74</v>
      </c>
    </row>
    <row r="23" spans="1:14">
      <c r="A23" t="s">
        <v>75</v>
      </c>
      <c r="B23">
        <v>55.6</v>
      </c>
      <c r="C23">
        <v>43.6</v>
      </c>
      <c r="D23">
        <v>35.4</v>
      </c>
      <c r="E23">
        <v>40.200000000000003</v>
      </c>
      <c r="F23">
        <v>46.2</v>
      </c>
    </row>
    <row r="24" spans="1:14">
      <c r="A24" t="s">
        <v>76</v>
      </c>
      <c r="B24">
        <v>-658.5</v>
      </c>
      <c r="C24">
        <v>-628.4</v>
      </c>
      <c r="D24">
        <v>-589.79999999999995</v>
      </c>
      <c r="E24">
        <v>-563</v>
      </c>
      <c r="F24">
        <v>-202.6</v>
      </c>
    </row>
    <row r="25" spans="1:14">
      <c r="A25" t="s">
        <v>77</v>
      </c>
      <c r="B25" s="7">
        <v>-418.2</v>
      </c>
      <c r="C25" s="7">
        <v>-453.9</v>
      </c>
      <c r="D25" s="7">
        <v>-458.7</v>
      </c>
      <c r="E25" s="7">
        <v>-1071.3</v>
      </c>
      <c r="F25" s="7">
        <v>-45.4</v>
      </c>
    </row>
    <row r="26" spans="1:14">
      <c r="A26" t="s">
        <v>78</v>
      </c>
      <c r="B26" s="1">
        <v>-86.8</v>
      </c>
      <c r="C26">
        <v>86.8</v>
      </c>
      <c r="D26" t="s">
        <v>53</v>
      </c>
    </row>
    <row r="27" spans="1:14">
      <c r="A27" t="s">
        <v>79</v>
      </c>
      <c r="B27">
        <v>750</v>
      </c>
      <c r="C27" s="1">
        <v>1100</v>
      </c>
      <c r="D27" t="s">
        <v>53</v>
      </c>
    </row>
    <row r="28" spans="1:14">
      <c r="A28" t="s">
        <v>80</v>
      </c>
      <c r="B28" s="1" t="s">
        <v>81</v>
      </c>
      <c r="C28" s="1">
        <v>-600</v>
      </c>
      <c r="D28" t="s">
        <v>53</v>
      </c>
    </row>
    <row r="29" spans="1:14">
      <c r="A29" t="s">
        <v>82</v>
      </c>
      <c r="B29" s="1"/>
      <c r="C29" s="1"/>
      <c r="F29">
        <v>-270</v>
      </c>
    </row>
    <row r="30" spans="1:14">
      <c r="A30" t="s">
        <v>83</v>
      </c>
      <c r="B30" s="1">
        <v>-21</v>
      </c>
      <c r="C30" s="1">
        <v>-19.899999999999999</v>
      </c>
      <c r="D30">
        <v>-19.8</v>
      </c>
      <c r="E30">
        <v>-12.9</v>
      </c>
      <c r="F30">
        <v>-7.1</v>
      </c>
    </row>
    <row r="31" spans="1:14">
      <c r="A31" t="s">
        <v>84</v>
      </c>
      <c r="B31" s="7">
        <v>-6.9</v>
      </c>
      <c r="C31" s="7">
        <v>-11.6</v>
      </c>
      <c r="D31">
        <v>-0.2</v>
      </c>
    </row>
    <row r="32" spans="1:14">
      <c r="A32" t="s">
        <v>66</v>
      </c>
      <c r="B32" s="7"/>
      <c r="C32" s="7"/>
      <c r="E32">
        <v>-2.7</v>
      </c>
    </row>
    <row r="33" spans="1:6">
      <c r="A33" s="4" t="s">
        <v>85</v>
      </c>
      <c r="B33" s="10">
        <v>-385.8</v>
      </c>
      <c r="C33" s="10">
        <v>-483.4</v>
      </c>
      <c r="D33" s="10">
        <v>-1033.0999999999999</v>
      </c>
      <c r="E33" s="10">
        <f>SUM(E23:E32)</f>
        <v>-1609.7</v>
      </c>
      <c r="F33" s="10">
        <f>SUM(F23:F32)</f>
        <v>-478.9</v>
      </c>
    </row>
    <row r="34" spans="1:6">
      <c r="A34" t="s">
        <v>86</v>
      </c>
    </row>
    <row r="35" spans="1:6">
      <c r="A35" t="s">
        <v>87</v>
      </c>
      <c r="B35" s="1">
        <v>-8.5</v>
      </c>
      <c r="C35" s="1">
        <v>-9.8000000000000007</v>
      </c>
      <c r="D35">
        <v>-7.2</v>
      </c>
      <c r="E35">
        <v>-8.5</v>
      </c>
      <c r="F35">
        <v>0.5</v>
      </c>
    </row>
    <row r="36" spans="1:6">
      <c r="A36" t="s">
        <v>88</v>
      </c>
      <c r="B36" s="7">
        <v>-8.5</v>
      </c>
      <c r="C36" s="7">
        <v>-9.8000000000000007</v>
      </c>
      <c r="D36" s="7">
        <v>-7.2</v>
      </c>
      <c r="E36" s="7">
        <v>-8.5</v>
      </c>
      <c r="F36" s="7">
        <v>0.5</v>
      </c>
    </row>
    <row r="37" spans="1:6">
      <c r="A37" t="s">
        <v>89</v>
      </c>
      <c r="B37">
        <v>34.4</v>
      </c>
      <c r="C37">
        <v>-196.1</v>
      </c>
      <c r="D37">
        <v>-55.9</v>
      </c>
      <c r="E37">
        <v>-742.6</v>
      </c>
      <c r="F37">
        <v>451.4</v>
      </c>
    </row>
    <row r="38" spans="1:6">
      <c r="A38" t="s">
        <v>90</v>
      </c>
      <c r="B38">
        <v>220.1</v>
      </c>
      <c r="C38">
        <v>416.2</v>
      </c>
      <c r="D38">
        <v>472.1</v>
      </c>
      <c r="E38">
        <v>1214.7</v>
      </c>
      <c r="F38">
        <v>763.3</v>
      </c>
    </row>
    <row r="39" spans="1:6">
      <c r="A39" t="s">
        <v>91</v>
      </c>
      <c r="B39" s="7">
        <v>254.5</v>
      </c>
      <c r="C39" s="7">
        <v>220.1</v>
      </c>
      <c r="D39" s="7">
        <v>416.2</v>
      </c>
      <c r="E39" s="7">
        <v>472.1</v>
      </c>
      <c r="F39" s="7">
        <v>1214.7</v>
      </c>
    </row>
    <row r="40" spans="1:6">
      <c r="B40" s="7"/>
      <c r="C4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7D42-7823-4A79-AF16-16A440138BE2}">
  <dimension ref="A2:J26"/>
  <sheetViews>
    <sheetView workbookViewId="0">
      <selection activeCell="H4" sqref="H4"/>
    </sheetView>
  </sheetViews>
  <sheetFormatPr defaultRowHeight="14.25"/>
  <cols>
    <col min="1" max="1" width="20.140625" bestFit="1" customWidth="1"/>
    <col min="2" max="4" width="9.7109375" bestFit="1" customWidth="1"/>
    <col min="5" max="5" width="12" bestFit="1" customWidth="1"/>
    <col min="6" max="6" width="9.7109375" bestFit="1" customWidth="1"/>
  </cols>
  <sheetData>
    <row r="2" spans="1:10" ht="18">
      <c r="A2" s="18"/>
      <c r="B2" s="18">
        <v>2025</v>
      </c>
      <c r="C2" s="23">
        <v>2024</v>
      </c>
      <c r="D2" s="23">
        <v>2023</v>
      </c>
      <c r="E2" s="18">
        <v>2022</v>
      </c>
      <c r="F2" s="18">
        <v>2021</v>
      </c>
      <c r="G2" s="18">
        <v>2020</v>
      </c>
      <c r="H2" s="18">
        <v>2019</v>
      </c>
      <c r="I2" s="15"/>
      <c r="J2" s="15"/>
    </row>
    <row r="3" spans="1:10" ht="18.75">
      <c r="A3" s="18" t="s">
        <v>92</v>
      </c>
      <c r="B3" s="17">
        <f>'Income Statement '!B3</f>
        <v>6.0289727831431141E-2</v>
      </c>
      <c r="C3" s="17">
        <f>'Income Statement '!C3</f>
        <v>8.6023760941284236E-2</v>
      </c>
      <c r="D3" s="17">
        <f>'Income Statement '!D3</f>
        <v>8.9075804776739279E-2</v>
      </c>
      <c r="E3" s="17">
        <f>'Income Statement '!E3</f>
        <v>0.33822487180556127</v>
      </c>
      <c r="F3" s="17">
        <f>'Income Statement '!F3</f>
        <v>-7.8238481343426883E-2</v>
      </c>
      <c r="G3" s="17">
        <f>'Income Statement '!G3</f>
        <v>-8.2663564579808238E-2</v>
      </c>
      <c r="H3" s="17">
        <f>'Income Statement '!H3</f>
        <v>5.3254291407284472E-2</v>
      </c>
      <c r="I3" s="15"/>
      <c r="J3" s="15"/>
    </row>
    <row r="4" spans="1:10" ht="18">
      <c r="A4" s="18" t="s">
        <v>93</v>
      </c>
      <c r="B4" s="17">
        <f>B9/'Income Statement '!B2</f>
        <v>0.30106734455604595</v>
      </c>
      <c r="C4" s="17">
        <f>C9/'Income Statement '!C2</f>
        <v>0.30915715539947325</v>
      </c>
      <c r="D4" s="17">
        <f>D9/'Income Statement '!D2</f>
        <v>0.31833177596826789</v>
      </c>
      <c r="E4" s="17">
        <f>E9/'Income Statement '!E2</f>
        <v>0.29738317757009347</v>
      </c>
      <c r="F4" s="17">
        <f>F9/'Income Statement '!F2</f>
        <v>0.29018496129848109</v>
      </c>
      <c r="G4" s="17">
        <f>G9/'Income Statement '!G2</f>
        <v>0.28707937849850779</v>
      </c>
      <c r="H4" s="17">
        <f>H9/'Income Statement '!H2</f>
        <v>0.28324168076706147</v>
      </c>
    </row>
    <row r="5" spans="1:10" ht="18">
      <c r="A5" s="18" t="s">
        <v>94</v>
      </c>
      <c r="B5" s="17">
        <f>('Income Statement '!B15+'Income Statement '!B11)/'Income Statement '!B2</f>
        <v>0.15553917874916159</v>
      </c>
      <c r="C5" s="17">
        <f>('Income Statement '!C15+'Income Statement '!C11)/'Income Statement '!C2</f>
        <v>0.15575943810359963</v>
      </c>
      <c r="D5" s="17">
        <f>('Income Statement '!D15+'Income Statement '!D11)/'Income Statement '!D2</f>
        <v>0.15156658212399168</v>
      </c>
      <c r="E5" s="17">
        <f>('Income Statement '!E15+'Income Statement '!E11)/'Income Statement '!E2</f>
        <v>0.15894080996884735</v>
      </c>
      <c r="F5" s="17">
        <f>('Income Statement '!F15+'Income Statement '!F11)/'Income Statement '!F2</f>
        <v>0.13890857547838412</v>
      </c>
      <c r="G5" s="17">
        <f>('Income Statement '!G15+'Income Statement '!G11)/'Income Statement '!G2</f>
        <v>5.1723475387157512E-2</v>
      </c>
      <c r="H5" s="17">
        <f>('Income Statement '!H15+'Income Statement '!H11)/'Income Statement '!H2</f>
        <v>0.13738484677570972</v>
      </c>
    </row>
    <row r="6" spans="1:10" ht="18">
      <c r="A6" s="18" t="s">
        <v>95</v>
      </c>
      <c r="B6" s="17">
        <f>'Income Statement '!B15/'Income Statement '!B2</f>
        <v>0.11280399446868762</v>
      </c>
      <c r="C6" s="17">
        <f>'Income Statement '!C15/'Income Statement '!C2</f>
        <v>0.1153819139596137</v>
      </c>
      <c r="D6" s="17">
        <f>'Income Statement '!D15/'Income Statement '!D2</f>
        <v>0.11459028585594691</v>
      </c>
      <c r="E6" s="17">
        <f>'Income Statement '!E15/'Income Statement '!E2</f>
        <v>0.12068535825545172</v>
      </c>
      <c r="F6" s="17">
        <f>'Income Statement '!F15/'Income Statement '!F2</f>
        <v>9.0146051333361121E-2</v>
      </c>
      <c r="G6" s="17">
        <f>'Income Statement '!G15/'Income Statement '!G2</f>
        <v>6.1355979966439943E-3</v>
      </c>
      <c r="H6" s="17">
        <f>'Income Statement '!H15/'Income Statement '!H2</f>
        <v>9.7821489001692047E-2</v>
      </c>
    </row>
    <row r="7" spans="1:10" ht="18">
      <c r="A7" s="18" t="s">
        <v>96</v>
      </c>
      <c r="B7" s="17">
        <f>'Income Statement '!B21/'Income Statement '!B2</f>
        <v>8.6911159505494037E-2</v>
      </c>
      <c r="C7" s="17">
        <f>'Income Statement '!C21/'Income Statement '!C2</f>
        <v>9.0219490781387177E-2</v>
      </c>
      <c r="D7" s="17">
        <f>'Income Statement '!D21/'Income Statement '!D2</f>
        <v>9.362306680142643E-2</v>
      </c>
      <c r="E7" s="17">
        <f>'Income Statement '!E21/'Income Statement '!E2</f>
        <v>9.8940809968847354E-2</v>
      </c>
      <c r="F7" s="17">
        <f>'Income Statement '!F21/'Income Statement '!F2</f>
        <v>8.7450146607189999E-2</v>
      </c>
      <c r="G7" s="17">
        <f>'Income Statement '!G21/'Income Statement '!G2</f>
        <v>6.7120111696063736E-3</v>
      </c>
      <c r="H7" s="17">
        <f>'Income Statement '!H21/'Income Statement '!H2</f>
        <v>8.3826847151720243E-2</v>
      </c>
    </row>
    <row r="8" spans="1:10" ht="15">
      <c r="A8" s="16" t="s">
        <v>97</v>
      </c>
      <c r="B8" s="22">
        <v>0.13</v>
      </c>
      <c r="C8" s="17"/>
      <c r="D8" s="17"/>
      <c r="E8" s="17"/>
      <c r="F8" s="17"/>
    </row>
    <row r="9" spans="1:10">
      <c r="A9" t="s">
        <v>98</v>
      </c>
      <c r="B9">
        <f>('Balance Sheet'!C6+'Income Statement '!B5)-'Balance Sheet'!B6</f>
        <v>3635.9</v>
      </c>
      <c r="C9">
        <f>('Balance Sheet'!D6+'Income Statement '!C5)-'Balance Sheet'!C6</f>
        <v>3521.3</v>
      </c>
      <c r="D9">
        <f>('Balance Sheet'!E6+'Income Statement '!D5)-'Balance Sheet'!D6</f>
        <v>3338.6</v>
      </c>
      <c r="E9">
        <f>('Balance Sheet'!F6+'Income Statement '!E5)-'Balance Sheet'!E6</f>
        <v>2863.8</v>
      </c>
      <c r="F9">
        <f>('Balance Sheet'!G6+'Income Statement '!F5)-'Balance Sheet'!F6</f>
        <v>2088.1999999999998</v>
      </c>
      <c r="G9">
        <f>('Balance Sheet'!H6+'Income Statement '!G5)-'Balance Sheet'!G6</f>
        <v>2241.2000000000003</v>
      </c>
      <c r="H9">
        <f>('Balance Sheet'!I6+'Income Statement '!H5)-'Balance Sheet'!H6</f>
        <v>2410.5</v>
      </c>
    </row>
    <row r="26" spans="4:4" ht="15">
      <c r="D26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5688-FC0D-4999-BF07-3125D9861FE6}">
  <dimension ref="A1:G4"/>
  <sheetViews>
    <sheetView workbookViewId="0">
      <selection activeCell="J17" sqref="J17"/>
    </sheetView>
  </sheetViews>
  <sheetFormatPr defaultRowHeight="15"/>
  <sheetData>
    <row r="1" spans="1:7">
      <c r="A1" s="57"/>
      <c r="B1" s="57">
        <v>2020</v>
      </c>
      <c r="C1" s="57">
        <v>2021</v>
      </c>
      <c r="D1" s="57">
        <v>2022</v>
      </c>
      <c r="E1" s="57">
        <v>2023</v>
      </c>
      <c r="F1" s="57">
        <v>2024</v>
      </c>
      <c r="G1" s="57">
        <v>2025</v>
      </c>
    </row>
    <row r="2" spans="1:7">
      <c r="A2" s="57" t="s">
        <v>99</v>
      </c>
      <c r="B2" s="58">
        <v>1.2999999999999999E-2</v>
      </c>
      <c r="C2" s="58">
        <v>5.1999999999999998E-2</v>
      </c>
      <c r="D2" s="58">
        <v>8.2000000000000003E-2</v>
      </c>
      <c r="E2" s="58">
        <v>3.6999999999999998E-2</v>
      </c>
      <c r="F2" s="58">
        <v>2.5999999999999999E-2</v>
      </c>
      <c r="G2" s="58">
        <v>2.9000000000000001E-2</v>
      </c>
    </row>
    <row r="3" spans="1:7">
      <c r="A3" s="57" t="s">
        <v>100</v>
      </c>
      <c r="B3" s="58">
        <v>1.7000000000000001E-2</v>
      </c>
      <c r="C3" s="58">
        <v>3.9E-2</v>
      </c>
      <c r="D3" s="58">
        <v>6.3E-2</v>
      </c>
      <c r="E3" s="58">
        <v>4.3999999999999997E-2</v>
      </c>
      <c r="F3" s="58">
        <v>3.3000000000000002E-2</v>
      </c>
      <c r="G3" s="58">
        <v>3.1E-2</v>
      </c>
    </row>
    <row r="4" spans="1:7">
      <c r="A4" s="57" t="s">
        <v>101</v>
      </c>
      <c r="B4" s="58">
        <v>5.1999999999999998E-2</v>
      </c>
      <c r="C4" s="58">
        <v>2.1000000000000001E-2</v>
      </c>
      <c r="D4" s="58">
        <v>-3.7999999999999999E-2</v>
      </c>
      <c r="E4" s="58">
        <v>4.7E-2</v>
      </c>
      <c r="F4" s="58">
        <v>1.7999999999999999E-2</v>
      </c>
      <c r="G4" s="58">
        <v>1.4E-2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0723-F7ED-426B-BA80-0F3D627D01C2}">
  <dimension ref="A1:E17"/>
  <sheetViews>
    <sheetView workbookViewId="0">
      <selection activeCell="P13" sqref="P13"/>
    </sheetView>
  </sheetViews>
  <sheetFormatPr defaultRowHeight="14.25"/>
  <cols>
    <col min="1" max="1" width="15.85546875" bestFit="1" customWidth="1"/>
    <col min="2" max="2" width="10.7109375" bestFit="1" customWidth="1"/>
    <col min="3" max="3" width="19.85546875" bestFit="1" customWidth="1"/>
    <col min="4" max="4" width="11.42578125" bestFit="1" customWidth="1"/>
    <col min="5" max="5" width="11.140625" bestFit="1" customWidth="1"/>
  </cols>
  <sheetData>
    <row r="1" spans="1:5" ht="28.5">
      <c r="A1" t="s">
        <v>102</v>
      </c>
      <c r="B1" t="s">
        <v>103</v>
      </c>
      <c r="C1" s="19" t="s">
        <v>104</v>
      </c>
      <c r="D1" t="s">
        <v>105</v>
      </c>
    </row>
    <row r="2" spans="1:5" ht="15">
      <c r="A2" s="16" t="s">
        <v>106</v>
      </c>
      <c r="B2" s="21">
        <f t="shared" ref="B2:B11" si="0">D2*C2</f>
        <v>5236</v>
      </c>
      <c r="C2" s="20">
        <v>5.6</v>
      </c>
      <c r="D2">
        <v>935</v>
      </c>
    </row>
    <row r="3" spans="1:5" ht="15">
      <c r="A3" s="16" t="s">
        <v>107</v>
      </c>
      <c r="B3" s="21">
        <f t="shared" si="0"/>
        <v>3073.2000000000003</v>
      </c>
      <c r="C3" s="20">
        <v>5.2</v>
      </c>
      <c r="D3">
        <v>591</v>
      </c>
    </row>
    <row r="4" spans="1:5" ht="15" customHeight="1">
      <c r="A4" s="16" t="s">
        <v>108</v>
      </c>
      <c r="B4" s="21">
        <f t="shared" si="0"/>
        <v>742.09999999999991</v>
      </c>
      <c r="C4" s="20">
        <v>4.0999999999999996</v>
      </c>
      <c r="D4">
        <v>181</v>
      </c>
    </row>
    <row r="5" spans="1:5" ht="15">
      <c r="A5" s="16" t="s">
        <v>109</v>
      </c>
      <c r="B5" s="21">
        <f t="shared" si="0"/>
        <v>475.20000000000005</v>
      </c>
      <c r="C5" s="20">
        <v>4.4000000000000004</v>
      </c>
      <c r="D5">
        <v>108</v>
      </c>
    </row>
    <row r="6" spans="1:5" ht="15">
      <c r="A6" s="16" t="s">
        <v>110</v>
      </c>
      <c r="B6" s="21">
        <f t="shared" si="0"/>
        <v>880</v>
      </c>
      <c r="C6" s="20">
        <v>10</v>
      </c>
      <c r="D6">
        <v>88</v>
      </c>
    </row>
    <row r="7" spans="1:5" ht="15">
      <c r="A7" s="16" t="s">
        <v>111</v>
      </c>
      <c r="B7" s="21">
        <f t="shared" si="0"/>
        <v>442.8</v>
      </c>
      <c r="C7" s="20">
        <v>5.4</v>
      </c>
      <c r="D7">
        <v>82</v>
      </c>
    </row>
    <row r="8" spans="1:5" ht="15">
      <c r="A8" s="16" t="s">
        <v>112</v>
      </c>
      <c r="B8" s="21">
        <f t="shared" si="0"/>
        <v>624.80000000000007</v>
      </c>
      <c r="C8" s="20">
        <v>8.8000000000000007</v>
      </c>
      <c r="D8">
        <v>71</v>
      </c>
    </row>
    <row r="9" spans="1:5" ht="15">
      <c r="A9" s="16" t="s">
        <v>113</v>
      </c>
      <c r="B9" s="21">
        <f t="shared" si="0"/>
        <v>292.39999999999998</v>
      </c>
      <c r="C9" s="20">
        <v>6.8</v>
      </c>
      <c r="D9">
        <v>43</v>
      </c>
    </row>
    <row r="10" spans="1:5" ht="15">
      <c r="A10" s="16" t="s">
        <v>114</v>
      </c>
      <c r="B10" s="21">
        <f t="shared" si="0"/>
        <v>246.5</v>
      </c>
      <c r="C10" s="20">
        <v>8.5</v>
      </c>
      <c r="D10">
        <v>29</v>
      </c>
    </row>
    <row r="11" spans="1:5" ht="15">
      <c r="A11" s="16" t="s">
        <v>115</v>
      </c>
      <c r="B11" s="21">
        <f t="shared" si="0"/>
        <v>173.6</v>
      </c>
      <c r="C11" s="20">
        <v>6.2</v>
      </c>
      <c r="D11">
        <v>28</v>
      </c>
    </row>
    <row r="12" spans="1:5" ht="15">
      <c r="A12" s="16"/>
      <c r="B12" s="21"/>
      <c r="C12" s="20"/>
    </row>
    <row r="13" spans="1:5" ht="15" customHeight="1">
      <c r="A13" s="9" t="s">
        <v>116</v>
      </c>
    </row>
    <row r="14" spans="1:5" ht="15" customHeight="1">
      <c r="A14" s="9" t="s">
        <v>117</v>
      </c>
      <c r="B14" s="9" t="s">
        <v>118</v>
      </c>
      <c r="C14" s="9" t="s">
        <v>119</v>
      </c>
      <c r="D14" s="9" t="s">
        <v>120</v>
      </c>
      <c r="E14" s="9" t="s">
        <v>121</v>
      </c>
    </row>
    <row r="15" spans="1:5">
      <c r="A15" t="s">
        <v>122</v>
      </c>
      <c r="B15" t="s">
        <v>123</v>
      </c>
      <c r="C15" t="s">
        <v>124</v>
      </c>
      <c r="D15" t="s">
        <v>125</v>
      </c>
      <c r="E15" t="s">
        <v>126</v>
      </c>
    </row>
    <row r="16" spans="1:5">
      <c r="A16" t="s">
        <v>127</v>
      </c>
      <c r="C16" t="s">
        <v>128</v>
      </c>
      <c r="D16" t="s">
        <v>129</v>
      </c>
      <c r="E16" t="s">
        <v>130</v>
      </c>
    </row>
    <row r="17" spans="3:5" ht="14.25" customHeight="1">
      <c r="C17" t="s">
        <v>131</v>
      </c>
      <c r="D17" t="s">
        <v>132</v>
      </c>
      <c r="E17" t="s">
        <v>133</v>
      </c>
    </row>
  </sheetData>
  <sortState xmlns:xlrd2="http://schemas.microsoft.com/office/spreadsheetml/2017/richdata2" ref="A2:D11">
    <sortCondition descending="1" ref="D2"/>
  </sortState>
  <conditionalFormatting sqref="C2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1A4F-9017-48CB-BA9C-240CFE004589}">
  <dimension ref="A1:H40"/>
  <sheetViews>
    <sheetView workbookViewId="0">
      <selection activeCell="D5" sqref="D5"/>
    </sheetView>
  </sheetViews>
  <sheetFormatPr defaultRowHeight="14.25"/>
  <cols>
    <col min="1" max="1" width="28.28515625" bestFit="1" customWidth="1"/>
    <col min="4" max="4" width="12.5703125" customWidth="1"/>
  </cols>
  <sheetData>
    <row r="1" spans="1:8" s="19" customFormat="1" ht="60">
      <c r="A1" s="26" t="s">
        <v>134</v>
      </c>
      <c r="B1" s="26" t="s">
        <v>135</v>
      </c>
      <c r="C1" s="26" t="s">
        <v>136</v>
      </c>
      <c r="D1" s="26" t="s">
        <v>137</v>
      </c>
      <c r="E1" s="26" t="s">
        <v>138</v>
      </c>
      <c r="F1" s="26" t="s">
        <v>139</v>
      </c>
      <c r="G1" s="26" t="s">
        <v>140</v>
      </c>
      <c r="H1" s="26" t="s">
        <v>141</v>
      </c>
    </row>
    <row r="2" spans="1:8">
      <c r="A2" t="s">
        <v>142</v>
      </c>
      <c r="B2">
        <v>2024</v>
      </c>
      <c r="C2">
        <v>8.6</v>
      </c>
      <c r="D2">
        <v>1.6</v>
      </c>
      <c r="E2">
        <v>15.5</v>
      </c>
      <c r="F2">
        <v>8.8800000000000008</v>
      </c>
      <c r="G2" t="s">
        <v>143</v>
      </c>
      <c r="H2">
        <v>5.6</v>
      </c>
    </row>
    <row r="3" spans="1:8">
      <c r="B3">
        <v>2023</v>
      </c>
      <c r="C3">
        <v>8.9</v>
      </c>
      <c r="D3">
        <v>6.8</v>
      </c>
      <c r="E3">
        <v>15.2</v>
      </c>
      <c r="F3">
        <v>8</v>
      </c>
      <c r="G3" t="s">
        <v>144</v>
      </c>
      <c r="H3">
        <v>5.5</v>
      </c>
    </row>
    <row r="4" spans="1:8">
      <c r="B4">
        <v>2022</v>
      </c>
      <c r="C4">
        <v>33.799999999999997</v>
      </c>
      <c r="D4">
        <v>30.9</v>
      </c>
      <c r="E4">
        <v>15.9</v>
      </c>
      <c r="F4">
        <v>7.4</v>
      </c>
      <c r="G4" t="s">
        <v>144</v>
      </c>
      <c r="H4">
        <v>5</v>
      </c>
    </row>
    <row r="5" spans="1:8">
      <c r="A5" t="s">
        <v>145</v>
      </c>
      <c r="B5">
        <v>2024</v>
      </c>
      <c r="C5">
        <v>3.9</v>
      </c>
      <c r="D5">
        <v>1.6</v>
      </c>
      <c r="E5">
        <v>21.9</v>
      </c>
      <c r="H5">
        <v>5.5</v>
      </c>
    </row>
    <row r="6" spans="1:8">
      <c r="B6">
        <v>2023</v>
      </c>
      <c r="C6">
        <v>8.3000000000000007</v>
      </c>
      <c r="D6">
        <v>6.7</v>
      </c>
      <c r="E6">
        <v>21</v>
      </c>
      <c r="H6">
        <v>5.4</v>
      </c>
    </row>
    <row r="7" spans="1:8">
      <c r="B7">
        <v>2022</v>
      </c>
      <c r="C7">
        <v>25.3</v>
      </c>
      <c r="D7">
        <v>24.1</v>
      </c>
      <c r="E7">
        <v>22.1</v>
      </c>
      <c r="H7">
        <v>5.0999999999999996</v>
      </c>
    </row>
    <row r="8" spans="1:8">
      <c r="A8" t="s">
        <v>146</v>
      </c>
      <c r="B8">
        <v>2024</v>
      </c>
      <c r="C8">
        <v>7.4</v>
      </c>
      <c r="D8">
        <v>4.7</v>
      </c>
      <c r="E8">
        <v>18.2</v>
      </c>
      <c r="H8">
        <v>4.9000000000000004</v>
      </c>
    </row>
    <row r="9" spans="1:8">
      <c r="B9">
        <v>2023</v>
      </c>
      <c r="C9">
        <v>10</v>
      </c>
      <c r="D9">
        <v>7.4</v>
      </c>
      <c r="E9">
        <v>16.5</v>
      </c>
      <c r="H9">
        <v>4.5999999999999996</v>
      </c>
    </row>
    <row r="10" spans="1:8">
      <c r="B10">
        <v>2022</v>
      </c>
      <c r="C10">
        <v>31.1</v>
      </c>
      <c r="D10">
        <v>28.1</v>
      </c>
      <c r="E10">
        <v>17.600000000000001</v>
      </c>
      <c r="H10">
        <v>4.4000000000000004</v>
      </c>
    </row>
    <row r="11" spans="1:8">
      <c r="A11" t="s">
        <v>147</v>
      </c>
      <c r="B11">
        <v>2024</v>
      </c>
      <c r="C11">
        <v>55.5</v>
      </c>
      <c r="D11">
        <v>-2.4</v>
      </c>
      <c r="E11">
        <v>18.7</v>
      </c>
      <c r="H11">
        <v>7.6</v>
      </c>
    </row>
    <row r="12" spans="1:8">
      <c r="B12">
        <v>2023</v>
      </c>
      <c r="C12">
        <v>7</v>
      </c>
      <c r="D12">
        <v>5.7</v>
      </c>
      <c r="E12">
        <v>19.100000000000001</v>
      </c>
      <c r="H12">
        <v>9.1</v>
      </c>
    </row>
    <row r="13" spans="1:8">
      <c r="B13">
        <v>2022</v>
      </c>
      <c r="C13">
        <v>75.099999999999994</v>
      </c>
      <c r="D13">
        <v>62.7</v>
      </c>
      <c r="E13">
        <v>21.3</v>
      </c>
      <c r="H13">
        <v>8.6</v>
      </c>
    </row>
    <row r="14" spans="1:8">
      <c r="A14" t="s">
        <v>148</v>
      </c>
      <c r="B14">
        <v>2024</v>
      </c>
      <c r="C14">
        <v>2.7</v>
      </c>
      <c r="D14">
        <v>0.8</v>
      </c>
      <c r="E14">
        <v>15.1</v>
      </c>
      <c r="H14">
        <v>5.7</v>
      </c>
    </row>
    <row r="15" spans="1:8">
      <c r="B15">
        <v>2023</v>
      </c>
      <c r="C15">
        <v>9.6</v>
      </c>
      <c r="D15">
        <v>7.9</v>
      </c>
      <c r="E15">
        <v>15.5</v>
      </c>
      <c r="H15">
        <v>5.7</v>
      </c>
    </row>
    <row r="16" spans="1:8">
      <c r="B16">
        <v>2022</v>
      </c>
      <c r="C16">
        <v>46.4</v>
      </c>
      <c r="D16">
        <v>42.4</v>
      </c>
      <c r="E16">
        <v>15.2</v>
      </c>
      <c r="H16">
        <v>5.7</v>
      </c>
    </row>
    <row r="17" spans="1:8">
      <c r="A17" t="s">
        <v>149</v>
      </c>
      <c r="B17">
        <v>2024</v>
      </c>
      <c r="C17">
        <v>-5.3</v>
      </c>
      <c r="D17" s="25">
        <v>-1.1000000000000001</v>
      </c>
      <c r="E17">
        <v>9.9</v>
      </c>
      <c r="F17">
        <v>1.79</v>
      </c>
      <c r="G17" t="s">
        <v>150</v>
      </c>
      <c r="H17">
        <v>4.2</v>
      </c>
    </row>
    <row r="18" spans="1:8">
      <c r="B18">
        <v>2023</v>
      </c>
      <c r="C18">
        <v>5.3</v>
      </c>
      <c r="D18">
        <v>0.8</v>
      </c>
      <c r="E18">
        <v>10.7</v>
      </c>
      <c r="F18">
        <v>2.93</v>
      </c>
      <c r="G18" t="s">
        <v>151</v>
      </c>
      <c r="H18">
        <v>4.3</v>
      </c>
    </row>
    <row r="19" spans="1:8">
      <c r="B19">
        <v>2022</v>
      </c>
      <c r="C19">
        <v>13.9</v>
      </c>
      <c r="D19">
        <v>4</v>
      </c>
      <c r="E19">
        <v>10.6</v>
      </c>
      <c r="F19">
        <v>2.52</v>
      </c>
      <c r="G19" t="s">
        <v>152</v>
      </c>
      <c r="H19">
        <v>4.0999999999999996</v>
      </c>
    </row>
    <row r="20" spans="1:8">
      <c r="A20" t="s">
        <v>153</v>
      </c>
      <c r="B20">
        <v>2024</v>
      </c>
      <c r="C20">
        <v>16</v>
      </c>
      <c r="D20">
        <v>8.5</v>
      </c>
      <c r="E20">
        <v>14.5</v>
      </c>
      <c r="F20">
        <v>6.47</v>
      </c>
      <c r="G20" t="s">
        <v>154</v>
      </c>
      <c r="H20">
        <v>8</v>
      </c>
    </row>
    <row r="21" spans="1:8">
      <c r="B21">
        <v>2023</v>
      </c>
      <c r="C21">
        <v>15.4</v>
      </c>
      <c r="D21">
        <v>10.1</v>
      </c>
      <c r="E21">
        <v>13.8</v>
      </c>
      <c r="F21">
        <v>4.54</v>
      </c>
      <c r="G21" t="s">
        <v>154</v>
      </c>
      <c r="H21">
        <v>7.5</v>
      </c>
    </row>
    <row r="22" spans="1:8">
      <c r="B22">
        <v>2022</v>
      </c>
      <c r="C22">
        <v>15.9</v>
      </c>
      <c r="D22">
        <v>9.6999999999999993</v>
      </c>
      <c r="E22">
        <v>13.9</v>
      </c>
      <c r="F22">
        <v>3.97</v>
      </c>
      <c r="G22" t="s">
        <v>154</v>
      </c>
      <c r="H22">
        <v>6.8</v>
      </c>
    </row>
    <row r="23" spans="1:8">
      <c r="A23" t="s">
        <v>155</v>
      </c>
      <c r="B23">
        <v>2024</v>
      </c>
      <c r="C23">
        <v>6.8</v>
      </c>
      <c r="D23">
        <v>7</v>
      </c>
      <c r="E23">
        <v>10</v>
      </c>
      <c r="F23">
        <v>4.0999999999999996</v>
      </c>
      <c r="G23" t="s">
        <v>156</v>
      </c>
      <c r="H23">
        <v>3.7</v>
      </c>
    </row>
    <row r="24" spans="1:8">
      <c r="B24">
        <v>2023</v>
      </c>
      <c r="C24">
        <v>7.5</v>
      </c>
      <c r="D24">
        <v>7.8</v>
      </c>
      <c r="E24">
        <v>8.4</v>
      </c>
      <c r="F24">
        <v>2.83</v>
      </c>
      <c r="G24" t="s">
        <v>157</v>
      </c>
      <c r="H24">
        <v>3.5</v>
      </c>
    </row>
    <row r="25" spans="1:8">
      <c r="B25">
        <v>2022</v>
      </c>
      <c r="C25">
        <v>12.1</v>
      </c>
      <c r="D25">
        <v>12.3</v>
      </c>
      <c r="E25">
        <v>8.1999999999999993</v>
      </c>
      <c r="F25">
        <v>3.37</v>
      </c>
      <c r="G25" t="s">
        <v>158</v>
      </c>
      <c r="H25">
        <v>3.2</v>
      </c>
    </row>
    <row r="26" spans="1:8">
      <c r="A26" t="s">
        <v>159</v>
      </c>
      <c r="B26">
        <v>2024</v>
      </c>
      <c r="C26">
        <v>5.0999999999999996</v>
      </c>
      <c r="D26">
        <v>1</v>
      </c>
      <c r="E26">
        <v>9.3000000000000007</v>
      </c>
      <c r="F26">
        <v>3.73</v>
      </c>
      <c r="G26" t="s">
        <v>152</v>
      </c>
      <c r="H26">
        <v>12.3</v>
      </c>
    </row>
    <row r="27" spans="1:8">
      <c r="B27">
        <v>2023</v>
      </c>
      <c r="C27">
        <v>4.7</v>
      </c>
      <c r="D27">
        <v>2.5</v>
      </c>
      <c r="E27">
        <v>8</v>
      </c>
      <c r="F27">
        <v>2.57</v>
      </c>
      <c r="G27" t="s">
        <v>160</v>
      </c>
      <c r="H27">
        <v>12.3</v>
      </c>
    </row>
    <row r="28" spans="1:8">
      <c r="B28">
        <v>2022</v>
      </c>
      <c r="C28">
        <v>17.7</v>
      </c>
      <c r="D28">
        <v>11.4</v>
      </c>
      <c r="E28">
        <v>7.9</v>
      </c>
      <c r="F28">
        <v>2.0699999999999998</v>
      </c>
      <c r="G28" t="s">
        <v>161</v>
      </c>
      <c r="H28">
        <v>11.5</v>
      </c>
    </row>
    <row r="29" spans="1:8">
      <c r="A29" t="s">
        <v>162</v>
      </c>
      <c r="B29">
        <v>2024</v>
      </c>
      <c r="C29">
        <v>14.6</v>
      </c>
      <c r="D29">
        <v>7.4</v>
      </c>
      <c r="E29">
        <v>16.899999999999999</v>
      </c>
      <c r="F29">
        <v>1.1200000000000001</v>
      </c>
      <c r="G29" t="s">
        <v>163</v>
      </c>
      <c r="H29">
        <v>3.2</v>
      </c>
    </row>
    <row r="30" spans="1:8">
      <c r="B30">
        <v>2023</v>
      </c>
      <c r="C30">
        <v>14.3</v>
      </c>
      <c r="D30">
        <v>7.9</v>
      </c>
      <c r="E30">
        <v>15.8</v>
      </c>
      <c r="F30">
        <v>0.89</v>
      </c>
      <c r="G30" t="s">
        <v>163</v>
      </c>
      <c r="H30">
        <v>3</v>
      </c>
    </row>
    <row r="31" spans="1:8">
      <c r="B31">
        <v>2022</v>
      </c>
      <c r="C31">
        <v>14.4</v>
      </c>
      <c r="D31">
        <v>8</v>
      </c>
      <c r="E31">
        <v>13.5</v>
      </c>
      <c r="F31">
        <v>0.69</v>
      </c>
      <c r="G31" t="s">
        <v>163</v>
      </c>
      <c r="H31">
        <v>2.9</v>
      </c>
    </row>
    <row r="32" spans="1:8">
      <c r="A32" t="s">
        <v>164</v>
      </c>
      <c r="B32">
        <v>2024</v>
      </c>
      <c r="C32">
        <v>28.5</v>
      </c>
      <c r="D32">
        <v>21.6</v>
      </c>
      <c r="E32">
        <v>28.1</v>
      </c>
      <c r="F32">
        <v>3.42</v>
      </c>
      <c r="G32" t="s">
        <v>165</v>
      </c>
      <c r="H32">
        <v>2.1</v>
      </c>
    </row>
    <row r="33" spans="1:8">
      <c r="B33">
        <v>2023</v>
      </c>
      <c r="C33">
        <v>28.1</v>
      </c>
      <c r="D33">
        <v>16.8</v>
      </c>
      <c r="E33">
        <v>25.4</v>
      </c>
      <c r="F33">
        <v>2.59</v>
      </c>
      <c r="G33" t="s">
        <v>166</v>
      </c>
      <c r="H33">
        <v>1.8</v>
      </c>
    </row>
    <row r="34" spans="1:8">
      <c r="B34">
        <v>2022</v>
      </c>
      <c r="C34">
        <v>26.6</v>
      </c>
      <c r="D34">
        <v>3.4</v>
      </c>
      <c r="E34">
        <v>30.4</v>
      </c>
      <c r="F34">
        <v>1.85</v>
      </c>
      <c r="G34" t="s">
        <v>167</v>
      </c>
      <c r="H34">
        <v>1.6</v>
      </c>
    </row>
    <row r="35" spans="1:8">
      <c r="A35" t="s">
        <v>168</v>
      </c>
      <c r="B35">
        <v>2024</v>
      </c>
      <c r="C35">
        <v>6.7</v>
      </c>
      <c r="D35">
        <v>2</v>
      </c>
      <c r="E35">
        <v>36.5</v>
      </c>
      <c r="F35">
        <v>5.48</v>
      </c>
      <c r="G35" t="s">
        <v>169</v>
      </c>
      <c r="H35">
        <v>1.1000000000000001</v>
      </c>
    </row>
    <row r="36" spans="1:8">
      <c r="B36">
        <v>2023</v>
      </c>
      <c r="C36">
        <v>-3.4</v>
      </c>
      <c r="D36">
        <v>6</v>
      </c>
      <c r="E36">
        <v>34.6</v>
      </c>
      <c r="F36">
        <v>5.17</v>
      </c>
      <c r="G36" t="s">
        <v>170</v>
      </c>
      <c r="H36">
        <v>1</v>
      </c>
    </row>
    <row r="37" spans="1:8">
      <c r="B37">
        <v>2022</v>
      </c>
      <c r="C37">
        <v>-2.9</v>
      </c>
      <c r="D37">
        <v>4</v>
      </c>
      <c r="E37">
        <v>33.6</v>
      </c>
      <c r="F37">
        <v>4.51</v>
      </c>
      <c r="G37" t="s">
        <v>171</v>
      </c>
      <c r="H37">
        <v>0.9</v>
      </c>
    </row>
    <row r="38" spans="1:8">
      <c r="A38" t="s">
        <v>172</v>
      </c>
      <c r="B38">
        <v>2024</v>
      </c>
      <c r="C38">
        <v>102.3</v>
      </c>
      <c r="D38">
        <v>-6.8</v>
      </c>
      <c r="E38">
        <v>11.2</v>
      </c>
      <c r="F38">
        <v>-0.28000000000000003</v>
      </c>
      <c r="G38" t="s">
        <v>173</v>
      </c>
      <c r="H38">
        <v>6</v>
      </c>
    </row>
    <row r="39" spans="1:8">
      <c r="B39">
        <v>2023</v>
      </c>
      <c r="C39">
        <v>5</v>
      </c>
      <c r="D39">
        <v>-2.7</v>
      </c>
      <c r="E39">
        <v>9.9</v>
      </c>
      <c r="F39">
        <v>0.18</v>
      </c>
      <c r="G39" t="s">
        <v>144</v>
      </c>
      <c r="H39">
        <v>5.5</v>
      </c>
    </row>
    <row r="40" spans="1:8">
      <c r="B40">
        <v>2022</v>
      </c>
      <c r="C40">
        <v>8.5</v>
      </c>
      <c r="D40">
        <v>5.2</v>
      </c>
      <c r="E40">
        <v>13</v>
      </c>
      <c r="F40">
        <v>0.55000000000000004</v>
      </c>
      <c r="G40" t="s">
        <v>143</v>
      </c>
      <c r="H40">
        <v>5.2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60AB-67B3-4212-831C-DC2EEF7BAC9E}">
  <dimension ref="A1:AJ30"/>
  <sheetViews>
    <sheetView workbookViewId="0">
      <selection activeCell="E7" sqref="E7"/>
    </sheetView>
  </sheetViews>
  <sheetFormatPr defaultColWidth="9.140625" defaultRowHeight="14.25"/>
  <cols>
    <col min="1" max="1" width="28.28515625" bestFit="1" customWidth="1"/>
    <col min="6" max="6" width="9.140625" hidden="1" customWidth="1"/>
    <col min="12" max="12" width="0" hidden="1" customWidth="1"/>
    <col min="18" max="18" width="0" hidden="1" customWidth="1"/>
    <col min="19" max="19" width="9.140625" bestFit="1" customWidth="1"/>
    <col min="24" max="24" width="0" hidden="1" customWidth="1"/>
    <col min="30" max="30" width="0" hidden="1" customWidth="1"/>
    <col min="36" max="36" width="0" hidden="1" customWidth="1"/>
  </cols>
  <sheetData>
    <row r="1" spans="1:36" s="15" customFormat="1" ht="15">
      <c r="A1" s="28"/>
      <c r="B1" s="59" t="s">
        <v>136</v>
      </c>
      <c r="C1" s="59"/>
      <c r="D1" s="59"/>
      <c r="E1" s="59"/>
      <c r="F1" s="29"/>
      <c r="G1" s="29"/>
      <c r="H1" s="61" t="s">
        <v>137</v>
      </c>
      <c r="I1" s="60"/>
      <c r="J1" s="60"/>
      <c r="K1" s="60"/>
      <c r="L1" s="29"/>
      <c r="M1" s="29"/>
      <c r="N1" s="61" t="s">
        <v>138</v>
      </c>
      <c r="O1" s="60"/>
      <c r="P1" s="60"/>
      <c r="Q1" s="60"/>
      <c r="R1" s="29"/>
      <c r="S1" s="29"/>
      <c r="T1" s="59" t="s">
        <v>139</v>
      </c>
      <c r="U1" s="59"/>
      <c r="V1" s="59"/>
      <c r="W1" s="59"/>
      <c r="X1" s="29"/>
      <c r="Y1" s="29"/>
      <c r="Z1" s="61" t="s">
        <v>140</v>
      </c>
      <c r="AA1" s="60"/>
      <c r="AB1" s="60"/>
      <c r="AC1" s="60"/>
      <c r="AD1" s="29"/>
      <c r="AE1" s="29"/>
      <c r="AF1" s="59" t="s">
        <v>141</v>
      </c>
      <c r="AG1" s="60"/>
      <c r="AH1" s="60"/>
      <c r="AI1" s="60"/>
      <c r="AJ1" s="29"/>
    </row>
    <row r="2" spans="1:36" ht="15">
      <c r="A2" s="27" t="s">
        <v>174</v>
      </c>
      <c r="B2" s="27">
        <v>2022</v>
      </c>
      <c r="C2" s="27">
        <v>2023</v>
      </c>
      <c r="D2" s="27">
        <v>2024</v>
      </c>
      <c r="E2" s="30">
        <v>2025</v>
      </c>
      <c r="F2" s="27" t="s">
        <v>175</v>
      </c>
      <c r="G2" s="27"/>
      <c r="H2" s="27">
        <v>2022</v>
      </c>
      <c r="I2" s="27">
        <v>2023</v>
      </c>
      <c r="J2" s="27">
        <v>2024</v>
      </c>
      <c r="K2" s="30">
        <v>2025</v>
      </c>
      <c r="L2" s="27" t="s">
        <v>175</v>
      </c>
      <c r="M2" s="27"/>
      <c r="N2" s="27">
        <v>2022</v>
      </c>
      <c r="O2" s="27">
        <v>2023</v>
      </c>
      <c r="P2" s="27">
        <v>2024</v>
      </c>
      <c r="Q2" s="30">
        <v>2025</v>
      </c>
      <c r="R2" s="27" t="s">
        <v>175</v>
      </c>
      <c r="S2" s="27"/>
      <c r="T2" s="27">
        <v>2022</v>
      </c>
      <c r="U2" s="27">
        <v>2023</v>
      </c>
      <c r="V2" s="27">
        <v>2024</v>
      </c>
      <c r="W2" s="30">
        <v>2025</v>
      </c>
      <c r="X2" s="27" t="s">
        <v>175</v>
      </c>
      <c r="Y2" s="27"/>
      <c r="Z2" s="27">
        <v>2022</v>
      </c>
      <c r="AA2" s="27">
        <v>2023</v>
      </c>
      <c r="AB2" s="27">
        <v>2024</v>
      </c>
      <c r="AC2" s="30">
        <v>2025</v>
      </c>
      <c r="AD2" s="27" t="s">
        <v>175</v>
      </c>
      <c r="AE2" s="27"/>
      <c r="AF2" s="27">
        <v>2022</v>
      </c>
      <c r="AG2" s="27">
        <v>2023</v>
      </c>
      <c r="AH2" s="27">
        <v>2024</v>
      </c>
      <c r="AI2" s="30">
        <v>2025</v>
      </c>
      <c r="AJ2" s="9" t="s">
        <v>175</v>
      </c>
    </row>
    <row r="3" spans="1:36" ht="15">
      <c r="A3" s="33"/>
      <c r="B3" s="34"/>
      <c r="C3" s="35"/>
      <c r="D3" s="36"/>
      <c r="E3" s="37"/>
      <c r="F3" s="34"/>
      <c r="G3" s="34"/>
      <c r="H3" s="34"/>
      <c r="I3" s="35"/>
      <c r="J3" s="36"/>
      <c r="K3" s="37"/>
      <c r="L3" s="34"/>
      <c r="M3" s="34"/>
      <c r="N3" s="34"/>
      <c r="O3" s="35"/>
      <c r="P3" s="36"/>
      <c r="Q3" s="37"/>
      <c r="R3" s="34"/>
      <c r="S3" s="34"/>
      <c r="T3" s="34"/>
      <c r="U3" s="35"/>
      <c r="V3" s="36"/>
      <c r="W3" s="37"/>
      <c r="X3" s="34"/>
      <c r="Y3" s="34"/>
      <c r="Z3" s="34"/>
      <c r="AA3" s="35"/>
      <c r="AB3" s="36"/>
      <c r="AC3" s="37"/>
      <c r="AD3" s="34"/>
      <c r="AE3" s="34"/>
      <c r="AF3" s="34"/>
      <c r="AG3" s="35"/>
      <c r="AH3" s="36"/>
      <c r="AI3" s="38"/>
      <c r="AJ3" s="32"/>
    </row>
    <row r="4" spans="1:36" s="9" customFormat="1" ht="15">
      <c r="A4" s="39" t="s">
        <v>176</v>
      </c>
      <c r="B4" s="40">
        <v>20</v>
      </c>
      <c r="C4" s="41">
        <v>7.1</v>
      </c>
      <c r="D4" s="42">
        <v>4</v>
      </c>
      <c r="E4" s="43">
        <v>9.6</v>
      </c>
      <c r="F4" s="40" t="s">
        <v>177</v>
      </c>
      <c r="G4" s="40"/>
      <c r="H4" s="40">
        <v>15.7</v>
      </c>
      <c r="I4" s="41">
        <v>5.0999999999999996</v>
      </c>
      <c r="J4" s="42">
        <v>2.5</v>
      </c>
      <c r="K4" s="43">
        <v>8.1999999999999993</v>
      </c>
      <c r="L4" s="40" t="s">
        <v>178</v>
      </c>
      <c r="M4" s="40"/>
      <c r="N4" s="40">
        <v>11.6</v>
      </c>
      <c r="O4" s="41">
        <v>11.4</v>
      </c>
      <c r="P4" s="42">
        <v>11.8</v>
      </c>
      <c r="Q4" s="43">
        <v>7.7</v>
      </c>
      <c r="R4" s="40" t="s">
        <v>179</v>
      </c>
      <c r="S4" s="40"/>
      <c r="T4" s="40">
        <v>4.4000000000000004</v>
      </c>
      <c r="U4" s="41">
        <v>4.5999999999999996</v>
      </c>
      <c r="V4" s="42">
        <v>4.9000000000000004</v>
      </c>
      <c r="W4" s="43">
        <v>4.0999999999999996</v>
      </c>
      <c r="X4" s="40" t="s">
        <v>180</v>
      </c>
      <c r="Y4" s="40"/>
      <c r="Z4" s="40" t="s">
        <v>181</v>
      </c>
      <c r="AA4" s="41" t="s">
        <v>182</v>
      </c>
      <c r="AB4" s="42" t="s">
        <v>182</v>
      </c>
      <c r="AC4" s="43" t="s">
        <v>183</v>
      </c>
      <c r="AD4" s="40" t="s">
        <v>184</v>
      </c>
      <c r="AE4" s="40"/>
      <c r="AF4" s="40">
        <v>4.0999999999999996</v>
      </c>
      <c r="AG4" s="41">
        <v>4.4000000000000004</v>
      </c>
      <c r="AH4" s="42">
        <v>4.5</v>
      </c>
      <c r="AI4" s="44">
        <v>4</v>
      </c>
      <c r="AJ4" s="9" t="s">
        <v>185</v>
      </c>
    </row>
    <row r="5" spans="1:36">
      <c r="A5" s="45" t="s">
        <v>142</v>
      </c>
      <c r="B5" s="46">
        <v>33.799999999999997</v>
      </c>
      <c r="C5" s="47">
        <v>8.9</v>
      </c>
      <c r="D5" s="48">
        <v>8.6</v>
      </c>
      <c r="E5" s="49">
        <v>6</v>
      </c>
      <c r="F5" s="46" t="s">
        <v>186</v>
      </c>
      <c r="G5" s="46"/>
      <c r="H5" s="46">
        <v>30.9</v>
      </c>
      <c r="I5" s="47">
        <v>6.8</v>
      </c>
      <c r="J5" s="48">
        <v>1.6</v>
      </c>
      <c r="K5" s="49">
        <v>4.7</v>
      </c>
      <c r="L5" s="46" t="s">
        <v>187</v>
      </c>
      <c r="M5" s="46"/>
      <c r="N5" s="46">
        <v>15.9</v>
      </c>
      <c r="O5" s="47">
        <v>15.2</v>
      </c>
      <c r="P5" s="48">
        <v>15.5</v>
      </c>
      <c r="Q5" s="49">
        <v>15.5</v>
      </c>
      <c r="R5" s="46" t="s">
        <v>188</v>
      </c>
      <c r="S5" s="46"/>
      <c r="T5" s="46">
        <v>7.4</v>
      </c>
      <c r="U5" s="47">
        <v>8</v>
      </c>
      <c r="V5" s="48">
        <v>8.8800000000000008</v>
      </c>
      <c r="W5" s="49">
        <v>8.8800000000000008</v>
      </c>
      <c r="X5" s="46" t="s">
        <v>189</v>
      </c>
      <c r="Y5" s="46"/>
      <c r="Z5" s="46" t="s">
        <v>144</v>
      </c>
      <c r="AA5" s="47" t="s">
        <v>144</v>
      </c>
      <c r="AB5" s="48" t="s">
        <v>143</v>
      </c>
      <c r="AC5" s="49" t="s">
        <v>190</v>
      </c>
      <c r="AD5" s="46" t="s">
        <v>191</v>
      </c>
      <c r="AE5" s="46"/>
      <c r="AF5" s="46">
        <v>5</v>
      </c>
      <c r="AG5" s="47">
        <v>5.5</v>
      </c>
      <c r="AH5" s="48">
        <v>5.6</v>
      </c>
      <c r="AI5" s="50">
        <v>5.6</v>
      </c>
      <c r="AJ5" t="s">
        <v>192</v>
      </c>
    </row>
    <row r="6" spans="1:36">
      <c r="A6" s="45" t="s">
        <v>149</v>
      </c>
      <c r="B6" s="46">
        <v>13.9</v>
      </c>
      <c r="C6" s="47">
        <v>5.3</v>
      </c>
      <c r="D6" s="48">
        <v>-5.3</v>
      </c>
      <c r="E6" s="49">
        <v>0.3</v>
      </c>
      <c r="F6" s="46" t="s">
        <v>193</v>
      </c>
      <c r="G6" s="46"/>
      <c r="H6" s="46">
        <v>4</v>
      </c>
      <c r="I6" s="47">
        <v>0.8</v>
      </c>
      <c r="J6" s="48">
        <v>-1.1000000000000001</v>
      </c>
      <c r="K6" s="49">
        <v>-0.1</v>
      </c>
      <c r="L6" s="46" t="s">
        <v>194</v>
      </c>
      <c r="M6" s="46"/>
      <c r="N6" s="46">
        <v>10.6</v>
      </c>
      <c r="O6" s="47">
        <v>10.7</v>
      </c>
      <c r="P6" s="48">
        <v>9.9</v>
      </c>
      <c r="Q6" s="49">
        <v>7.7</v>
      </c>
      <c r="R6" s="46" t="s">
        <v>195</v>
      </c>
      <c r="S6" s="46"/>
      <c r="T6" s="46">
        <v>2.52</v>
      </c>
      <c r="U6" s="47">
        <v>2.93</v>
      </c>
      <c r="V6" s="48">
        <v>1.79</v>
      </c>
      <c r="W6" s="49">
        <v>0.32</v>
      </c>
      <c r="X6" s="46" t="s">
        <v>196</v>
      </c>
      <c r="Y6" s="46"/>
      <c r="Z6" s="46" t="s">
        <v>152</v>
      </c>
      <c r="AA6" s="47" t="s">
        <v>151</v>
      </c>
      <c r="AB6" s="48" t="s">
        <v>150</v>
      </c>
      <c r="AC6" s="49" t="s">
        <v>197</v>
      </c>
      <c r="AD6" s="46" t="s">
        <v>198</v>
      </c>
      <c r="AE6" s="46"/>
      <c r="AF6" s="46">
        <v>4.0999999999999996</v>
      </c>
      <c r="AG6" s="47">
        <v>4.3</v>
      </c>
      <c r="AH6" s="48">
        <v>4.2</v>
      </c>
      <c r="AI6" s="50">
        <v>4.2</v>
      </c>
      <c r="AJ6" t="s">
        <v>199</v>
      </c>
    </row>
    <row r="7" spans="1:36">
      <c r="A7" s="45" t="s">
        <v>155</v>
      </c>
      <c r="B7" s="46">
        <v>12.1</v>
      </c>
      <c r="C7" s="47">
        <v>7.5</v>
      </c>
      <c r="D7" s="48">
        <v>6.8</v>
      </c>
      <c r="E7" s="49">
        <v>21.95</v>
      </c>
      <c r="F7" s="46" t="s">
        <v>200</v>
      </c>
      <c r="G7" s="46"/>
      <c r="H7" s="46">
        <v>12.3</v>
      </c>
      <c r="I7" s="47">
        <v>7.8</v>
      </c>
      <c r="J7" s="48">
        <v>7</v>
      </c>
      <c r="K7" s="49">
        <v>22.7</v>
      </c>
      <c r="L7" s="46" t="s">
        <v>201</v>
      </c>
      <c r="M7" s="46"/>
      <c r="N7" s="46">
        <v>8.1999999999999993</v>
      </c>
      <c r="O7" s="47">
        <v>8.4</v>
      </c>
      <c r="P7" s="48">
        <v>10</v>
      </c>
      <c r="Q7" s="49">
        <v>14.3</v>
      </c>
      <c r="R7" s="46" t="s">
        <v>202</v>
      </c>
      <c r="S7" s="46"/>
      <c r="T7" s="46">
        <v>3.37</v>
      </c>
      <c r="U7" s="47">
        <v>2.83</v>
      </c>
      <c r="V7" s="48">
        <v>4.0999999999999996</v>
      </c>
      <c r="W7" s="49">
        <v>4.0999999999999996</v>
      </c>
      <c r="X7" s="46" t="s">
        <v>203</v>
      </c>
      <c r="Y7" s="46"/>
      <c r="Z7" s="46" t="s">
        <v>158</v>
      </c>
      <c r="AA7" s="47" t="s">
        <v>157</v>
      </c>
      <c r="AB7" s="48" t="s">
        <v>156</v>
      </c>
      <c r="AC7" s="49" t="s">
        <v>204</v>
      </c>
      <c r="AD7" s="46" t="s">
        <v>205</v>
      </c>
      <c r="AE7" s="46"/>
      <c r="AF7" s="46">
        <v>3.2</v>
      </c>
      <c r="AG7" s="47">
        <v>3.5</v>
      </c>
      <c r="AH7" s="48">
        <v>3.7</v>
      </c>
      <c r="AI7" s="50">
        <v>4.5</v>
      </c>
      <c r="AJ7" t="s">
        <v>206</v>
      </c>
    </row>
    <row r="8" spans="1:36">
      <c r="A8" s="45"/>
      <c r="B8" s="46"/>
      <c r="C8" s="47"/>
      <c r="D8" s="48"/>
      <c r="E8" s="49"/>
      <c r="F8" s="46"/>
      <c r="G8" s="46"/>
      <c r="H8" s="46"/>
      <c r="I8" s="47"/>
      <c r="J8" s="48"/>
      <c r="K8" s="49"/>
      <c r="L8" s="46"/>
      <c r="M8" s="46"/>
      <c r="N8" s="46"/>
      <c r="O8" s="47"/>
      <c r="P8" s="48"/>
      <c r="Q8" s="49"/>
      <c r="R8" s="46"/>
      <c r="S8" s="46"/>
      <c r="T8" s="46"/>
      <c r="U8" s="47"/>
      <c r="V8" s="48"/>
      <c r="W8" s="49"/>
      <c r="X8" s="46"/>
      <c r="Y8" s="46"/>
      <c r="Z8" s="46"/>
      <c r="AA8" s="47"/>
      <c r="AB8" s="48"/>
      <c r="AC8" s="49"/>
      <c r="AD8" s="46"/>
      <c r="AE8" s="46"/>
      <c r="AF8" s="46"/>
      <c r="AG8" s="47"/>
      <c r="AH8" s="48"/>
      <c r="AI8" s="50"/>
    </row>
    <row r="9" spans="1:36" s="9" customFormat="1" ht="15">
      <c r="A9" s="39" t="s">
        <v>207</v>
      </c>
      <c r="B9" s="40">
        <v>41.8</v>
      </c>
      <c r="C9" s="41">
        <v>6</v>
      </c>
      <c r="D9" s="42">
        <v>78.900000000000006</v>
      </c>
      <c r="E9" s="43">
        <v>8.6</v>
      </c>
      <c r="F9" s="40" t="s">
        <v>208</v>
      </c>
      <c r="G9" s="40"/>
      <c r="H9" s="40">
        <v>34</v>
      </c>
      <c r="I9" s="41">
        <v>1.5</v>
      </c>
      <c r="J9" s="42">
        <v>-4.5999999999999996</v>
      </c>
      <c r="K9" s="43">
        <v>-3.6</v>
      </c>
      <c r="L9" s="40" t="s">
        <v>209</v>
      </c>
      <c r="M9" s="40"/>
      <c r="N9" s="40">
        <v>17.2</v>
      </c>
      <c r="O9" s="41">
        <v>14.5</v>
      </c>
      <c r="P9" s="42">
        <v>15</v>
      </c>
      <c r="Q9" s="43">
        <v>11.2</v>
      </c>
      <c r="R9" s="40" t="s">
        <v>210</v>
      </c>
      <c r="S9" s="40"/>
      <c r="T9" s="40">
        <v>0.55000000000000004</v>
      </c>
      <c r="U9" s="41">
        <v>0.18</v>
      </c>
      <c r="V9" s="42">
        <v>-0.28000000000000003</v>
      </c>
      <c r="W9" s="43">
        <v>-0.28000000000000003</v>
      </c>
      <c r="X9" s="40" t="s">
        <v>211</v>
      </c>
      <c r="Y9" s="40"/>
      <c r="Z9" s="40" t="s">
        <v>143</v>
      </c>
      <c r="AA9" s="41" t="s">
        <v>144</v>
      </c>
      <c r="AB9" s="42" t="s">
        <v>173</v>
      </c>
      <c r="AC9" s="43" t="s">
        <v>212</v>
      </c>
      <c r="AD9" s="40" t="s">
        <v>213</v>
      </c>
      <c r="AE9" s="40"/>
      <c r="AF9" s="40">
        <v>6.9</v>
      </c>
      <c r="AG9" s="41">
        <v>7.3</v>
      </c>
      <c r="AH9" s="42">
        <v>6.8</v>
      </c>
      <c r="AI9" s="44">
        <v>6.8</v>
      </c>
      <c r="AJ9" s="9" t="s">
        <v>214</v>
      </c>
    </row>
    <row r="10" spans="1:36">
      <c r="A10" s="45" t="s">
        <v>172</v>
      </c>
      <c r="B10" s="46">
        <v>8.5</v>
      </c>
      <c r="C10" s="47">
        <v>5</v>
      </c>
      <c r="D10" s="48">
        <v>102.3</v>
      </c>
      <c r="E10" s="49">
        <v>20.2</v>
      </c>
      <c r="F10" s="46" t="s">
        <v>215</v>
      </c>
      <c r="G10" s="46"/>
      <c r="H10" s="46">
        <v>5.2</v>
      </c>
      <c r="I10" s="47">
        <v>-2.7</v>
      </c>
      <c r="J10" s="48">
        <v>-6.8</v>
      </c>
      <c r="K10" s="49">
        <v>-4.0999999999999996</v>
      </c>
      <c r="L10" s="46" t="s">
        <v>216</v>
      </c>
      <c r="M10" s="46"/>
      <c r="N10" s="46">
        <v>13</v>
      </c>
      <c r="O10" s="47">
        <v>9.9</v>
      </c>
      <c r="P10" s="48">
        <v>11.2</v>
      </c>
      <c r="Q10" s="49">
        <v>11.2</v>
      </c>
      <c r="R10" s="46" t="s">
        <v>217</v>
      </c>
      <c r="S10" s="46"/>
      <c r="T10" s="46">
        <v>0.55000000000000004</v>
      </c>
      <c r="U10" s="47">
        <v>0.18</v>
      </c>
      <c r="V10" s="48">
        <v>-0.28000000000000003</v>
      </c>
      <c r="W10" s="49">
        <v>-0.28000000000000003</v>
      </c>
      <c r="X10" s="46" t="s">
        <v>218</v>
      </c>
      <c r="Y10" s="46"/>
      <c r="Z10" s="46" t="s">
        <v>143</v>
      </c>
      <c r="AA10" s="47" t="s">
        <v>144</v>
      </c>
      <c r="AB10" s="48" t="s">
        <v>173</v>
      </c>
      <c r="AC10" s="49" t="s">
        <v>212</v>
      </c>
      <c r="AD10" s="46" t="s">
        <v>219</v>
      </c>
      <c r="AE10" s="46"/>
      <c r="AF10" s="46">
        <v>5.2</v>
      </c>
      <c r="AG10" s="47">
        <v>5.5</v>
      </c>
      <c r="AH10" s="48">
        <v>6</v>
      </c>
      <c r="AI10" s="50">
        <v>6</v>
      </c>
      <c r="AJ10" t="s">
        <v>220</v>
      </c>
    </row>
    <row r="11" spans="1:36">
      <c r="A11" s="45" t="s">
        <v>147</v>
      </c>
      <c r="B11" s="46">
        <v>75.099999999999994</v>
      </c>
      <c r="C11" s="47">
        <v>7</v>
      </c>
      <c r="D11" s="48">
        <v>55.5</v>
      </c>
      <c r="E11" s="49">
        <v>-3</v>
      </c>
      <c r="F11" s="46" t="s">
        <v>221</v>
      </c>
      <c r="G11" s="46"/>
      <c r="H11" s="46">
        <v>62.7</v>
      </c>
      <c r="I11" s="47">
        <v>5.7</v>
      </c>
      <c r="J11" s="48">
        <v>-2.4</v>
      </c>
      <c r="K11" s="49">
        <v>-0.2</v>
      </c>
      <c r="L11" s="46" t="s">
        <v>222</v>
      </c>
      <c r="M11" s="46"/>
      <c r="N11" s="46">
        <v>21.3</v>
      </c>
      <c r="O11" s="47">
        <v>19.100000000000001</v>
      </c>
      <c r="P11" s="48">
        <v>18.7</v>
      </c>
      <c r="Q11" s="49" t="s">
        <v>223</v>
      </c>
      <c r="R11" s="46" t="s">
        <v>224</v>
      </c>
      <c r="S11" s="46"/>
      <c r="T11" s="46" t="s">
        <v>223</v>
      </c>
      <c r="U11" s="47" t="s">
        <v>223</v>
      </c>
      <c r="V11" s="48" t="s">
        <v>223</v>
      </c>
      <c r="W11" s="49" t="s">
        <v>223</v>
      </c>
      <c r="X11" s="46" t="s">
        <v>225</v>
      </c>
      <c r="Y11" s="46"/>
      <c r="Z11" s="46" t="s">
        <v>223</v>
      </c>
      <c r="AA11" s="47" t="s">
        <v>223</v>
      </c>
      <c r="AB11" s="48" t="s">
        <v>223</v>
      </c>
      <c r="AC11" s="49" t="s">
        <v>223</v>
      </c>
      <c r="AD11" s="46" t="s">
        <v>226</v>
      </c>
      <c r="AE11" s="46"/>
      <c r="AF11" s="46">
        <v>8.6</v>
      </c>
      <c r="AG11" s="47">
        <v>9.1</v>
      </c>
      <c r="AH11" s="48">
        <v>7.6</v>
      </c>
      <c r="AI11" s="50">
        <v>7.6</v>
      </c>
      <c r="AJ11" t="s">
        <v>227</v>
      </c>
    </row>
    <row r="12" spans="1:36">
      <c r="A12" s="45"/>
      <c r="B12" s="46"/>
      <c r="C12" s="47"/>
      <c r="D12" s="48"/>
      <c r="E12" s="49"/>
      <c r="F12" s="46"/>
      <c r="G12" s="46"/>
      <c r="H12" s="46"/>
      <c r="I12" s="47"/>
      <c r="J12" s="48"/>
      <c r="K12" s="49"/>
      <c r="L12" s="46"/>
      <c r="M12" s="46"/>
      <c r="N12" s="46"/>
      <c r="O12" s="47"/>
      <c r="P12" s="48"/>
      <c r="Q12" s="49"/>
      <c r="R12" s="46"/>
      <c r="S12" s="46"/>
      <c r="T12" s="46"/>
      <c r="U12" s="47"/>
      <c r="V12" s="48"/>
      <c r="W12" s="49"/>
      <c r="X12" s="46"/>
      <c r="Y12" s="46"/>
      <c r="Z12" s="46"/>
      <c r="AA12" s="47"/>
      <c r="AB12" s="48"/>
      <c r="AC12" s="49"/>
      <c r="AD12" s="46"/>
      <c r="AE12" s="46"/>
      <c r="AF12" s="46"/>
      <c r="AG12" s="47"/>
      <c r="AH12" s="48"/>
      <c r="AI12" s="50"/>
    </row>
    <row r="13" spans="1:36" s="9" customFormat="1" ht="15">
      <c r="A13" s="39" t="s">
        <v>228</v>
      </c>
      <c r="B13" s="40">
        <v>20.399999999999999</v>
      </c>
      <c r="C13" s="41">
        <v>8.5</v>
      </c>
      <c r="D13" s="42">
        <v>6.6</v>
      </c>
      <c r="E13" s="43">
        <v>4.9000000000000004</v>
      </c>
      <c r="F13" s="40" t="s">
        <v>229</v>
      </c>
      <c r="G13" s="40"/>
      <c r="H13" s="40">
        <v>18.100000000000001</v>
      </c>
      <c r="I13" s="41">
        <v>6.1</v>
      </c>
      <c r="J13" s="42">
        <v>3.8</v>
      </c>
      <c r="K13" s="43">
        <v>3.1</v>
      </c>
      <c r="L13" s="40" t="s">
        <v>230</v>
      </c>
      <c r="M13" s="40"/>
      <c r="N13" s="40">
        <v>13.7</v>
      </c>
      <c r="O13" s="41">
        <v>11.6</v>
      </c>
      <c r="P13" s="42">
        <v>12.8</v>
      </c>
      <c r="Q13" s="43">
        <v>13.7</v>
      </c>
      <c r="R13" s="40" t="s">
        <v>231</v>
      </c>
      <c r="S13" s="40"/>
      <c r="T13" s="40">
        <v>2.2999999999999998</v>
      </c>
      <c r="U13" s="41">
        <v>2.8</v>
      </c>
      <c r="V13" s="42">
        <v>4</v>
      </c>
      <c r="W13" s="43">
        <v>1.5</v>
      </c>
      <c r="X13" s="40" t="s">
        <v>232</v>
      </c>
      <c r="Y13" s="40"/>
      <c r="Z13" s="40" t="s">
        <v>233</v>
      </c>
      <c r="AA13" s="41" t="s">
        <v>183</v>
      </c>
      <c r="AB13" s="42" t="s">
        <v>234</v>
      </c>
      <c r="AC13" s="43">
        <v>1.9</v>
      </c>
      <c r="AD13" s="40" t="s">
        <v>235</v>
      </c>
      <c r="AE13" s="40"/>
      <c r="AF13" s="40">
        <v>6</v>
      </c>
      <c r="AG13" s="41">
        <v>6.3</v>
      </c>
      <c r="AH13" s="42">
        <v>6.5</v>
      </c>
      <c r="AI13" s="44">
        <v>6.5</v>
      </c>
      <c r="AJ13" s="9" t="s">
        <v>236</v>
      </c>
    </row>
    <row r="14" spans="1:36">
      <c r="A14" s="45" t="s">
        <v>153</v>
      </c>
      <c r="B14" s="46">
        <v>15.9</v>
      </c>
      <c r="C14" s="47">
        <v>15.4</v>
      </c>
      <c r="D14" s="48">
        <v>16</v>
      </c>
      <c r="E14" s="49">
        <v>12.7</v>
      </c>
      <c r="F14" s="46" t="s">
        <v>237</v>
      </c>
      <c r="G14" s="46"/>
      <c r="H14" s="46">
        <v>9.6999999999999993</v>
      </c>
      <c r="I14" s="47">
        <v>10.1</v>
      </c>
      <c r="J14" s="48">
        <v>8.5</v>
      </c>
      <c r="K14" s="49">
        <v>5.8</v>
      </c>
      <c r="L14" s="46" t="s">
        <v>238</v>
      </c>
      <c r="M14" s="46"/>
      <c r="N14" s="46">
        <v>13.9</v>
      </c>
      <c r="O14" s="47">
        <v>13.8</v>
      </c>
      <c r="P14" s="48">
        <v>14.5</v>
      </c>
      <c r="Q14" s="49">
        <v>17.100000000000001</v>
      </c>
      <c r="R14" s="46" t="s">
        <v>239</v>
      </c>
      <c r="S14" s="46"/>
      <c r="T14" s="46">
        <v>3.97</v>
      </c>
      <c r="U14" s="47">
        <v>4.54</v>
      </c>
      <c r="V14" s="48">
        <v>6.47</v>
      </c>
      <c r="W14" s="49">
        <v>1.86</v>
      </c>
      <c r="X14" s="46" t="s">
        <v>240</v>
      </c>
      <c r="Y14" s="46"/>
      <c r="Z14" s="46" t="s">
        <v>154</v>
      </c>
      <c r="AA14" s="47" t="s">
        <v>154</v>
      </c>
      <c r="AB14" s="48" t="s">
        <v>154</v>
      </c>
      <c r="AC14" s="49" t="s">
        <v>241</v>
      </c>
      <c r="AD14" s="46" t="s">
        <v>242</v>
      </c>
      <c r="AE14" s="46"/>
      <c r="AF14" s="46">
        <v>6.8</v>
      </c>
      <c r="AG14" s="47">
        <v>7.5</v>
      </c>
      <c r="AH14" s="48">
        <v>8</v>
      </c>
      <c r="AI14" s="50">
        <v>2.2000000000000002</v>
      </c>
      <c r="AJ14" t="s">
        <v>243</v>
      </c>
    </row>
    <row r="15" spans="1:36">
      <c r="A15" s="45" t="s">
        <v>244</v>
      </c>
      <c r="B15" s="46">
        <v>12</v>
      </c>
      <c r="C15" s="47">
        <v>4.0999999999999996</v>
      </c>
      <c r="D15" s="48">
        <v>4.9000000000000004</v>
      </c>
      <c r="E15" s="49">
        <v>4.5</v>
      </c>
      <c r="F15" s="46" t="s">
        <v>245</v>
      </c>
      <c r="G15" s="46"/>
      <c r="H15" s="46">
        <v>17</v>
      </c>
      <c r="I15" s="47">
        <v>4.5</v>
      </c>
      <c r="J15" s="48">
        <v>-0.5</v>
      </c>
      <c r="K15" s="49">
        <v>2.9</v>
      </c>
      <c r="L15" s="46" t="s">
        <v>246</v>
      </c>
      <c r="M15" s="46"/>
      <c r="N15" s="46">
        <v>7</v>
      </c>
      <c r="O15" s="47">
        <v>7.8</v>
      </c>
      <c r="P15" s="48">
        <v>8.4</v>
      </c>
      <c r="Q15" s="49">
        <v>10.199999999999999</v>
      </c>
      <c r="R15" s="46" t="s">
        <v>247</v>
      </c>
      <c r="S15" s="46"/>
      <c r="T15" s="46">
        <v>0.9</v>
      </c>
      <c r="U15" s="47">
        <v>1.38</v>
      </c>
      <c r="V15" s="48">
        <v>1.88</v>
      </c>
      <c r="W15" s="49">
        <v>0.97</v>
      </c>
      <c r="X15" s="46" t="s">
        <v>248</v>
      </c>
      <c r="Y15" s="46"/>
      <c r="Z15" s="46" t="s">
        <v>156</v>
      </c>
      <c r="AA15" s="47" t="s">
        <v>249</v>
      </c>
      <c r="AB15" s="48" t="s">
        <v>150</v>
      </c>
      <c r="AC15" s="49" t="s">
        <v>197</v>
      </c>
      <c r="AD15" s="46" t="s">
        <v>250</v>
      </c>
      <c r="AE15" s="46"/>
      <c r="AF15" s="46">
        <v>6</v>
      </c>
      <c r="AG15" s="47">
        <v>6</v>
      </c>
      <c r="AH15" s="48">
        <v>6.5</v>
      </c>
      <c r="AI15" s="50">
        <v>6.5</v>
      </c>
      <c r="AJ15" t="s">
        <v>251</v>
      </c>
    </row>
    <row r="16" spans="1:36">
      <c r="A16" s="45" t="s">
        <v>159</v>
      </c>
      <c r="B16" s="46">
        <v>17.7</v>
      </c>
      <c r="C16" s="47">
        <v>4.7</v>
      </c>
      <c r="D16" s="48">
        <v>5.0999999999999996</v>
      </c>
      <c r="E16" s="49">
        <v>5.7</v>
      </c>
      <c r="F16" s="46" t="s">
        <v>252</v>
      </c>
      <c r="G16" s="46"/>
      <c r="H16" s="46">
        <v>11.4</v>
      </c>
      <c r="I16" s="47">
        <v>2.5</v>
      </c>
      <c r="J16" s="48">
        <v>1</v>
      </c>
      <c r="K16" s="49">
        <v>1.2</v>
      </c>
      <c r="L16" s="46" t="s">
        <v>253</v>
      </c>
      <c r="M16" s="46"/>
      <c r="N16" s="46">
        <v>7.9</v>
      </c>
      <c r="O16" s="47">
        <v>8</v>
      </c>
      <c r="P16" s="48">
        <v>9.3000000000000007</v>
      </c>
      <c r="Q16" s="49">
        <v>9.3000000000000007</v>
      </c>
      <c r="R16" s="46" t="s">
        <v>254</v>
      </c>
      <c r="S16" s="46"/>
      <c r="T16" s="46">
        <v>2.0699999999999998</v>
      </c>
      <c r="U16" s="47">
        <v>2.57</v>
      </c>
      <c r="V16" s="48">
        <v>3.73</v>
      </c>
      <c r="W16" s="49">
        <v>1.1599999999999999</v>
      </c>
      <c r="X16" s="46" t="s">
        <v>255</v>
      </c>
      <c r="Y16" s="46"/>
      <c r="Z16" s="46" t="s">
        <v>161</v>
      </c>
      <c r="AA16" s="47" t="s">
        <v>160</v>
      </c>
      <c r="AB16" s="48" t="s">
        <v>152</v>
      </c>
      <c r="AC16" s="49" t="s">
        <v>256</v>
      </c>
      <c r="AD16" s="46" t="s">
        <v>257</v>
      </c>
      <c r="AE16" s="46"/>
      <c r="AF16" s="46">
        <v>11.5</v>
      </c>
      <c r="AG16" s="47">
        <v>12.3</v>
      </c>
      <c r="AH16" s="48">
        <v>12.3</v>
      </c>
      <c r="AI16" s="50">
        <v>12.8</v>
      </c>
      <c r="AJ16" t="s">
        <v>258</v>
      </c>
    </row>
    <row r="17" spans="1:36">
      <c r="A17" s="45" t="s">
        <v>145</v>
      </c>
      <c r="B17" s="46">
        <v>25.3</v>
      </c>
      <c r="C17" s="47">
        <v>8.3000000000000007</v>
      </c>
      <c r="D17" s="48">
        <v>3.9</v>
      </c>
      <c r="E17" s="49">
        <v>1.7</v>
      </c>
      <c r="F17" s="46" t="s">
        <v>259</v>
      </c>
      <c r="G17" s="46"/>
      <c r="H17" s="46">
        <v>24.1</v>
      </c>
      <c r="I17" s="47">
        <v>6.7</v>
      </c>
      <c r="J17" s="48">
        <v>1.6</v>
      </c>
      <c r="K17" s="49">
        <v>5.9</v>
      </c>
      <c r="L17" s="46" t="s">
        <v>260</v>
      </c>
      <c r="M17" s="46"/>
      <c r="N17" s="46">
        <v>22.1</v>
      </c>
      <c r="O17" s="47">
        <v>21</v>
      </c>
      <c r="P17" s="48">
        <v>21.9</v>
      </c>
      <c r="Q17" s="49">
        <v>21.9</v>
      </c>
      <c r="R17" s="46" t="s">
        <v>261</v>
      </c>
      <c r="S17" s="46"/>
      <c r="T17" s="46" t="s">
        <v>223</v>
      </c>
      <c r="U17" s="47" t="s">
        <v>223</v>
      </c>
      <c r="V17" s="48" t="s">
        <v>223</v>
      </c>
      <c r="W17" s="49" t="s">
        <v>223</v>
      </c>
      <c r="X17" s="46" t="s">
        <v>262</v>
      </c>
      <c r="Y17" s="46"/>
      <c r="Z17" s="46" t="s">
        <v>223</v>
      </c>
      <c r="AA17" s="47" t="s">
        <v>223</v>
      </c>
      <c r="AB17" s="48" t="s">
        <v>223</v>
      </c>
      <c r="AC17" s="49" t="s">
        <v>223</v>
      </c>
      <c r="AD17" s="46" t="s">
        <v>262</v>
      </c>
      <c r="AE17" s="46"/>
      <c r="AF17" s="46">
        <v>5.0999999999999996</v>
      </c>
      <c r="AG17" s="47">
        <v>5.4</v>
      </c>
      <c r="AH17" s="48">
        <v>5.5</v>
      </c>
      <c r="AI17" s="50">
        <v>5.5</v>
      </c>
      <c r="AJ17" t="s">
        <v>227</v>
      </c>
    </row>
    <row r="18" spans="1:36">
      <c r="A18" s="45" t="s">
        <v>146</v>
      </c>
      <c r="B18" s="46">
        <v>31.1</v>
      </c>
      <c r="C18" s="47">
        <v>10</v>
      </c>
      <c r="D18" s="48">
        <v>7.4</v>
      </c>
      <c r="E18" s="49">
        <v>5.0999999999999996</v>
      </c>
      <c r="F18" s="46" t="s">
        <v>263</v>
      </c>
      <c r="G18" s="46"/>
      <c r="H18" s="46">
        <v>28.1</v>
      </c>
      <c r="I18" s="47">
        <v>7.4</v>
      </c>
      <c r="J18" s="48">
        <v>4.7</v>
      </c>
      <c r="K18" s="49">
        <v>5.5</v>
      </c>
      <c r="L18" s="46" t="s">
        <v>264</v>
      </c>
      <c r="M18" s="46"/>
      <c r="N18" s="46">
        <v>17.600000000000001</v>
      </c>
      <c r="O18" s="47">
        <v>16.5</v>
      </c>
      <c r="P18" s="48">
        <v>18.2</v>
      </c>
      <c r="Q18" s="49">
        <v>18.2</v>
      </c>
      <c r="R18" s="46" t="s">
        <v>261</v>
      </c>
      <c r="S18" s="46"/>
      <c r="T18" s="46" t="s">
        <v>223</v>
      </c>
      <c r="U18" s="47" t="s">
        <v>223</v>
      </c>
      <c r="V18" s="48" t="s">
        <v>223</v>
      </c>
      <c r="W18" s="49" t="s">
        <v>223</v>
      </c>
      <c r="X18" s="46" t="s">
        <v>262</v>
      </c>
      <c r="Y18" s="46"/>
      <c r="Z18" s="46" t="s">
        <v>223</v>
      </c>
      <c r="AA18" s="47" t="s">
        <v>223</v>
      </c>
      <c r="AB18" s="48" t="s">
        <v>223</v>
      </c>
      <c r="AC18" s="49" t="s">
        <v>223</v>
      </c>
      <c r="AD18" s="46" t="s">
        <v>262</v>
      </c>
      <c r="AE18" s="46"/>
      <c r="AF18" s="46">
        <v>4.4000000000000004</v>
      </c>
      <c r="AG18" s="47">
        <v>4.5999999999999996</v>
      </c>
      <c r="AH18" s="48">
        <v>4.9000000000000004</v>
      </c>
      <c r="AI18" s="50">
        <v>4.9000000000000004</v>
      </c>
      <c r="AJ18" t="s">
        <v>227</v>
      </c>
    </row>
    <row r="19" spans="1:36">
      <c r="A19" s="45"/>
      <c r="B19" s="46"/>
      <c r="C19" s="47"/>
      <c r="D19" s="48"/>
      <c r="E19" s="49"/>
      <c r="F19" s="46"/>
      <c r="G19" s="46"/>
      <c r="H19" s="46"/>
      <c r="I19" s="47"/>
      <c r="J19" s="48"/>
      <c r="K19" s="49"/>
      <c r="L19" s="46"/>
      <c r="M19" s="46"/>
      <c r="N19" s="46"/>
      <c r="O19" s="47"/>
      <c r="P19" s="48"/>
      <c r="Q19" s="49"/>
      <c r="R19" s="46"/>
      <c r="S19" s="46"/>
      <c r="T19" s="46"/>
      <c r="U19" s="47"/>
      <c r="V19" s="48"/>
      <c r="W19" s="49"/>
      <c r="X19" s="46"/>
      <c r="Y19" s="46"/>
      <c r="Z19" s="46"/>
      <c r="AA19" s="47"/>
      <c r="AB19" s="48"/>
      <c r="AC19" s="49"/>
      <c r="AD19" s="46"/>
      <c r="AE19" s="46"/>
      <c r="AF19" s="46"/>
      <c r="AG19" s="47"/>
      <c r="AH19" s="48"/>
      <c r="AI19" s="50"/>
    </row>
    <row r="20" spans="1:36" s="9" customFormat="1" ht="15">
      <c r="A20" s="39" t="s">
        <v>265</v>
      </c>
      <c r="B20" s="40">
        <v>20.5</v>
      </c>
      <c r="C20" s="41">
        <v>18.3</v>
      </c>
      <c r="D20" s="42">
        <v>15</v>
      </c>
      <c r="E20" s="43">
        <v>4</v>
      </c>
      <c r="F20" s="40" t="s">
        <v>266</v>
      </c>
      <c r="G20" s="40"/>
      <c r="H20" s="40">
        <v>3.8</v>
      </c>
      <c r="I20" s="41">
        <v>11.3</v>
      </c>
      <c r="J20" s="42">
        <v>8</v>
      </c>
      <c r="K20" s="43">
        <v>-0.7</v>
      </c>
      <c r="L20" s="40" t="s">
        <v>267</v>
      </c>
      <c r="M20" s="40"/>
      <c r="N20" s="40">
        <v>17.3</v>
      </c>
      <c r="O20" s="41">
        <v>17.8</v>
      </c>
      <c r="P20" s="42">
        <v>19.8</v>
      </c>
      <c r="Q20" s="43">
        <v>16.5</v>
      </c>
      <c r="R20" s="40" t="s">
        <v>268</v>
      </c>
      <c r="S20" s="40"/>
      <c r="T20" s="40">
        <v>0.41</v>
      </c>
      <c r="U20" s="41">
        <v>1.28</v>
      </c>
      <c r="V20" s="42">
        <v>1.82</v>
      </c>
      <c r="W20" s="43">
        <v>0.59</v>
      </c>
      <c r="X20" s="40" t="s">
        <v>269</v>
      </c>
      <c r="Y20" s="40"/>
      <c r="Z20" s="40" t="s">
        <v>270</v>
      </c>
      <c r="AA20" s="41" t="s">
        <v>271</v>
      </c>
      <c r="AB20" s="42" t="s">
        <v>272</v>
      </c>
      <c r="AC20" s="43">
        <v>1.4</v>
      </c>
      <c r="AD20" s="40" t="s">
        <v>273</v>
      </c>
      <c r="AE20" s="40"/>
      <c r="AF20" s="40">
        <v>2.5</v>
      </c>
      <c r="AG20" s="41">
        <v>2.8</v>
      </c>
      <c r="AH20" s="42">
        <v>3</v>
      </c>
      <c r="AI20" s="44">
        <v>3.1</v>
      </c>
      <c r="AJ20" s="9" t="s">
        <v>274</v>
      </c>
    </row>
    <row r="21" spans="1:36">
      <c r="A21" s="45" t="s">
        <v>125</v>
      </c>
      <c r="B21" s="46">
        <v>20.8</v>
      </c>
      <c r="C21" s="47">
        <v>20.8</v>
      </c>
      <c r="D21" s="48">
        <v>15.2</v>
      </c>
      <c r="E21" s="49">
        <v>12.6</v>
      </c>
      <c r="F21" s="46" t="s">
        <v>275</v>
      </c>
      <c r="G21" s="46"/>
      <c r="H21" s="46">
        <v>3.4</v>
      </c>
      <c r="I21" s="47">
        <v>10.3</v>
      </c>
      <c r="J21" s="48">
        <v>2.2999999999999998</v>
      </c>
      <c r="K21" s="49">
        <v>1.8</v>
      </c>
      <c r="L21" s="46" t="s">
        <v>276</v>
      </c>
      <c r="M21" s="46"/>
      <c r="N21" s="46">
        <v>8.1</v>
      </c>
      <c r="O21" s="47">
        <v>11.9</v>
      </c>
      <c r="P21" s="48">
        <v>14</v>
      </c>
      <c r="Q21" s="49">
        <v>16.5</v>
      </c>
      <c r="R21" s="46" t="s">
        <v>277</v>
      </c>
      <c r="S21" s="46"/>
      <c r="T21" s="46">
        <v>-0.31</v>
      </c>
      <c r="U21" s="47">
        <v>0.37</v>
      </c>
      <c r="V21" s="48">
        <v>0.92</v>
      </c>
      <c r="W21" s="49">
        <v>0.44</v>
      </c>
      <c r="X21" s="46" t="s">
        <v>278</v>
      </c>
      <c r="Y21" s="46"/>
      <c r="Z21" s="46" t="s">
        <v>279</v>
      </c>
      <c r="AA21" s="47" t="s">
        <v>280</v>
      </c>
      <c r="AB21" s="48" t="s">
        <v>281</v>
      </c>
      <c r="AC21" s="49" t="s">
        <v>282</v>
      </c>
      <c r="AD21" s="46" t="s">
        <v>283</v>
      </c>
      <c r="AE21" s="46"/>
      <c r="AF21" s="46">
        <v>3.5</v>
      </c>
      <c r="AG21" s="47">
        <v>3.9</v>
      </c>
      <c r="AH21" s="48">
        <v>3.9</v>
      </c>
      <c r="AI21" s="50">
        <v>4</v>
      </c>
      <c r="AJ21" t="s">
        <v>284</v>
      </c>
    </row>
    <row r="22" spans="1:36">
      <c r="A22" s="45" t="s">
        <v>162</v>
      </c>
      <c r="B22" s="46">
        <v>14.4</v>
      </c>
      <c r="C22" s="47">
        <v>14.3</v>
      </c>
      <c r="D22" s="48">
        <v>14.6</v>
      </c>
      <c r="E22" s="49">
        <v>3</v>
      </c>
      <c r="F22" s="46" t="s">
        <v>285</v>
      </c>
      <c r="G22" s="46"/>
      <c r="H22" s="46">
        <v>8</v>
      </c>
      <c r="I22" s="47">
        <v>7.9</v>
      </c>
      <c r="J22" s="48">
        <v>7.4</v>
      </c>
      <c r="K22" s="49">
        <v>-4</v>
      </c>
      <c r="L22" s="46" t="s">
        <v>286</v>
      </c>
      <c r="M22" s="46"/>
      <c r="N22" s="46">
        <v>13.5</v>
      </c>
      <c r="O22" s="47">
        <v>15.8</v>
      </c>
      <c r="P22" s="48">
        <v>16.899999999999999</v>
      </c>
      <c r="Q22" s="49">
        <v>27.4</v>
      </c>
      <c r="R22" s="46" t="s">
        <v>287</v>
      </c>
      <c r="S22" s="46"/>
      <c r="T22" s="46">
        <v>0.69</v>
      </c>
      <c r="U22" s="47">
        <v>0.89</v>
      </c>
      <c r="V22" s="48">
        <v>1.1200000000000001</v>
      </c>
      <c r="W22" s="49">
        <v>0.33</v>
      </c>
      <c r="X22" s="46" t="s">
        <v>288</v>
      </c>
      <c r="Y22" s="46"/>
      <c r="Z22" s="46" t="s">
        <v>163</v>
      </c>
      <c r="AA22" s="47" t="s">
        <v>163</v>
      </c>
      <c r="AB22" s="48" t="s">
        <v>163</v>
      </c>
      <c r="AC22" s="49" t="s">
        <v>241</v>
      </c>
      <c r="AD22" s="46" t="s">
        <v>289</v>
      </c>
      <c r="AE22" s="46"/>
      <c r="AF22" s="46">
        <v>2.9</v>
      </c>
      <c r="AG22" s="47">
        <v>3</v>
      </c>
      <c r="AH22" s="48">
        <v>3.2</v>
      </c>
      <c r="AI22" s="50">
        <v>3.1</v>
      </c>
      <c r="AJ22" t="s">
        <v>290</v>
      </c>
    </row>
    <row r="23" spans="1:36">
      <c r="A23" s="45" t="s">
        <v>164</v>
      </c>
      <c r="B23" s="46">
        <v>26.6</v>
      </c>
      <c r="C23" s="47">
        <v>28.1</v>
      </c>
      <c r="D23" s="48">
        <v>28.5</v>
      </c>
      <c r="E23" s="49">
        <v>12</v>
      </c>
      <c r="F23" s="46" t="s">
        <v>291</v>
      </c>
      <c r="G23" s="46"/>
      <c r="H23" s="46">
        <v>3.4</v>
      </c>
      <c r="I23" s="47">
        <v>16.8</v>
      </c>
      <c r="J23" s="48">
        <v>21.6</v>
      </c>
      <c r="K23" s="49" t="s">
        <v>223</v>
      </c>
      <c r="L23" s="46" t="s">
        <v>292</v>
      </c>
      <c r="M23" s="46"/>
      <c r="N23" s="46">
        <v>30.4</v>
      </c>
      <c r="O23" s="47">
        <v>25.4</v>
      </c>
      <c r="P23" s="48">
        <v>28.1</v>
      </c>
      <c r="Q23" s="49">
        <v>28.1</v>
      </c>
      <c r="R23" s="46" t="s">
        <v>293</v>
      </c>
      <c r="S23" s="46"/>
      <c r="T23" s="46">
        <v>1.85</v>
      </c>
      <c r="U23" s="47">
        <v>2.59</v>
      </c>
      <c r="V23" s="48">
        <v>3.42</v>
      </c>
      <c r="W23" s="49">
        <v>1</v>
      </c>
      <c r="X23" s="46" t="s">
        <v>294</v>
      </c>
      <c r="Y23" s="46"/>
      <c r="Z23" s="46" t="s">
        <v>167</v>
      </c>
      <c r="AA23" s="47" t="s">
        <v>166</v>
      </c>
      <c r="AB23" s="48" t="s">
        <v>165</v>
      </c>
      <c r="AC23" s="49" t="s">
        <v>295</v>
      </c>
      <c r="AD23" s="46" t="s">
        <v>296</v>
      </c>
      <c r="AE23" s="46"/>
      <c r="AF23" s="46">
        <v>1.6</v>
      </c>
      <c r="AG23" s="47">
        <v>1.8</v>
      </c>
      <c r="AH23" s="48">
        <v>2.1</v>
      </c>
      <c r="AI23" s="50">
        <v>2.1</v>
      </c>
      <c r="AJ23" t="s">
        <v>251</v>
      </c>
    </row>
    <row r="24" spans="1:36">
      <c r="A24" s="45" t="s">
        <v>297</v>
      </c>
      <c r="B24" s="46">
        <v>46.4</v>
      </c>
      <c r="C24" s="47">
        <v>9.6</v>
      </c>
      <c r="D24" s="48">
        <v>2.7</v>
      </c>
      <c r="E24" s="49">
        <v>0.2</v>
      </c>
      <c r="F24" s="46" t="s">
        <v>298</v>
      </c>
      <c r="G24" s="46"/>
      <c r="H24" s="46">
        <v>42.4</v>
      </c>
      <c r="I24" s="47">
        <v>7.9</v>
      </c>
      <c r="J24" s="48">
        <v>0.8</v>
      </c>
      <c r="K24" s="49">
        <v>3.3</v>
      </c>
      <c r="L24" s="46" t="s">
        <v>299</v>
      </c>
      <c r="M24" s="46"/>
      <c r="N24" s="46">
        <v>15.2</v>
      </c>
      <c r="O24" s="47">
        <v>15.5</v>
      </c>
      <c r="P24" s="48">
        <v>15.1</v>
      </c>
      <c r="Q24" s="49">
        <v>15.1</v>
      </c>
      <c r="R24" s="46" t="s">
        <v>261</v>
      </c>
      <c r="S24" s="46"/>
      <c r="T24" s="46" t="s">
        <v>223</v>
      </c>
      <c r="U24" s="47" t="s">
        <v>223</v>
      </c>
      <c r="V24" s="48" t="s">
        <v>223</v>
      </c>
      <c r="W24" s="49" t="s">
        <v>223</v>
      </c>
      <c r="X24" s="46" t="s">
        <v>262</v>
      </c>
      <c r="Y24" s="46"/>
      <c r="Z24" s="46" t="s">
        <v>223</v>
      </c>
      <c r="AA24" s="47" t="s">
        <v>223</v>
      </c>
      <c r="AB24" s="48" t="s">
        <v>223</v>
      </c>
      <c r="AC24" s="49" t="s">
        <v>223</v>
      </c>
      <c r="AD24" s="46" t="s">
        <v>262</v>
      </c>
      <c r="AE24" s="46"/>
      <c r="AF24" s="46">
        <v>5.7</v>
      </c>
      <c r="AG24" s="47">
        <v>5.7</v>
      </c>
      <c r="AH24" s="48">
        <v>5.7</v>
      </c>
      <c r="AI24" s="50">
        <v>5.7</v>
      </c>
      <c r="AJ24" t="s">
        <v>227</v>
      </c>
    </row>
    <row r="25" spans="1:36">
      <c r="A25" s="45"/>
      <c r="B25" s="46"/>
      <c r="C25" s="47"/>
      <c r="D25" s="48"/>
      <c r="E25" s="49"/>
      <c r="F25" s="46"/>
      <c r="G25" s="46"/>
      <c r="H25" s="46"/>
      <c r="I25" s="47"/>
      <c r="J25" s="48"/>
      <c r="K25" s="49"/>
      <c r="L25" s="46"/>
      <c r="M25" s="46"/>
      <c r="N25" s="46"/>
      <c r="O25" s="47"/>
      <c r="P25" s="48"/>
      <c r="Q25" s="49"/>
      <c r="R25" s="46"/>
      <c r="S25" s="46"/>
      <c r="T25" s="46"/>
      <c r="U25" s="47"/>
      <c r="V25" s="48"/>
      <c r="W25" s="49"/>
      <c r="X25" s="46"/>
      <c r="Y25" s="46"/>
      <c r="Z25" s="46"/>
      <c r="AA25" s="47"/>
      <c r="AB25" s="48"/>
      <c r="AC25" s="49"/>
      <c r="AD25" s="46"/>
      <c r="AE25" s="46"/>
      <c r="AF25" s="46"/>
      <c r="AG25" s="47"/>
      <c r="AH25" s="48"/>
      <c r="AI25" s="50"/>
    </row>
    <row r="26" spans="1:36" s="9" customFormat="1" ht="15">
      <c r="A26" s="39" t="s">
        <v>300</v>
      </c>
      <c r="B26" s="40">
        <v>3.7</v>
      </c>
      <c r="C26" s="41">
        <v>3.6</v>
      </c>
      <c r="D26" s="42">
        <v>4.9000000000000004</v>
      </c>
      <c r="E26" s="43">
        <v>-1</v>
      </c>
      <c r="F26" s="40" t="s">
        <v>301</v>
      </c>
      <c r="G26" s="40"/>
      <c r="H26" s="40">
        <v>7.4</v>
      </c>
      <c r="I26" s="41">
        <v>6.6</v>
      </c>
      <c r="J26" s="42">
        <v>1.1000000000000001</v>
      </c>
      <c r="K26" s="43">
        <v>1.3</v>
      </c>
      <c r="L26" s="40" t="s">
        <v>302</v>
      </c>
      <c r="M26" s="40"/>
      <c r="N26" s="40">
        <v>41.3</v>
      </c>
      <c r="O26" s="41">
        <v>43</v>
      </c>
      <c r="P26" s="42">
        <v>42.7</v>
      </c>
      <c r="Q26" s="43">
        <v>32.6</v>
      </c>
      <c r="R26" s="40" t="s">
        <v>303</v>
      </c>
      <c r="S26" s="40"/>
      <c r="T26" s="40">
        <v>4.5999999999999996</v>
      </c>
      <c r="U26" s="41">
        <v>5.7</v>
      </c>
      <c r="V26" s="42">
        <v>6.1</v>
      </c>
      <c r="W26" s="43">
        <v>1.6</v>
      </c>
      <c r="X26" s="40" t="s">
        <v>304</v>
      </c>
      <c r="Y26" s="40"/>
      <c r="Z26" s="40" t="s">
        <v>305</v>
      </c>
      <c r="AA26" s="41" t="s">
        <v>306</v>
      </c>
      <c r="AB26" s="42" t="s">
        <v>307</v>
      </c>
      <c r="AC26" s="43">
        <v>4.5</v>
      </c>
      <c r="AD26" s="40" t="s">
        <v>308</v>
      </c>
      <c r="AE26" s="40"/>
      <c r="AF26" s="40">
        <v>2</v>
      </c>
      <c r="AG26" s="41">
        <v>2.2000000000000002</v>
      </c>
      <c r="AH26" s="42">
        <v>2.4</v>
      </c>
      <c r="AI26" s="44">
        <v>2.4</v>
      </c>
      <c r="AJ26" s="9" t="s">
        <v>309</v>
      </c>
    </row>
    <row r="27" spans="1:36">
      <c r="A27" s="45" t="s">
        <v>168</v>
      </c>
      <c r="B27" s="46">
        <v>-2.9</v>
      </c>
      <c r="C27" s="47">
        <v>-3.4</v>
      </c>
      <c r="D27" s="48">
        <v>6.7</v>
      </c>
      <c r="E27" s="49">
        <v>-3</v>
      </c>
      <c r="F27" s="46" t="s">
        <v>310</v>
      </c>
      <c r="G27" s="46"/>
      <c r="H27" s="46">
        <v>4</v>
      </c>
      <c r="I27" s="47">
        <v>6</v>
      </c>
      <c r="J27" s="48">
        <v>2</v>
      </c>
      <c r="K27" s="49">
        <v>2</v>
      </c>
      <c r="L27" s="46" t="s">
        <v>311</v>
      </c>
      <c r="M27" s="46"/>
      <c r="N27" s="46">
        <v>33.6</v>
      </c>
      <c r="O27" s="47">
        <v>34.6</v>
      </c>
      <c r="P27" s="48">
        <v>36.5</v>
      </c>
      <c r="Q27" s="49">
        <v>36.5</v>
      </c>
      <c r="R27" s="46" t="s">
        <v>199</v>
      </c>
      <c r="S27" s="46"/>
      <c r="T27" s="46">
        <v>4.51</v>
      </c>
      <c r="U27" s="47">
        <v>5.17</v>
      </c>
      <c r="V27" s="48">
        <v>5.48</v>
      </c>
      <c r="W27" s="49">
        <v>1.44</v>
      </c>
      <c r="X27" s="46" t="s">
        <v>312</v>
      </c>
      <c r="Y27" s="46"/>
      <c r="Z27" s="46" t="s">
        <v>171</v>
      </c>
      <c r="AA27" s="47" t="s">
        <v>170</v>
      </c>
      <c r="AB27" s="48" t="s">
        <v>169</v>
      </c>
      <c r="AC27" s="49" t="s">
        <v>313</v>
      </c>
      <c r="AD27" s="46" t="s">
        <v>199</v>
      </c>
      <c r="AE27" s="46"/>
      <c r="AF27" s="46">
        <v>0.9</v>
      </c>
      <c r="AG27" s="47">
        <v>1</v>
      </c>
      <c r="AH27" s="48">
        <v>1.1000000000000001</v>
      </c>
      <c r="AI27" s="50">
        <v>1.1000000000000001</v>
      </c>
      <c r="AJ27" t="s">
        <v>251</v>
      </c>
    </row>
    <row r="28" spans="1:36">
      <c r="A28" s="45" t="s">
        <v>314</v>
      </c>
      <c r="B28" s="46">
        <v>10.9</v>
      </c>
      <c r="C28" s="47">
        <v>10</v>
      </c>
      <c r="D28" s="48">
        <v>2</v>
      </c>
      <c r="E28" s="49">
        <v>5</v>
      </c>
      <c r="F28" s="46" t="s">
        <v>315</v>
      </c>
      <c r="G28" s="46"/>
      <c r="H28" s="46">
        <v>10.9</v>
      </c>
      <c r="I28" s="47">
        <v>9</v>
      </c>
      <c r="J28" s="48">
        <v>-0.1</v>
      </c>
      <c r="K28" s="49">
        <v>3.8</v>
      </c>
      <c r="L28" s="46" t="s">
        <v>316</v>
      </c>
      <c r="M28" s="46"/>
      <c r="N28" s="46">
        <v>40.4</v>
      </c>
      <c r="O28" s="47">
        <v>45.7</v>
      </c>
      <c r="P28" s="48">
        <v>45.2</v>
      </c>
      <c r="Q28" s="49">
        <v>45.2</v>
      </c>
      <c r="R28" s="46" t="s">
        <v>317</v>
      </c>
      <c r="S28" s="46"/>
      <c r="T28" s="46">
        <v>8.33</v>
      </c>
      <c r="U28" s="47">
        <v>11.94</v>
      </c>
      <c r="V28" s="48">
        <v>11.72</v>
      </c>
      <c r="W28" s="49">
        <v>3.19</v>
      </c>
      <c r="X28" s="46" t="s">
        <v>318</v>
      </c>
      <c r="Y28" s="46"/>
      <c r="Z28" s="46" t="s">
        <v>173</v>
      </c>
      <c r="AA28" s="47" t="s">
        <v>158</v>
      </c>
      <c r="AB28" s="48" t="s">
        <v>319</v>
      </c>
      <c r="AC28" s="49" t="s">
        <v>320</v>
      </c>
      <c r="AD28" s="46" t="s">
        <v>321</v>
      </c>
      <c r="AE28" s="46"/>
      <c r="AF28" s="46">
        <v>3</v>
      </c>
      <c r="AG28" s="47">
        <v>3.4</v>
      </c>
      <c r="AH28" s="48">
        <v>4</v>
      </c>
      <c r="AI28" s="50">
        <v>4</v>
      </c>
      <c r="AJ28" t="s">
        <v>251</v>
      </c>
    </row>
    <row r="29" spans="1:36">
      <c r="A29" s="51" t="s">
        <v>322</v>
      </c>
      <c r="B29" s="52">
        <v>3</v>
      </c>
      <c r="C29" s="53">
        <v>4.0999999999999996</v>
      </c>
      <c r="D29" s="54">
        <v>3</v>
      </c>
      <c r="E29" s="55">
        <v>-1.8</v>
      </c>
      <c r="F29" s="52" t="s">
        <v>323</v>
      </c>
      <c r="G29" s="52"/>
      <c r="H29" s="52">
        <v>7.2</v>
      </c>
      <c r="I29" s="53">
        <v>4.9000000000000004</v>
      </c>
      <c r="J29" s="54">
        <v>1.5</v>
      </c>
      <c r="K29" s="55">
        <v>-2.9</v>
      </c>
      <c r="L29" s="52" t="s">
        <v>324</v>
      </c>
      <c r="M29" s="52"/>
      <c r="N29" s="52">
        <v>27.7</v>
      </c>
      <c r="O29" s="53">
        <v>24.3</v>
      </c>
      <c r="P29" s="54">
        <v>23.8</v>
      </c>
      <c r="Q29" s="55">
        <v>32.6</v>
      </c>
      <c r="R29" s="52" t="s">
        <v>325</v>
      </c>
      <c r="S29" s="52"/>
      <c r="T29" s="52">
        <v>0.86</v>
      </c>
      <c r="U29" s="53">
        <v>0.99</v>
      </c>
      <c r="V29" s="54">
        <v>1.02</v>
      </c>
      <c r="W29" s="55">
        <v>0.28999999999999998</v>
      </c>
      <c r="X29" s="52" t="s">
        <v>326</v>
      </c>
      <c r="Y29" s="52"/>
      <c r="Z29" s="52" t="s">
        <v>327</v>
      </c>
      <c r="AA29" s="53" t="s">
        <v>327</v>
      </c>
      <c r="AB29" s="54" t="s">
        <v>171</v>
      </c>
      <c r="AC29" s="55" t="s">
        <v>328</v>
      </c>
      <c r="AD29" s="52" t="s">
        <v>254</v>
      </c>
      <c r="AE29" s="52"/>
      <c r="AF29" s="52">
        <v>1.9</v>
      </c>
      <c r="AG29" s="53">
        <v>2</v>
      </c>
      <c r="AH29" s="54">
        <v>2.1</v>
      </c>
      <c r="AI29" s="56">
        <v>2.1</v>
      </c>
      <c r="AJ29" t="s">
        <v>251</v>
      </c>
    </row>
    <row r="30" spans="1:3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</sheetData>
  <mergeCells count="6">
    <mergeCell ref="AF1:AI1"/>
    <mergeCell ref="B1:E1"/>
    <mergeCell ref="H1:K1"/>
    <mergeCell ref="N1:Q1"/>
    <mergeCell ref="T1:W1"/>
    <mergeCell ref="Z1:A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8169D4846E3544B5D53A77C8D6E893" ma:contentTypeVersion="13" ma:contentTypeDescription="Create a new document." ma:contentTypeScope="" ma:versionID="a785ad8f830e3543e9b6a81a34164734">
  <xsd:schema xmlns:xsd="http://www.w3.org/2001/XMLSchema" xmlns:xs="http://www.w3.org/2001/XMLSchema" xmlns:p="http://schemas.microsoft.com/office/2006/metadata/properties" xmlns:ns3="eea621e6-b7cd-4288-a930-f6c3231e294e" xmlns:ns4="157881d0-2e17-44d5-a2bd-95644bcee6cf" targetNamespace="http://schemas.microsoft.com/office/2006/metadata/properties" ma:root="true" ma:fieldsID="0562ed038ccdce48ab6167d65e46d8b7" ns3:_="" ns4:_="">
    <xsd:import namespace="eea621e6-b7cd-4288-a930-f6c3231e294e"/>
    <xsd:import namespace="157881d0-2e17-44d5-a2bd-95644bcee6c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21e6-b7cd-4288-a930-f6c3231e29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81d0-2e17-44d5-a2bd-95644bcee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7881d0-2e17-44d5-a2bd-95644bcee6cf" xsi:nil="true"/>
  </documentManagement>
</p:properties>
</file>

<file path=customXml/itemProps1.xml><?xml version="1.0" encoding="utf-8"?>
<ds:datastoreItem xmlns:ds="http://schemas.openxmlformats.org/officeDocument/2006/customXml" ds:itemID="{26620842-861C-4D3E-8378-17BFA7819A3B}"/>
</file>

<file path=customXml/itemProps2.xml><?xml version="1.0" encoding="utf-8"?>
<ds:datastoreItem xmlns:ds="http://schemas.openxmlformats.org/officeDocument/2006/customXml" ds:itemID="{6F354D83-04DF-4880-A73E-D05263C42DB3}"/>
</file>

<file path=customXml/itemProps3.xml><?xml version="1.0" encoding="utf-8"?>
<ds:datastoreItem xmlns:ds="http://schemas.openxmlformats.org/officeDocument/2006/customXml" ds:itemID="{190A71DA-4261-4BBB-BEC9-4210A5882C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Carter, Roger (carte2rr)</cp:lastModifiedBy>
  <cp:revision/>
  <dcterms:created xsi:type="dcterms:W3CDTF">2025-09-02T23:33:56Z</dcterms:created>
  <dcterms:modified xsi:type="dcterms:W3CDTF">2025-10-06T20:52:50Z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0x010100F58169D4846E3544B5D53A77C8D6E893</vt:lpwstr>
  </property>
</Properties>
</file>