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Repos\PyCharm Projects\Computer-Modelling-Labs\Lab5\"/>
    </mc:Choice>
  </mc:AlternateContent>
  <xr:revisionPtr revIDLastSave="0" documentId="13_ncr:1_{627F6B3F-6850-40E5-B312-F482581D2AB8}" xr6:coauthVersionLast="47" xr6:coauthVersionMax="47" xr10:uidLastSave="{00000000-0000-0000-0000-000000000000}"/>
  <bookViews>
    <workbookView xWindow="504" yWindow="7056" windowWidth="20760" windowHeight="8880" activeTab="1" xr2:uid="{00000000-000D-0000-FFFF-FFFF00000000}"/>
  </bookViews>
  <sheets>
    <sheet name="неогран" sheetId="6" r:id="rId1"/>
    <sheet name="огран" sheetId="4" r:id="rId2"/>
    <sheet name="отказы" sheetId="1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отказы!#REF!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2" i="4"/>
  <c r="E2" i="4"/>
  <c r="D3" i="4"/>
  <c r="D4" i="4"/>
  <c r="D5" i="4"/>
  <c r="D6" i="4"/>
  <c r="D7" i="4"/>
  <c r="D8" i="4"/>
  <c r="D9" i="4"/>
  <c r="D10" i="4"/>
  <c r="E10" i="4" s="1"/>
  <c r="D11" i="4"/>
  <c r="E11" i="4" s="1"/>
  <c r="D12" i="4"/>
  <c r="E12" i="4" s="1"/>
  <c r="D13" i="4"/>
  <c r="E13" i="4" s="1"/>
  <c r="D14" i="4"/>
  <c r="E14" i="4" s="1"/>
  <c r="D15" i="4"/>
  <c r="D16" i="4"/>
  <c r="D17" i="4"/>
  <c r="D2" i="4"/>
  <c r="F2" i="4" s="1"/>
  <c r="A3" i="6"/>
  <c r="B3" i="6"/>
  <c r="C3" i="6"/>
  <c r="D3" i="6"/>
  <c r="E3" i="6"/>
  <c r="F3" i="6"/>
  <c r="G3" i="6"/>
  <c r="H3" i="6"/>
  <c r="A4" i="6"/>
  <c r="B4" i="6"/>
  <c r="C4" i="6"/>
  <c r="D4" i="6"/>
  <c r="E4" i="6" s="1"/>
  <c r="A5" i="6"/>
  <c r="B5" i="6"/>
  <c r="C5" i="6"/>
  <c r="D5" i="6"/>
  <c r="E5" i="6"/>
  <c r="F5" i="6"/>
  <c r="G5" i="6"/>
  <c r="H5" i="6"/>
  <c r="A6" i="6"/>
  <c r="B6" i="6"/>
  <c r="C6" i="6"/>
  <c r="D6" i="6"/>
  <c r="E6" i="6"/>
  <c r="F6" i="6"/>
  <c r="G6" i="6"/>
  <c r="H6" i="6"/>
  <c r="A7" i="6"/>
  <c r="B7" i="6"/>
  <c r="C7" i="6"/>
  <c r="D7" i="6"/>
  <c r="E7" i="6" s="1"/>
  <c r="A8" i="6"/>
  <c r="B8" i="6"/>
  <c r="C8" i="6"/>
  <c r="D8" i="6"/>
  <c r="E8" i="6"/>
  <c r="F8" i="6"/>
  <c r="G8" i="6"/>
  <c r="H8" i="6"/>
  <c r="A9" i="6"/>
  <c r="B9" i="6"/>
  <c r="C9" i="6"/>
  <c r="D9" i="6"/>
  <c r="E9" i="6"/>
  <c r="F9" i="6"/>
  <c r="G9" i="6"/>
  <c r="H9" i="6"/>
  <c r="A10" i="6"/>
  <c r="B10" i="6"/>
  <c r="C10" i="6"/>
  <c r="D10" i="6"/>
  <c r="E10" i="6" s="1"/>
  <c r="A11" i="6"/>
  <c r="B11" i="6"/>
  <c r="C11" i="6"/>
  <c r="D11" i="6"/>
  <c r="E11" i="6"/>
  <c r="F11" i="6"/>
  <c r="G11" i="6"/>
  <c r="H11" i="6"/>
  <c r="A12" i="6"/>
  <c r="B12" i="6"/>
  <c r="C12" i="6"/>
  <c r="D12" i="6"/>
  <c r="E12" i="6"/>
  <c r="F12" i="6"/>
  <c r="G12" i="6"/>
  <c r="H12" i="6"/>
  <c r="A13" i="6"/>
  <c r="B13" i="6"/>
  <c r="C13" i="6"/>
  <c r="D13" i="6"/>
  <c r="E13" i="6" s="1"/>
  <c r="A14" i="6"/>
  <c r="B14" i="6"/>
  <c r="C14" i="6"/>
  <c r="D14" i="6"/>
  <c r="E14" i="6"/>
  <c r="F14" i="6"/>
  <c r="G14" i="6"/>
  <c r="H14" i="6"/>
  <c r="A15" i="6"/>
  <c r="B15" i="6"/>
  <c r="C15" i="6"/>
  <c r="D15" i="6"/>
  <c r="E15" i="6"/>
  <c r="F15" i="6"/>
  <c r="G15" i="6"/>
  <c r="H15" i="6"/>
  <c r="A16" i="6"/>
  <c r="B16" i="6"/>
  <c r="C16" i="6"/>
  <c r="D16" i="6"/>
  <c r="E16" i="6" s="1"/>
  <c r="A17" i="6"/>
  <c r="B17" i="6"/>
  <c r="C17" i="6"/>
  <c r="D17" i="6"/>
  <c r="G17" i="6"/>
  <c r="H17" i="6"/>
  <c r="B2" i="6"/>
  <c r="C2" i="6" s="1"/>
  <c r="K2" i="6"/>
  <c r="A2" i="6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B3" i="4"/>
  <c r="C3" i="4"/>
  <c r="E3" i="4"/>
  <c r="K3" i="4" s="1"/>
  <c r="F3" i="4"/>
  <c r="H3" i="4"/>
  <c r="I3" i="4" s="1"/>
  <c r="J3" i="4" s="1"/>
  <c r="B4" i="4"/>
  <c r="E4" i="4" s="1"/>
  <c r="C4" i="4"/>
  <c r="B5" i="4"/>
  <c r="C5" i="4"/>
  <c r="B6" i="4"/>
  <c r="C6" i="4"/>
  <c r="B7" i="4"/>
  <c r="C7" i="4"/>
  <c r="E7" i="4"/>
  <c r="F7" i="4" s="1"/>
  <c r="B8" i="4"/>
  <c r="C8" i="4"/>
  <c r="E8" i="4"/>
  <c r="B9" i="4"/>
  <c r="C9" i="4"/>
  <c r="E9" i="4"/>
  <c r="K9" i="4" s="1"/>
  <c r="L9" i="4" s="1"/>
  <c r="B10" i="4"/>
  <c r="C10" i="4"/>
  <c r="B11" i="4"/>
  <c r="C11" i="4"/>
  <c r="B12" i="4"/>
  <c r="C12" i="4"/>
  <c r="B13" i="4"/>
  <c r="C13" i="4"/>
  <c r="B14" i="4"/>
  <c r="C14" i="4"/>
  <c r="B15" i="4"/>
  <c r="C15" i="4"/>
  <c r="E15" i="4"/>
  <c r="F15" i="4" s="1"/>
  <c r="B16" i="4"/>
  <c r="E16" i="4" s="1"/>
  <c r="C16" i="4"/>
  <c r="B17" i="4"/>
  <c r="C17" i="4"/>
  <c r="C2" i="4"/>
  <c r="B2" i="4"/>
  <c r="A2" i="4"/>
  <c r="A13" i="1"/>
  <c r="B13" i="1"/>
  <c r="D13" i="1" s="1"/>
  <c r="E13" i="1" s="1"/>
  <c r="H13" i="1" s="1"/>
  <c r="C13" i="1"/>
  <c r="F13" i="1"/>
  <c r="G13" i="1"/>
  <c r="A14" i="1"/>
  <c r="B14" i="1"/>
  <c r="C14" i="1"/>
  <c r="F14" i="1" s="1"/>
  <c r="G14" i="1" s="1"/>
  <c r="D14" i="1"/>
  <c r="E14" i="1" s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F17" i="1" s="1"/>
  <c r="G17" i="1" s="1"/>
  <c r="D17" i="1"/>
  <c r="E17" i="1" s="1"/>
  <c r="F11" i="4" l="1"/>
  <c r="H11" i="4"/>
  <c r="I11" i="4" s="1"/>
  <c r="O3" i="4"/>
  <c r="P3" i="4" s="1"/>
  <c r="L3" i="4"/>
  <c r="H15" i="4"/>
  <c r="I15" i="4" s="1"/>
  <c r="J15" i="4" s="1"/>
  <c r="F10" i="4"/>
  <c r="F14" i="4"/>
  <c r="F13" i="4"/>
  <c r="F12" i="4"/>
  <c r="O9" i="4"/>
  <c r="P9" i="4" s="1"/>
  <c r="K15" i="4"/>
  <c r="H9" i="4"/>
  <c r="I9" i="4" s="1"/>
  <c r="J9" i="4" s="1"/>
  <c r="E6" i="4"/>
  <c r="F9" i="4"/>
  <c r="E17" i="6"/>
  <c r="F17" i="6" s="1"/>
  <c r="H4" i="6"/>
  <c r="G16" i="6"/>
  <c r="G13" i="6"/>
  <c r="H13" i="6" s="1"/>
  <c r="G10" i="6"/>
  <c r="H10" i="6" s="1"/>
  <c r="G7" i="6"/>
  <c r="H7" i="6" s="1"/>
  <c r="G4" i="6"/>
  <c r="F16" i="6"/>
  <c r="F13" i="6"/>
  <c r="F10" i="6"/>
  <c r="F7" i="6"/>
  <c r="F4" i="6"/>
  <c r="H16" i="6"/>
  <c r="D2" i="6"/>
  <c r="E2" i="6"/>
  <c r="G2" i="6"/>
  <c r="H2" i="6" s="1"/>
  <c r="F2" i="6"/>
  <c r="H12" i="4"/>
  <c r="I12" i="4" s="1"/>
  <c r="J12" i="4" s="1"/>
  <c r="K12" i="4"/>
  <c r="K13" i="4"/>
  <c r="K14" i="4"/>
  <c r="H10" i="4"/>
  <c r="I10" i="4" s="1"/>
  <c r="J10" i="4" s="1"/>
  <c r="H14" i="4"/>
  <c r="I14" i="4" s="1"/>
  <c r="J14" i="4" s="1"/>
  <c r="K10" i="4"/>
  <c r="K11" i="4"/>
  <c r="J11" i="4"/>
  <c r="H13" i="4"/>
  <c r="I13" i="4" s="1"/>
  <c r="J13" i="4" s="1"/>
  <c r="H8" i="4"/>
  <c r="I8" i="4" s="1"/>
  <c r="J8" i="4" s="1"/>
  <c r="H4" i="4"/>
  <c r="I4" i="4" s="1"/>
  <c r="J4" i="4" s="1"/>
  <c r="K4" i="4"/>
  <c r="F4" i="4"/>
  <c r="F16" i="4"/>
  <c r="H16" i="4"/>
  <c r="I16" i="4" s="1"/>
  <c r="J16" i="4" s="1"/>
  <c r="K16" i="4"/>
  <c r="E17" i="4"/>
  <c r="H6" i="4"/>
  <c r="I6" i="4" s="1"/>
  <c r="J6" i="4" s="1"/>
  <c r="K6" i="4"/>
  <c r="F6" i="4"/>
  <c r="K8" i="4"/>
  <c r="H7" i="4"/>
  <c r="I7" i="4" s="1"/>
  <c r="J7" i="4" s="1"/>
  <c r="E5" i="4"/>
  <c r="F8" i="4"/>
  <c r="K7" i="4"/>
  <c r="H2" i="4"/>
  <c r="I2" i="4" s="1"/>
  <c r="J2" i="4" s="1"/>
  <c r="H17" i="1"/>
  <c r="H14" i="1"/>
  <c r="A3" i="1"/>
  <c r="B3" i="1" s="1"/>
  <c r="C3" i="1"/>
  <c r="A4" i="1"/>
  <c r="B4" i="1" s="1"/>
  <c r="D4" i="1" s="1"/>
  <c r="E4" i="1" s="1"/>
  <c r="C4" i="1"/>
  <c r="A5" i="1"/>
  <c r="B5" i="1"/>
  <c r="C5" i="1"/>
  <c r="D5" i="1"/>
  <c r="E5" i="1"/>
  <c r="F5" i="1"/>
  <c r="G5" i="1" s="1"/>
  <c r="A6" i="1"/>
  <c r="B6" i="1" s="1"/>
  <c r="C6" i="1"/>
  <c r="A7" i="1"/>
  <c r="B7" i="1"/>
  <c r="C7" i="1"/>
  <c r="F7" i="1" s="1"/>
  <c r="G7" i="1" s="1"/>
  <c r="D7" i="1"/>
  <c r="E7" i="1" s="1"/>
  <c r="A8" i="1"/>
  <c r="B8" i="1"/>
  <c r="C8" i="1"/>
  <c r="D8" i="1"/>
  <c r="E8" i="1" s="1"/>
  <c r="A9" i="1"/>
  <c r="B9" i="1" s="1"/>
  <c r="C9" i="1"/>
  <c r="A10" i="1"/>
  <c r="B10" i="1"/>
  <c r="C10" i="1"/>
  <c r="F10" i="1" s="1"/>
  <c r="G10" i="1" s="1"/>
  <c r="D10" i="1"/>
  <c r="E10" i="1" s="1"/>
  <c r="A11" i="1"/>
  <c r="B11" i="1" s="1"/>
  <c r="F11" i="1" s="1"/>
  <c r="G11" i="1" s="1"/>
  <c r="C11" i="1"/>
  <c r="A12" i="1"/>
  <c r="B12" i="1" s="1"/>
  <c r="C12" i="1"/>
  <c r="L15" i="4" l="1"/>
  <c r="O15" i="4"/>
  <c r="P15" i="4" s="1"/>
  <c r="L7" i="4"/>
  <c r="O7" i="4"/>
  <c r="P7" i="4" s="1"/>
  <c r="L6" i="4"/>
  <c r="O6" i="4"/>
  <c r="P6" i="4" s="1"/>
  <c r="L11" i="4"/>
  <c r="O11" i="4"/>
  <c r="P11" i="4" s="1"/>
  <c r="L13" i="4"/>
  <c r="O13" i="4"/>
  <c r="P13" i="4" s="1"/>
  <c r="L4" i="4"/>
  <c r="O4" i="4"/>
  <c r="P4" i="4" s="1"/>
  <c r="L14" i="4"/>
  <c r="O14" i="4"/>
  <c r="P14" i="4" s="1"/>
  <c r="L12" i="4"/>
  <c r="O12" i="4"/>
  <c r="P12" i="4" s="1"/>
  <c r="L8" i="4"/>
  <c r="O8" i="4"/>
  <c r="P8" i="4"/>
  <c r="L10" i="4"/>
  <c r="O10" i="4"/>
  <c r="P10" i="4" s="1"/>
  <c r="L16" i="4"/>
  <c r="O16" i="4"/>
  <c r="P16" i="4" s="1"/>
  <c r="H5" i="4"/>
  <c r="I5" i="4" s="1"/>
  <c r="J5" i="4" s="1"/>
  <c r="F5" i="4"/>
  <c r="K5" i="4"/>
  <c r="K17" i="4"/>
  <c r="F17" i="4"/>
  <c r="H17" i="4"/>
  <c r="I17" i="4" s="1"/>
  <c r="J17" i="4" s="1"/>
  <c r="L2" i="4"/>
  <c r="O2" i="4"/>
  <c r="P2" i="4" s="1"/>
  <c r="H5" i="1"/>
  <c r="F4" i="1"/>
  <c r="G4" i="1" s="1"/>
  <c r="H8" i="1"/>
  <c r="D11" i="1"/>
  <c r="E11" i="1" s="1"/>
  <c r="H11" i="1" s="1"/>
  <c r="F8" i="1"/>
  <c r="G8" i="1" s="1"/>
  <c r="D12" i="1"/>
  <c r="E12" i="1" s="1"/>
  <c r="H12" i="1" s="1"/>
  <c r="F12" i="1"/>
  <c r="G12" i="1" s="1"/>
  <c r="D9" i="1"/>
  <c r="E9" i="1" s="1"/>
  <c r="H9" i="1" s="1"/>
  <c r="F9" i="1"/>
  <c r="G9" i="1" s="1"/>
  <c r="F6" i="1"/>
  <c r="G6" i="1" s="1"/>
  <c r="D6" i="1"/>
  <c r="E6" i="1" s="1"/>
  <c r="H6" i="1" s="1"/>
  <c r="F3" i="1"/>
  <c r="G3" i="1" s="1"/>
  <c r="D3" i="1"/>
  <c r="E3" i="1" s="1"/>
  <c r="H3" i="1" s="1"/>
  <c r="H10" i="1"/>
  <c r="H7" i="1"/>
  <c r="H4" i="1"/>
  <c r="L17" i="4" l="1"/>
  <c r="O17" i="4"/>
  <c r="L5" i="4"/>
  <c r="O5" i="4"/>
  <c r="P5" i="4" s="1"/>
  <c r="P17" i="4"/>
  <c r="C2" i="1"/>
  <c r="J2" i="1"/>
  <c r="A2" i="1" s="1"/>
  <c r="B2" i="1" l="1"/>
  <c r="D2" i="1" s="1"/>
  <c r="E2" i="1" s="1"/>
  <c r="H2" i="1" s="1"/>
  <c r="F2" i="1" l="1"/>
  <c r="G2" i="1" s="1"/>
</calcChain>
</file>

<file path=xl/sharedStrings.xml><?xml version="1.0" encoding="utf-8"?>
<sst xmlns="http://schemas.openxmlformats.org/spreadsheetml/2006/main" count="36" uniqueCount="27">
  <si>
    <t>Tобсл</t>
  </si>
  <si>
    <t>l</t>
  </si>
  <si>
    <t>pобсл</t>
  </si>
  <si>
    <t>pотказ</t>
  </si>
  <si>
    <t>A</t>
  </si>
  <si>
    <t>Nобсл</t>
  </si>
  <si>
    <t>Nнеобсл</t>
  </si>
  <si>
    <t>Tген</t>
  </si>
  <si>
    <t>lген</t>
  </si>
  <si>
    <t>lинтенсочереди</t>
  </si>
  <si>
    <t>mинтенсобсл</t>
  </si>
  <si>
    <t>Aабс.пропуск.способность</t>
  </si>
  <si>
    <t>mочередь</t>
  </si>
  <si>
    <t>mu</t>
  </si>
  <si>
    <t>ро</t>
  </si>
  <si>
    <t>роинтенспотоказаявок</t>
  </si>
  <si>
    <t>p0</t>
  </si>
  <si>
    <t>qотн.проп</t>
  </si>
  <si>
    <t>Lсредняядлинаочереди</t>
  </si>
  <si>
    <t>Tсреднее время в СМО</t>
  </si>
  <si>
    <t>pотказа</t>
  </si>
  <si>
    <t>Lср.числозаявок</t>
  </si>
  <si>
    <t>Tсреднеежд времянаход</t>
  </si>
  <si>
    <t>Lср</t>
  </si>
  <si>
    <t>tоч</t>
  </si>
  <si>
    <t>Lсмо</t>
  </si>
  <si>
    <t>Tсмо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</si>
</sst>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8C45-CD22-4BE7-90C9-79A429113A58}">
  <dimension ref="A1:K17"/>
  <sheetViews>
    <sheetView workbookViewId="0">
      <selection activeCell="I11" sqref="I11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 t="s">
        <v>13</v>
      </c>
      <c r="D1" t="s">
        <v>14</v>
      </c>
      <c r="E1" t="s">
        <v>23</v>
      </c>
      <c r="F1" t="s">
        <v>24</v>
      </c>
      <c r="G1" t="s">
        <v>25</v>
      </c>
      <c r="H1" t="s">
        <v>26</v>
      </c>
      <c r="J1" t="s">
        <v>7</v>
      </c>
      <c r="K1" t="s">
        <v>8</v>
      </c>
    </row>
    <row r="2" spans="1:11" x14ac:dyDescent="0.3">
      <c r="A2">
        <f>K2</f>
        <v>0.7</v>
      </c>
      <c r="B2">
        <f>J2</f>
        <v>1.25</v>
      </c>
      <c r="C2">
        <f>1/B2</f>
        <v>0.8</v>
      </c>
      <c r="D2">
        <f>A2/C2</f>
        <v>0.87499999999999989</v>
      </c>
      <c r="E2">
        <f>IF(D2&lt;1,D2^2/(1-D2),"Стац.режим невозможен")</f>
        <v>6.1249999999999929</v>
      </c>
      <c r="F2">
        <f>IF(D2&lt;1,E2/A2,"")</f>
        <v>8.7499999999999911</v>
      </c>
      <c r="G2">
        <f>IF(D2&lt;1,D2/(1-D2),"")</f>
        <v>6.9999999999999929</v>
      </c>
      <c r="H2">
        <f>IF(D2&lt;1,G2/A2,"")</f>
        <v>9.9999999999999911</v>
      </c>
      <c r="J2">
        <v>1.25</v>
      </c>
      <c r="K2">
        <f>0.7</f>
        <v>0.7</v>
      </c>
    </row>
    <row r="3" spans="1:11" x14ac:dyDescent="0.3">
      <c r="A3">
        <f t="shared" ref="A3:A17" si="0">K3</f>
        <v>0.99102755821405686</v>
      </c>
      <c r="B3">
        <f t="shared" ref="B3:B17" si="1">J3</f>
        <v>3.2837916196172978</v>
      </c>
      <c r="C3">
        <f t="shared" ref="C3:C17" si="2">1/B3</f>
        <v>0.30452602230483272</v>
      </c>
      <c r="D3">
        <f t="shared" ref="D3:D17" si="3">A3/C3</f>
        <v>3.2543279904731137</v>
      </c>
      <c r="E3" t="str">
        <f t="shared" ref="E3:E17" si="4">IF(D3&lt;1,D3^2/(1-D3),"Стац.режим невозможен")</f>
        <v>Стац.режим невозможен</v>
      </c>
      <c r="F3" t="str">
        <f t="shared" ref="F3:F17" si="5">IF(D3&lt;1,E3/A3,"")</f>
        <v/>
      </c>
      <c r="G3" t="str">
        <f t="shared" ref="G3:G17" si="6">IF(D3&lt;1,D3/(1-D3),"")</f>
        <v/>
      </c>
      <c r="H3" t="str">
        <f t="shared" ref="H3:H17" si="7">IF(D3&lt;1,G3/A3,"")</f>
        <v/>
      </c>
      <c r="J3">
        <v>3.2837916196172978</v>
      </c>
      <c r="K3">
        <v>0.99102755821405686</v>
      </c>
    </row>
    <row r="4" spans="1:11" x14ac:dyDescent="0.3">
      <c r="A4">
        <f t="shared" si="0"/>
        <v>0.84978789635914187</v>
      </c>
      <c r="B4">
        <f t="shared" si="1"/>
        <v>2.6722006897183141</v>
      </c>
      <c r="C4">
        <f t="shared" si="2"/>
        <v>0.374223389675651</v>
      </c>
      <c r="D4">
        <f t="shared" si="3"/>
        <v>2.2708038027651742</v>
      </c>
      <c r="E4" t="str">
        <f t="shared" si="4"/>
        <v>Стац.режим невозможен</v>
      </c>
      <c r="F4" t="str">
        <f t="shared" si="5"/>
        <v/>
      </c>
      <c r="G4" t="str">
        <f t="shared" si="6"/>
        <v/>
      </c>
      <c r="H4" t="str">
        <f t="shared" si="7"/>
        <v/>
      </c>
      <c r="J4">
        <v>2.6722006897183141</v>
      </c>
      <c r="K4">
        <v>0.84978789635914187</v>
      </c>
    </row>
    <row r="5" spans="1:11" x14ac:dyDescent="0.3">
      <c r="A5">
        <f t="shared" si="0"/>
        <v>0.96618549150059507</v>
      </c>
      <c r="B5">
        <f t="shared" si="1"/>
        <v>4.3615527817621382</v>
      </c>
      <c r="C5">
        <f t="shared" si="2"/>
        <v>0.22927614316201941</v>
      </c>
      <c r="D5">
        <f t="shared" si="3"/>
        <v>4.2140690181526388</v>
      </c>
      <c r="E5" t="str">
        <f t="shared" si="4"/>
        <v>Стац.режим невозможен</v>
      </c>
      <c r="F5" t="str">
        <f t="shared" si="5"/>
        <v/>
      </c>
      <c r="G5" t="str">
        <f t="shared" si="6"/>
        <v/>
      </c>
      <c r="H5" t="str">
        <f t="shared" si="7"/>
        <v/>
      </c>
      <c r="J5">
        <v>4.3615527817621382</v>
      </c>
      <c r="K5">
        <v>0.96618549150059507</v>
      </c>
    </row>
    <row r="6" spans="1:11" x14ac:dyDescent="0.3">
      <c r="A6">
        <f t="shared" si="0"/>
        <v>0.4034852137821589</v>
      </c>
      <c r="B6">
        <f t="shared" si="1"/>
        <v>3.9364299447614979</v>
      </c>
      <c r="C6">
        <f t="shared" si="2"/>
        <v>0.25403729115788659</v>
      </c>
      <c r="D6">
        <f t="shared" si="3"/>
        <v>1.5882912778005849</v>
      </c>
      <c r="E6" t="str">
        <f t="shared" si="4"/>
        <v>Стац.режим невозможен</v>
      </c>
      <c r="F6" t="str">
        <f t="shared" si="5"/>
        <v/>
      </c>
      <c r="G6" t="str">
        <f t="shared" si="6"/>
        <v/>
      </c>
      <c r="H6" t="str">
        <f t="shared" si="7"/>
        <v/>
      </c>
      <c r="J6">
        <v>3.9364299447614979</v>
      </c>
      <c r="K6">
        <v>0.4034852137821589</v>
      </c>
    </row>
    <row r="7" spans="1:11" x14ac:dyDescent="0.3">
      <c r="A7">
        <f t="shared" si="0"/>
        <v>0.63786736655781728</v>
      </c>
      <c r="B7">
        <f t="shared" si="1"/>
        <v>1.163670766319773</v>
      </c>
      <c r="C7">
        <f t="shared" si="2"/>
        <v>0.85934959349593498</v>
      </c>
      <c r="D7">
        <f t="shared" si="3"/>
        <v>0.74226760725271068</v>
      </c>
      <c r="E7">
        <f t="shared" si="4"/>
        <v>2.1377258593834982</v>
      </c>
      <c r="F7">
        <f t="shared" si="5"/>
        <v>3.3513642043164964</v>
      </c>
      <c r="G7">
        <f t="shared" si="6"/>
        <v>2.879993466636209</v>
      </c>
      <c r="H7">
        <f t="shared" si="7"/>
        <v>4.5150349706362691</v>
      </c>
      <c r="J7">
        <v>1.163670766319773</v>
      </c>
      <c r="K7">
        <v>0.63786736655781728</v>
      </c>
    </row>
    <row r="8" spans="1:11" x14ac:dyDescent="0.3">
      <c r="A8">
        <f t="shared" si="0"/>
        <v>7.867671742912076E-2</v>
      </c>
      <c r="B8">
        <f t="shared" si="1"/>
        <v>4.4842371898556479</v>
      </c>
      <c r="C8">
        <f t="shared" si="2"/>
        <v>0.22300336883656036</v>
      </c>
      <c r="D8">
        <f t="shared" si="3"/>
        <v>0.35280506227142738</v>
      </c>
      <c r="E8">
        <f t="shared" si="4"/>
        <v>0.19232445235309903</v>
      </c>
      <c r="F8">
        <f t="shared" si="5"/>
        <v>2.44449004276726</v>
      </c>
      <c r="G8">
        <f t="shared" si="6"/>
        <v>0.54512951462452641</v>
      </c>
      <c r="H8">
        <f t="shared" si="7"/>
        <v>6.9287272326229079</v>
      </c>
      <c r="J8">
        <v>4.4842371898556479</v>
      </c>
      <c r="K8">
        <v>7.867671742912076E-2</v>
      </c>
    </row>
    <row r="9" spans="1:11" x14ac:dyDescent="0.3">
      <c r="A9">
        <f t="shared" si="0"/>
        <v>0.47605822931608022</v>
      </c>
      <c r="B9">
        <f t="shared" si="1"/>
        <v>3.4397412030396435</v>
      </c>
      <c r="C9">
        <f t="shared" si="2"/>
        <v>0.29071954573684677</v>
      </c>
      <c r="D9">
        <f t="shared" si="3"/>
        <v>1.6375171064246163</v>
      </c>
      <c r="E9" t="str">
        <f t="shared" si="4"/>
        <v>Стац.режим невозможен</v>
      </c>
      <c r="F9" t="str">
        <f t="shared" si="5"/>
        <v/>
      </c>
      <c r="G9" t="str">
        <f t="shared" si="6"/>
        <v/>
      </c>
      <c r="H9" t="str">
        <f t="shared" si="7"/>
        <v/>
      </c>
      <c r="J9">
        <v>3.4397412030396435</v>
      </c>
      <c r="K9">
        <v>0.47605822931608022</v>
      </c>
    </row>
    <row r="10" spans="1:11" x14ac:dyDescent="0.3">
      <c r="A10">
        <f t="shared" si="0"/>
        <v>0.16867580187383649</v>
      </c>
      <c r="B10">
        <f t="shared" si="1"/>
        <v>0.55253761406292912</v>
      </c>
      <c r="C10">
        <f t="shared" si="2"/>
        <v>1.8098315382491026</v>
      </c>
      <c r="D10">
        <f t="shared" si="3"/>
        <v>9.3199725117520962E-2</v>
      </c>
      <c r="E10">
        <f t="shared" si="4"/>
        <v>9.5789436798607002E-3</v>
      </c>
      <c r="F10">
        <f t="shared" si="5"/>
        <v>5.6789080433869286E-2</v>
      </c>
      <c r="G10">
        <f t="shared" si="6"/>
        <v>0.10277866879738166</v>
      </c>
      <c r="H10">
        <f t="shared" si="7"/>
        <v>0.60932669449679844</v>
      </c>
      <c r="J10">
        <v>0.55253761406292912</v>
      </c>
      <c r="K10">
        <v>0.16867580187383649</v>
      </c>
    </row>
    <row r="11" spans="1:11" x14ac:dyDescent="0.3">
      <c r="A11">
        <f t="shared" si="0"/>
        <v>0.80330820642719813</v>
      </c>
      <c r="B11">
        <f t="shared" si="1"/>
        <v>2.584765160069582</v>
      </c>
      <c r="C11">
        <f t="shared" si="2"/>
        <v>0.38688234252317139</v>
      </c>
      <c r="D11">
        <f t="shared" si="3"/>
        <v>2.0763630647710056</v>
      </c>
      <c r="E11" t="str">
        <f t="shared" si="4"/>
        <v>Стац.режим невозможен</v>
      </c>
      <c r="F11" t="str">
        <f t="shared" si="5"/>
        <v/>
      </c>
      <c r="G11" t="str">
        <f t="shared" si="6"/>
        <v/>
      </c>
      <c r="H11" t="str">
        <f t="shared" si="7"/>
        <v/>
      </c>
      <c r="J11">
        <v>2.584765160069582</v>
      </c>
      <c r="K11">
        <v>0.80330820642719813</v>
      </c>
    </row>
    <row r="12" spans="1:11" x14ac:dyDescent="0.3">
      <c r="A12">
        <f t="shared" si="0"/>
        <v>0.16193121127964111</v>
      </c>
      <c r="B12">
        <f t="shared" si="1"/>
        <v>2.9453413495284892</v>
      </c>
      <c r="C12">
        <f t="shared" si="2"/>
        <v>0.33951922080613406</v>
      </c>
      <c r="D12">
        <f t="shared" si="3"/>
        <v>0.47694269236116105</v>
      </c>
      <c r="E12">
        <f t="shared" si="4"/>
        <v>0.434893707581617</v>
      </c>
      <c r="F12">
        <f t="shared" si="5"/>
        <v>2.6856694527566609</v>
      </c>
      <c r="G12">
        <f t="shared" si="6"/>
        <v>0.91183639994277799</v>
      </c>
      <c r="H12">
        <f t="shared" si="7"/>
        <v>5.6310108022851502</v>
      </c>
      <c r="J12">
        <v>2.9453413495284892</v>
      </c>
      <c r="K12">
        <v>0.16193121127964111</v>
      </c>
    </row>
    <row r="13" spans="1:11" x14ac:dyDescent="0.3">
      <c r="A13">
        <f t="shared" si="0"/>
        <v>0.59907834101382484</v>
      </c>
      <c r="B13">
        <f t="shared" si="1"/>
        <v>0.28366954557939389</v>
      </c>
      <c r="C13">
        <f t="shared" si="2"/>
        <v>3.5252286175363099</v>
      </c>
      <c r="D13">
        <f t="shared" si="3"/>
        <v>0.16994028076184886</v>
      </c>
      <c r="E13">
        <f t="shared" si="4"/>
        <v>3.4792314764921374E-2</v>
      </c>
      <c r="F13">
        <f t="shared" si="5"/>
        <v>5.8076402338368756E-2</v>
      </c>
      <c r="G13">
        <f t="shared" si="6"/>
        <v>0.20473259552677023</v>
      </c>
      <c r="H13">
        <f t="shared" si="7"/>
        <v>0.34174594791776264</v>
      </c>
      <c r="J13">
        <v>0.28366954557939389</v>
      </c>
      <c r="K13">
        <v>0.59907834101382484</v>
      </c>
    </row>
    <row r="14" spans="1:11" x14ac:dyDescent="0.3">
      <c r="A14">
        <f t="shared" si="0"/>
        <v>0.34763634144108402</v>
      </c>
      <c r="B14">
        <f t="shared" si="1"/>
        <v>2.1364482558671836</v>
      </c>
      <c r="C14">
        <f t="shared" si="2"/>
        <v>0.46806656667380897</v>
      </c>
      <c r="D14">
        <f t="shared" si="3"/>
        <v>0.74270705534785264</v>
      </c>
      <c r="E14">
        <f t="shared" si="4"/>
        <v>2.1439133156536574</v>
      </c>
      <c r="F14">
        <f t="shared" si="5"/>
        <v>6.1671150569768578</v>
      </c>
      <c r="G14">
        <f t="shared" si="6"/>
        <v>2.8866203710015101</v>
      </c>
      <c r="H14">
        <f t="shared" si="7"/>
        <v>8.3035633128440427</v>
      </c>
      <c r="J14">
        <v>2.1364482558671836</v>
      </c>
      <c r="K14">
        <v>0.34763634144108402</v>
      </c>
    </row>
    <row r="15" spans="1:11" x14ac:dyDescent="0.3">
      <c r="A15">
        <f t="shared" si="0"/>
        <v>0.62459181493575855</v>
      </c>
      <c r="B15">
        <f t="shared" si="1"/>
        <v>8.9419232764671785E-2</v>
      </c>
      <c r="C15">
        <f t="shared" si="2"/>
        <v>11.183276450511944</v>
      </c>
      <c r="D15">
        <f t="shared" si="3"/>
        <v>5.5850520882649399E-2</v>
      </c>
      <c r="E15">
        <f t="shared" si="4"/>
        <v>3.3037996120904006E-3</v>
      </c>
      <c r="F15">
        <f t="shared" si="5"/>
        <v>5.2895339533551335E-3</v>
      </c>
      <c r="G15">
        <f t="shared" si="6"/>
        <v>5.9154320494739801E-2</v>
      </c>
      <c r="H15">
        <f t="shared" si="7"/>
        <v>9.4708766718026929E-2</v>
      </c>
      <c r="J15">
        <v>8.9419232764671785E-2</v>
      </c>
      <c r="K15">
        <v>0.62459181493575855</v>
      </c>
    </row>
    <row r="16" spans="1:11" x14ac:dyDescent="0.3">
      <c r="A16">
        <f t="shared" si="0"/>
        <v>0.61778618732261115</v>
      </c>
      <c r="B16">
        <f t="shared" si="1"/>
        <v>2.8519547105319374</v>
      </c>
      <c r="C16">
        <f t="shared" si="2"/>
        <v>0.35063670411985021</v>
      </c>
      <c r="D16">
        <f t="shared" si="3"/>
        <v>1.7618982270362868</v>
      </c>
      <c r="E16" t="str">
        <f t="shared" si="4"/>
        <v>Стац.режим невозможен</v>
      </c>
      <c r="F16" t="str">
        <f t="shared" si="5"/>
        <v/>
      </c>
      <c r="G16" t="str">
        <f t="shared" si="6"/>
        <v/>
      </c>
      <c r="H16" t="str">
        <f t="shared" si="7"/>
        <v/>
      </c>
      <c r="J16">
        <v>2.8519547105319374</v>
      </c>
      <c r="K16">
        <v>0.61778618732261115</v>
      </c>
    </row>
    <row r="17" spans="1:11" x14ac:dyDescent="0.3">
      <c r="A17">
        <f t="shared" si="0"/>
        <v>0.48970000305185096</v>
      </c>
      <c r="B17">
        <f t="shared" si="1"/>
        <v>0.73244422742393267</v>
      </c>
      <c r="C17">
        <f t="shared" si="2"/>
        <v>1.3652916666666666</v>
      </c>
      <c r="D17">
        <f t="shared" si="3"/>
        <v>0.35867794040481044</v>
      </c>
      <c r="E17">
        <f t="shared" si="4"/>
        <v>0.2006010287783366</v>
      </c>
      <c r="F17">
        <f t="shared" si="5"/>
        <v>0.40964065249780351</v>
      </c>
      <c r="G17">
        <f t="shared" si="6"/>
        <v>0.55927896918314701</v>
      </c>
      <c r="H17">
        <f t="shared" si="7"/>
        <v>1.142084879921736</v>
      </c>
      <c r="J17">
        <v>0.73244422742393267</v>
      </c>
      <c r="K17">
        <v>0.48970000305185096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2D5-5905-43FF-8F63-429295543352}">
  <dimension ref="A1:R17"/>
  <sheetViews>
    <sheetView tabSelected="1" workbookViewId="0">
      <selection activeCell="K2" sqref="K2"/>
    </sheetView>
  </sheetViews>
  <sheetFormatPr defaultRowHeight="14.4" x14ac:dyDescent="0.3"/>
  <cols>
    <col min="4" max="4" width="13.77734375" customWidth="1"/>
    <col min="5" max="5" width="20.5546875" customWidth="1"/>
    <col min="9" max="9" width="10.21875" customWidth="1"/>
    <col min="10" max="10" width="7.5546875" customWidth="1"/>
    <col min="12" max="12" width="21.6640625" customWidth="1"/>
    <col min="13" max="13" width="13.5546875" customWidth="1"/>
    <col min="14" max="14" width="8.33203125" customWidth="1"/>
    <col min="15" max="15" width="15.33203125" customWidth="1"/>
    <col min="16" max="16" width="22.21875" customWidth="1"/>
  </cols>
  <sheetData>
    <row r="1" spans="1:18" x14ac:dyDescent="0.3">
      <c r="A1" t="s">
        <v>12</v>
      </c>
      <c r="B1" t="s">
        <v>1</v>
      </c>
      <c r="C1" t="s">
        <v>0</v>
      </c>
      <c r="D1" t="s">
        <v>13</v>
      </c>
      <c r="E1" t="s">
        <v>15</v>
      </c>
      <c r="F1" t="s">
        <v>16</v>
      </c>
      <c r="G1" t="s">
        <v>20</v>
      </c>
      <c r="H1" t="s">
        <v>2</v>
      </c>
      <c r="I1" t="s">
        <v>17</v>
      </c>
      <c r="J1" t="s">
        <v>4</v>
      </c>
      <c r="K1" t="s">
        <v>18</v>
      </c>
      <c r="L1" t="s">
        <v>19</v>
      </c>
      <c r="O1" t="s">
        <v>21</v>
      </c>
      <c r="P1" t="s">
        <v>22</v>
      </c>
      <c r="Q1" t="s">
        <v>7</v>
      </c>
      <c r="R1" t="s">
        <v>8</v>
      </c>
    </row>
    <row r="2" spans="1:18" x14ac:dyDescent="0.3">
      <c r="A2">
        <f>3</f>
        <v>3</v>
      </c>
      <c r="B2">
        <f>R2</f>
        <v>0.7</v>
      </c>
      <c r="C2">
        <f>Q2</f>
        <v>1.25</v>
      </c>
      <c r="D2">
        <f>1/C2</f>
        <v>0.8</v>
      </c>
      <c r="E2" s="1">
        <f>B2/D2</f>
        <v>0.87499999999999989</v>
      </c>
      <c r="F2">
        <f>IF(E2&lt;&gt;1,(1-E2)/(1-E2^(A2+2)), 1 / (A2+2))</f>
        <v>0.25662552471649652</v>
      </c>
      <c r="G2">
        <f>E2^(A2+1) * F2</f>
        <v>0.15042917110456733</v>
      </c>
      <c r="H2">
        <f xml:space="preserve"> 1 - G2</f>
        <v>0.84957082889543267</v>
      </c>
      <c r="I2">
        <f>H2</f>
        <v>0.84957082889543267</v>
      </c>
      <c r="J2">
        <f>B2*I2</f>
        <v>0.5946995802268028</v>
      </c>
      <c r="K2">
        <f>IF(E2&lt;&gt;1,(E2^2*(1-(E2^A2*(A2-A2*E2+1))))/((1-E2)^2),(A2*(A2+1))/(2*(A2+2)))</f>
        <v>3.8640136718749978</v>
      </c>
      <c r="L2">
        <f>K2/B2</f>
        <v>5.5200195312499973</v>
      </c>
      <c r="O2">
        <f>1+K2</f>
        <v>4.8640136718749982</v>
      </c>
      <c r="P2">
        <f>IF(F2&lt;&gt;1,O2/B2,(A2+1)/(2*D2))</f>
        <v>6.9485909598214262</v>
      </c>
      <c r="Q2">
        <v>1.25</v>
      </c>
      <c r="R2">
        <v>0.7</v>
      </c>
    </row>
    <row r="3" spans="1:18" x14ac:dyDescent="0.3">
      <c r="A3">
        <f>3</f>
        <v>3</v>
      </c>
      <c r="B3">
        <f t="shared" ref="B3:B17" si="0">R3</f>
        <v>8.4047975096896266E-2</v>
      </c>
      <c r="C3">
        <f t="shared" ref="C3:C17" si="1">Q3</f>
        <v>4.5544297616504412</v>
      </c>
      <c r="D3">
        <f t="shared" ref="D3:D17" si="2">1/C3</f>
        <v>0.21956645559017657</v>
      </c>
      <c r="E3">
        <f t="shared" ref="E3:E17" si="3">B3/D3</f>
        <v>0.38279059918775948</v>
      </c>
      <c r="F3">
        <f t="shared" ref="F3:F17" si="4">IF(E3&lt;&gt;1,(1-E3)/(1-E3^(A3+2)), 1 / (A3+2))</f>
        <v>0.62232413373580575</v>
      </c>
      <c r="G3">
        <f t="shared" ref="G3:G17" si="5">E3^(A3+1) * F3</f>
        <v>1.3361699410639024E-2</v>
      </c>
      <c r="H3">
        <f t="shared" ref="H3:H17" si="6" xml:space="preserve"> 1 - G3</f>
        <v>0.98663830058936097</v>
      </c>
      <c r="I3">
        <f t="shared" ref="I3:I17" si="7">H3</f>
        <v>0.98663830058936097</v>
      </c>
      <c r="J3">
        <f t="shared" ref="J3:J17" si="8">B3*I3</f>
        <v>8.2924951317578668E-2</v>
      </c>
      <c r="K3">
        <f>IF(E3&lt;&gt;1,(E3^2*(1-E3^A3*(A3-A3*E3+1)))/((1-E3)^2),(A3*(A3+1))/(2*(A3+2)))</f>
        <v>0.32312014630374158</v>
      </c>
      <c r="L3">
        <f t="shared" ref="L3:L17" si="9">K3/B3</f>
        <v>3.8444727065848587</v>
      </c>
      <c r="O3">
        <f t="shared" ref="O3:O17" si="10">1+K3</f>
        <v>1.3231201463037416</v>
      </c>
      <c r="P3">
        <f t="shared" ref="P3:P17" si="11">IF(F3&lt;&gt;1,O3/B3,(A3+1)/(2*D3))</f>
        <v>15.742439300629885</v>
      </c>
      <c r="Q3">
        <v>4.5544297616504412</v>
      </c>
      <c r="R3">
        <v>8.4047975096896266E-2</v>
      </c>
    </row>
    <row r="4" spans="1:18" x14ac:dyDescent="0.3">
      <c r="A4">
        <f>3</f>
        <v>3</v>
      </c>
      <c r="B4">
        <f t="shared" si="0"/>
        <v>0.37730033265175328</v>
      </c>
      <c r="C4">
        <f t="shared" si="1"/>
        <v>4.8425244911038545</v>
      </c>
      <c r="D4">
        <f t="shared" si="2"/>
        <v>0.20650386009138175</v>
      </c>
      <c r="E4">
        <f t="shared" si="3"/>
        <v>1.8270861013677466</v>
      </c>
      <c r="F4">
        <f t="shared" si="4"/>
        <v>4.2719600282081681E-2</v>
      </c>
      <c r="G4">
        <f t="shared" si="5"/>
        <v>0.47606169243950608</v>
      </c>
      <c r="H4">
        <f t="shared" si="6"/>
        <v>0.52393830756049398</v>
      </c>
      <c r="I4">
        <f t="shared" si="7"/>
        <v>0.52393830756049398</v>
      </c>
      <c r="J4">
        <f t="shared" si="8"/>
        <v>0.197682097731571</v>
      </c>
      <c r="K4">
        <f t="shared" ref="K4:K17" si="12">IF(E4&lt;&gt;1,(E4^2*(1-E4^A4*(A4-A4*E4+1)))/((1-E4)^2),(A4*(A4+1))/(2*(A4+2)))</f>
        <v>48.968372106282004</v>
      </c>
      <c r="L4">
        <f t="shared" si="9"/>
        <v>129.78618853082119</v>
      </c>
      <c r="O4">
        <f t="shared" si="10"/>
        <v>49.968372106282004</v>
      </c>
      <c r="P4">
        <f t="shared" si="11"/>
        <v>132.4365970077281</v>
      </c>
      <c r="Q4">
        <v>4.8425244911038545</v>
      </c>
      <c r="R4">
        <v>0.37730033265175328</v>
      </c>
    </row>
    <row r="5" spans="1:18" x14ac:dyDescent="0.3">
      <c r="A5">
        <f>3</f>
        <v>3</v>
      </c>
      <c r="B5">
        <f t="shared" si="0"/>
        <v>5.554368724631489E-3</v>
      </c>
      <c r="C5">
        <f t="shared" si="1"/>
        <v>0.12176885280922881</v>
      </c>
      <c r="D5">
        <f t="shared" si="2"/>
        <v>8.212280701754386</v>
      </c>
      <c r="E5">
        <f t="shared" si="3"/>
        <v>6.7634910767783564E-4</v>
      </c>
      <c r="F5">
        <f t="shared" si="4"/>
        <v>0.99932365089232222</v>
      </c>
      <c r="G5">
        <f t="shared" si="5"/>
        <v>2.0911724634679845E-13</v>
      </c>
      <c r="H5">
        <f t="shared" si="6"/>
        <v>0.99999999999979083</v>
      </c>
      <c r="I5">
        <f t="shared" si="7"/>
        <v>0.99999999999979083</v>
      </c>
      <c r="J5">
        <f t="shared" si="8"/>
        <v>5.5543687246303276E-3</v>
      </c>
      <c r="K5">
        <f t="shared" si="12"/>
        <v>4.5806753248233552E-7</v>
      </c>
      <c r="L5">
        <f t="shared" si="9"/>
        <v>8.2469773828838951E-5</v>
      </c>
      <c r="O5">
        <f t="shared" si="10"/>
        <v>1.0000004580675326</v>
      </c>
      <c r="P5">
        <f t="shared" si="11"/>
        <v>180.03854400823539</v>
      </c>
      <c r="Q5">
        <v>0.12176885280922881</v>
      </c>
      <c r="R5">
        <v>5.554368724631489E-3</v>
      </c>
    </row>
    <row r="6" spans="1:18" x14ac:dyDescent="0.3">
      <c r="A6">
        <f>3</f>
        <v>3</v>
      </c>
      <c r="B6">
        <f t="shared" si="0"/>
        <v>0.29367961668752096</v>
      </c>
      <c r="C6">
        <f t="shared" si="1"/>
        <v>1.6904202398754844</v>
      </c>
      <c r="D6">
        <f t="shared" si="2"/>
        <v>0.59156887524823976</v>
      </c>
      <c r="E6">
        <f t="shared" si="3"/>
        <v>0.4964419680874595</v>
      </c>
      <c r="F6">
        <f t="shared" si="4"/>
        <v>0.51921433119123106</v>
      </c>
      <c r="G6">
        <f t="shared" si="5"/>
        <v>3.1537017990252353E-2</v>
      </c>
      <c r="H6">
        <f t="shared" si="6"/>
        <v>0.96846298200974767</v>
      </c>
      <c r="I6">
        <f t="shared" si="7"/>
        <v>0.96846298200974767</v>
      </c>
      <c r="J6">
        <f t="shared" si="8"/>
        <v>0.28441783733267623</v>
      </c>
      <c r="K6">
        <f t="shared" si="12"/>
        <v>0.67337511900907143</v>
      </c>
      <c r="L6">
        <f t="shared" si="9"/>
        <v>2.2928902135062086</v>
      </c>
      <c r="O6">
        <f t="shared" si="10"/>
        <v>1.6733751190090715</v>
      </c>
      <c r="P6">
        <f t="shared" si="11"/>
        <v>5.6979613971287799</v>
      </c>
      <c r="Q6">
        <v>1.6904202398754844</v>
      </c>
      <c r="R6">
        <v>0.29367961668752096</v>
      </c>
    </row>
    <row r="7" spans="1:18" x14ac:dyDescent="0.3">
      <c r="A7">
        <f>3</f>
        <v>3</v>
      </c>
      <c r="B7">
        <f t="shared" si="0"/>
        <v>0.32020020142216254</v>
      </c>
      <c r="C7">
        <f t="shared" si="1"/>
        <v>4.7523422956022827</v>
      </c>
      <c r="D7">
        <f t="shared" si="2"/>
        <v>0.21042255330079632</v>
      </c>
      <c r="E7">
        <f t="shared" si="3"/>
        <v>1.5217009602789131</v>
      </c>
      <c r="F7">
        <f t="shared" si="4"/>
        <v>7.287159692250153E-2</v>
      </c>
      <c r="G7">
        <f t="shared" si="5"/>
        <v>0.39072890976715635</v>
      </c>
      <c r="H7">
        <f t="shared" si="6"/>
        <v>0.60927109023284365</v>
      </c>
      <c r="I7">
        <f t="shared" si="7"/>
        <v>0.60927109023284365</v>
      </c>
      <c r="J7">
        <f t="shared" si="8"/>
        <v>0.19508872581325712</v>
      </c>
      <c r="K7">
        <f t="shared" si="12"/>
        <v>25.448441844310182</v>
      </c>
      <c r="L7">
        <f t="shared" si="9"/>
        <v>79.476657826202029</v>
      </c>
      <c r="O7">
        <f t="shared" si="10"/>
        <v>26.448441844310182</v>
      </c>
      <c r="P7">
        <f t="shared" si="11"/>
        <v>82.599703956587092</v>
      </c>
      <c r="Q7">
        <v>4.7523422956022827</v>
      </c>
      <c r="R7">
        <v>0.32020020142216254</v>
      </c>
    </row>
    <row r="8" spans="1:18" x14ac:dyDescent="0.3">
      <c r="A8">
        <f>3</f>
        <v>3</v>
      </c>
      <c r="B8">
        <f t="shared" si="0"/>
        <v>0.83892330698568685</v>
      </c>
      <c r="C8">
        <f t="shared" si="1"/>
        <v>4.8001037629322187</v>
      </c>
      <c r="D8">
        <f t="shared" si="2"/>
        <v>0.20832882983119813</v>
      </c>
      <c r="E8">
        <f t="shared" si="3"/>
        <v>4.026918922673536</v>
      </c>
      <c r="F8">
        <f t="shared" si="4"/>
        <v>2.8611898923404876E-3</v>
      </c>
      <c r="G8">
        <f t="shared" si="5"/>
        <v>0.75238170192767551</v>
      </c>
      <c r="H8">
        <f t="shared" si="6"/>
        <v>0.24761829807232449</v>
      </c>
      <c r="I8">
        <f t="shared" si="7"/>
        <v>0.24761829807232449</v>
      </c>
      <c r="J8">
        <f t="shared" si="8"/>
        <v>0.20773276148900199</v>
      </c>
      <c r="K8">
        <f t="shared" si="12"/>
        <v>935.70108614591686</v>
      </c>
      <c r="L8">
        <f t="shared" si="9"/>
        <v>1115.3595070662177</v>
      </c>
      <c r="O8">
        <f t="shared" si="10"/>
        <v>936.70108614591686</v>
      </c>
      <c r="P8">
        <f t="shared" si="11"/>
        <v>1116.5515111405746</v>
      </c>
      <c r="Q8">
        <v>4.8001037629322187</v>
      </c>
      <c r="R8">
        <v>0.83892330698568685</v>
      </c>
    </row>
    <row r="9" spans="1:18" x14ac:dyDescent="0.3">
      <c r="A9">
        <f>3</f>
        <v>3</v>
      </c>
      <c r="B9">
        <f t="shared" si="0"/>
        <v>0.17487105929746391</v>
      </c>
      <c r="C9">
        <f t="shared" si="1"/>
        <v>1.8477431562242499</v>
      </c>
      <c r="D9">
        <f t="shared" si="2"/>
        <v>0.54120075976546378</v>
      </c>
      <c r="E9">
        <f t="shared" si="3"/>
        <v>0.32311680303857387</v>
      </c>
      <c r="F9">
        <f t="shared" si="4"/>
        <v>0.67927565188522254</v>
      </c>
      <c r="G9">
        <f t="shared" si="5"/>
        <v>7.4043036490143493E-3</v>
      </c>
      <c r="H9">
        <f t="shared" si="6"/>
        <v>0.99259569635098566</v>
      </c>
      <c r="I9">
        <f t="shared" si="7"/>
        <v>0.99259569635098566</v>
      </c>
      <c r="J9">
        <f t="shared" si="8"/>
        <v>0.17357626087500069</v>
      </c>
      <c r="K9">
        <f t="shared" si="12"/>
        <v>0.20457502358369659</v>
      </c>
      <c r="L9">
        <f t="shared" si="9"/>
        <v>1.1698620938511319</v>
      </c>
      <c r="O9">
        <f t="shared" si="10"/>
        <v>1.2045750235836965</v>
      </c>
      <c r="P9">
        <f t="shared" si="11"/>
        <v>6.8883612212507828</v>
      </c>
      <c r="Q9">
        <v>1.8477431562242499</v>
      </c>
      <c r="R9">
        <v>0.17487105929746391</v>
      </c>
    </row>
    <row r="10" spans="1:18" x14ac:dyDescent="0.3">
      <c r="A10">
        <f>3</f>
        <v>3</v>
      </c>
      <c r="B10">
        <f t="shared" si="0"/>
        <v>0.92971587267677847</v>
      </c>
      <c r="C10">
        <f t="shared" si="1"/>
        <v>1.9608142338328196</v>
      </c>
      <c r="D10">
        <f t="shared" si="2"/>
        <v>0.50999221789883264</v>
      </c>
      <c r="E10">
        <f t="shared" si="3"/>
        <v>1.8230001165649288</v>
      </c>
      <c r="F10">
        <f t="shared" si="4"/>
        <v>4.3012088490546919E-2</v>
      </c>
      <c r="G10">
        <f t="shared" si="5"/>
        <v>0.47504780563991333</v>
      </c>
      <c r="H10">
        <f t="shared" si="6"/>
        <v>0.52495219436008667</v>
      </c>
      <c r="I10">
        <f t="shared" si="7"/>
        <v>0.52495219436008667</v>
      </c>
      <c r="J10">
        <f t="shared" si="8"/>
        <v>0.48805638749307778</v>
      </c>
      <c r="K10">
        <f t="shared" si="12"/>
        <v>48.573744684425165</v>
      </c>
      <c r="L10">
        <f t="shared" si="9"/>
        <v>52.24579477660712</v>
      </c>
      <c r="O10">
        <f t="shared" si="10"/>
        <v>49.573744684425165</v>
      </c>
      <c r="P10">
        <f t="shared" si="11"/>
        <v>53.321392203077714</v>
      </c>
      <c r="Q10">
        <v>1.9608142338328196</v>
      </c>
      <c r="R10">
        <v>0.92971587267677847</v>
      </c>
    </row>
    <row r="11" spans="1:18" x14ac:dyDescent="0.3">
      <c r="A11">
        <f>3</f>
        <v>3</v>
      </c>
      <c r="B11">
        <f t="shared" si="0"/>
        <v>0.5603198339793084</v>
      </c>
      <c r="C11">
        <f t="shared" si="1"/>
        <v>1.8636127811517686</v>
      </c>
      <c r="D11">
        <f t="shared" si="2"/>
        <v>0.53659215589945142</v>
      </c>
      <c r="E11">
        <f t="shared" si="3"/>
        <v>1.0442192041366762</v>
      </c>
      <c r="F11">
        <f t="shared" si="4"/>
        <v>0.18307703407366249</v>
      </c>
      <c r="G11">
        <f t="shared" si="5"/>
        <v>0.21767099983404278</v>
      </c>
      <c r="H11">
        <f t="shared" si="6"/>
        <v>0.78232900016595719</v>
      </c>
      <c r="I11">
        <f t="shared" si="7"/>
        <v>0.78232900016595719</v>
      </c>
      <c r="J11">
        <f t="shared" si="8"/>
        <v>0.43835445549018748</v>
      </c>
      <c r="K11">
        <f t="shared" si="12"/>
        <v>6.9344894920071276</v>
      </c>
      <c r="L11">
        <f t="shared" si="9"/>
        <v>12.375948648398561</v>
      </c>
      <c r="O11">
        <f t="shared" si="10"/>
        <v>7.9344894920071276</v>
      </c>
      <c r="P11">
        <f t="shared" si="11"/>
        <v>14.160643637505315</v>
      </c>
      <c r="Q11">
        <v>1.8636127811517686</v>
      </c>
      <c r="R11">
        <v>0.5603198339793084</v>
      </c>
    </row>
    <row r="12" spans="1:18" x14ac:dyDescent="0.3">
      <c r="A12">
        <f>3</f>
        <v>3</v>
      </c>
      <c r="B12">
        <f t="shared" si="0"/>
        <v>0.93386638996551408</v>
      </c>
      <c r="C12">
        <f t="shared" si="1"/>
        <v>1.8953520310068055</v>
      </c>
      <c r="D12">
        <f t="shared" si="2"/>
        <v>0.5276064729087836</v>
      </c>
      <c r="E12">
        <f t="shared" si="3"/>
        <v>1.7700055589101304</v>
      </c>
      <c r="F12">
        <f t="shared" si="4"/>
        <v>4.7029175901899811E-2</v>
      </c>
      <c r="G12">
        <f t="shared" si="5"/>
        <v>0.461600095377731</v>
      </c>
      <c r="H12">
        <f t="shared" si="6"/>
        <v>0.53839990462226894</v>
      </c>
      <c r="I12">
        <f t="shared" si="7"/>
        <v>0.53839990462226894</v>
      </c>
      <c r="J12">
        <f t="shared" si="8"/>
        <v>0.50279357528737534</v>
      </c>
      <c r="K12">
        <f t="shared" si="12"/>
        <v>43.669047309123634</v>
      </c>
      <c r="L12">
        <f t="shared" si="9"/>
        <v>46.761557946995232</v>
      </c>
      <c r="O12">
        <f t="shared" si="10"/>
        <v>44.669047309123634</v>
      </c>
      <c r="P12">
        <f t="shared" si="11"/>
        <v>47.832374940459289</v>
      </c>
      <c r="Q12">
        <v>1.8953520310068055</v>
      </c>
      <c r="R12">
        <v>0.93386638996551408</v>
      </c>
    </row>
    <row r="13" spans="1:18" x14ac:dyDescent="0.3">
      <c r="A13">
        <f>3</f>
        <v>3</v>
      </c>
      <c r="B13">
        <f t="shared" si="0"/>
        <v>0.66499832148197879</v>
      </c>
      <c r="C13">
        <f t="shared" si="1"/>
        <v>3.6806848353526411</v>
      </c>
      <c r="D13">
        <f t="shared" si="2"/>
        <v>0.2716885701256167</v>
      </c>
      <c r="E13">
        <f t="shared" si="3"/>
        <v>2.44764923741368</v>
      </c>
      <c r="F13">
        <f t="shared" si="4"/>
        <v>1.6668224316620874E-2</v>
      </c>
      <c r="G13">
        <f t="shared" si="5"/>
        <v>0.59825461890020604</v>
      </c>
      <c r="H13">
        <f t="shared" si="6"/>
        <v>0.40174538109979396</v>
      </c>
      <c r="I13">
        <f t="shared" si="7"/>
        <v>0.40174538109979396</v>
      </c>
      <c r="J13">
        <f t="shared" si="8"/>
        <v>0.26716000409450086</v>
      </c>
      <c r="K13">
        <f t="shared" si="12"/>
        <v>142.99442341504908</v>
      </c>
      <c r="L13">
        <f t="shared" si="9"/>
        <v>215.02975089678355</v>
      </c>
      <c r="O13">
        <f t="shared" si="10"/>
        <v>143.99442341504908</v>
      </c>
      <c r="P13">
        <f t="shared" si="11"/>
        <v>216.53351409090931</v>
      </c>
      <c r="Q13">
        <v>3.6806848353526411</v>
      </c>
      <c r="R13">
        <v>0.66499832148197879</v>
      </c>
    </row>
    <row r="14" spans="1:18" x14ac:dyDescent="0.3">
      <c r="A14">
        <f>3</f>
        <v>3</v>
      </c>
      <c r="B14">
        <f t="shared" si="0"/>
        <v>0.47230445265053256</v>
      </c>
      <c r="C14">
        <f t="shared" si="1"/>
        <v>1.8802453688161871</v>
      </c>
      <c r="D14">
        <f t="shared" si="2"/>
        <v>0.53184547962993023</v>
      </c>
      <c r="E14">
        <f t="shared" si="3"/>
        <v>0.88804825976742785</v>
      </c>
      <c r="F14">
        <f t="shared" si="4"/>
        <v>0.25006526474373714</v>
      </c>
      <c r="G14">
        <f t="shared" si="5"/>
        <v>0.15552479608184328</v>
      </c>
      <c r="H14">
        <f t="shared" si="6"/>
        <v>0.84447520391815667</v>
      </c>
      <c r="I14">
        <f t="shared" si="7"/>
        <v>0.84447520391815667</v>
      </c>
      <c r="J14">
        <f t="shared" si="8"/>
        <v>0.39884939896351185</v>
      </c>
      <c r="K14">
        <f t="shared" si="12"/>
        <v>4.0551226641997085</v>
      </c>
      <c r="L14">
        <f t="shared" si="9"/>
        <v>8.5858234904259394</v>
      </c>
      <c r="O14">
        <f t="shared" si="10"/>
        <v>5.0551226641997085</v>
      </c>
      <c r="P14">
        <f t="shared" si="11"/>
        <v>10.703101856928912</v>
      </c>
      <c r="Q14">
        <v>1.8802453688161871</v>
      </c>
      <c r="R14">
        <v>0.47230445265053256</v>
      </c>
    </row>
    <row r="15" spans="1:18" x14ac:dyDescent="0.3">
      <c r="A15">
        <f>3</f>
        <v>3</v>
      </c>
      <c r="B15">
        <f t="shared" si="0"/>
        <v>0.87975707266457104</v>
      </c>
      <c r="C15">
        <f t="shared" si="1"/>
        <v>1.5254676961577196</v>
      </c>
      <c r="D15">
        <f t="shared" si="2"/>
        <v>0.65553666099829955</v>
      </c>
      <c r="E15">
        <f t="shared" si="3"/>
        <v>1.3420409948160825</v>
      </c>
      <c r="F15">
        <f t="shared" si="4"/>
        <v>0.10199816569135957</v>
      </c>
      <c r="G15">
        <f t="shared" si="5"/>
        <v>0.330868551871841</v>
      </c>
      <c r="H15">
        <f t="shared" si="6"/>
        <v>0.66913144812815895</v>
      </c>
      <c r="I15">
        <f t="shared" si="7"/>
        <v>0.66913144812815895</v>
      </c>
      <c r="J15">
        <f t="shared" si="8"/>
        <v>0.5886731240330344</v>
      </c>
      <c r="K15">
        <f t="shared" si="12"/>
        <v>16.366907406142431</v>
      </c>
      <c r="L15">
        <f t="shared" si="9"/>
        <v>18.603894091548515</v>
      </c>
      <c r="O15">
        <f t="shared" si="10"/>
        <v>17.366907406142431</v>
      </c>
      <c r="P15">
        <f t="shared" si="11"/>
        <v>19.740571512022377</v>
      </c>
      <c r="Q15">
        <v>1.5254676961577196</v>
      </c>
      <c r="R15">
        <v>0.87975707266457104</v>
      </c>
    </row>
    <row r="16" spans="1:18" x14ac:dyDescent="0.3">
      <c r="A16">
        <f>3</f>
        <v>3</v>
      </c>
      <c r="B16">
        <f t="shared" si="0"/>
        <v>0.17468794824060793</v>
      </c>
      <c r="C16">
        <f t="shared" si="1"/>
        <v>2.6288644062623985</v>
      </c>
      <c r="D16">
        <f t="shared" si="2"/>
        <v>0.3803923844903645</v>
      </c>
      <c r="E16">
        <f t="shared" si="3"/>
        <v>0.45923092933274234</v>
      </c>
      <c r="F16">
        <f t="shared" si="4"/>
        <v>0.55204441124130432</v>
      </c>
      <c r="G16">
        <f t="shared" si="5"/>
        <v>2.4552659356872234E-2</v>
      </c>
      <c r="H16">
        <f t="shared" si="6"/>
        <v>0.97544734064312777</v>
      </c>
      <c r="I16">
        <f t="shared" si="7"/>
        <v>0.97544734064312777</v>
      </c>
      <c r="J16">
        <f t="shared" si="8"/>
        <v>0.17039889455370535</v>
      </c>
      <c r="K16">
        <f t="shared" si="12"/>
        <v>0.53801789701349034</v>
      </c>
      <c r="L16">
        <f t="shared" si="9"/>
        <v>3.0798798797066804</v>
      </c>
      <c r="O16">
        <f t="shared" si="10"/>
        <v>1.5380178970134903</v>
      </c>
      <c r="P16">
        <f t="shared" si="11"/>
        <v>8.8043732409924935</v>
      </c>
      <c r="Q16">
        <v>2.6288644062623985</v>
      </c>
      <c r="R16">
        <v>0.17468794824060793</v>
      </c>
    </row>
    <row r="17" spans="1:18" x14ac:dyDescent="0.3">
      <c r="A17">
        <f>3</f>
        <v>3</v>
      </c>
      <c r="B17">
        <f t="shared" si="0"/>
        <v>0.22183904538102359</v>
      </c>
      <c r="C17">
        <f t="shared" si="1"/>
        <v>3.3881649220252079</v>
      </c>
      <c r="D17">
        <f t="shared" si="2"/>
        <v>0.29514501891551076</v>
      </c>
      <c r="E17">
        <f t="shared" si="3"/>
        <v>0.75162727189554235</v>
      </c>
      <c r="F17">
        <f t="shared" si="4"/>
        <v>0.32675904667004801</v>
      </c>
      <c r="G17">
        <f t="shared" si="5"/>
        <v>0.10428881640750808</v>
      </c>
      <c r="H17">
        <f t="shared" si="6"/>
        <v>0.89571118359249191</v>
      </c>
      <c r="I17">
        <f t="shared" si="7"/>
        <v>0.89571118359249191</v>
      </c>
      <c r="J17">
        <f t="shared" si="8"/>
        <v>0.19870371390526517</v>
      </c>
      <c r="K17">
        <f t="shared" si="12"/>
        <v>2.3716811870983801</v>
      </c>
      <c r="L17">
        <f t="shared" si="9"/>
        <v>10.690999787818493</v>
      </c>
      <c r="O17">
        <f t="shared" si="10"/>
        <v>3.3716811870983801</v>
      </c>
      <c r="P17">
        <f t="shared" si="11"/>
        <v>15.198772521344424</v>
      </c>
      <c r="Q17">
        <v>3.3881649220252079</v>
      </c>
      <c r="R17">
        <v>0.22183904538102359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N9" sqref="N9"/>
    </sheetView>
  </sheetViews>
  <sheetFormatPr defaultRowHeight="14.4" x14ac:dyDescent="0.3"/>
  <sheetData>
    <row r="1" spans="1:11" x14ac:dyDescent="0.3">
      <c r="A1" t="s">
        <v>0</v>
      </c>
      <c r="B1" t="s">
        <v>10</v>
      </c>
      <c r="C1" t="s">
        <v>9</v>
      </c>
      <c r="D1" t="s">
        <v>2</v>
      </c>
      <c r="E1" t="s">
        <v>3</v>
      </c>
      <c r="F1" t="s">
        <v>11</v>
      </c>
      <c r="G1" t="s">
        <v>5</v>
      </c>
      <c r="H1" t="s">
        <v>6</v>
      </c>
      <c r="J1" t="s">
        <v>7</v>
      </c>
      <c r="K1" t="s">
        <v>8</v>
      </c>
    </row>
    <row r="2" spans="1:11" x14ac:dyDescent="0.3">
      <c r="A2">
        <f>J2</f>
        <v>1.25</v>
      </c>
      <c r="B2">
        <f xml:space="preserve"> 1 / A2</f>
        <v>0.8</v>
      </c>
      <c r="C2">
        <f>K2</f>
        <v>0.7</v>
      </c>
      <c r="D2">
        <f>(B2)/(C2+B2)</f>
        <v>0.53333333333333333</v>
      </c>
      <c r="E2">
        <f>1-D2</f>
        <v>0.46666666666666667</v>
      </c>
      <c r="F2">
        <f>(C2*B2)/(C2+B2)</f>
        <v>0.37333333333333329</v>
      </c>
      <c r="G2">
        <f>F2*60</f>
        <v>22.4</v>
      </c>
      <c r="H2">
        <f>C2*E2*60</f>
        <v>19.600000000000001</v>
      </c>
      <c r="J2">
        <f>1.25</f>
        <v>1.25</v>
      </c>
      <c r="K2">
        <v>0.7</v>
      </c>
    </row>
    <row r="3" spans="1:11" x14ac:dyDescent="0.3">
      <c r="A3">
        <f t="shared" ref="A3:A12" si="0">J3</f>
        <v>0.30289620654927213</v>
      </c>
      <c r="B3">
        <f t="shared" ref="B3:B17" si="1" xml:space="preserve"> 1 / A3</f>
        <v>3.3014609571788416</v>
      </c>
      <c r="C3">
        <f t="shared" ref="C3:C12" si="2">K3</f>
        <v>0.92623676259651477</v>
      </c>
      <c r="D3">
        <f t="shared" ref="D3:D12" si="3">(B3)/(C3+B3)</f>
        <v>0.78091225437807987</v>
      </c>
      <c r="E3">
        <f t="shared" ref="E3:E17" si="4">1-D3</f>
        <v>0.21908774562192013</v>
      </c>
      <c r="F3">
        <f t="shared" ref="F3:F12" si="5">(C3*B3)/(C3+B3)</f>
        <v>0.72330963836709872</v>
      </c>
      <c r="G3">
        <f t="shared" ref="G3:G17" si="6">F3*60</f>
        <v>43.398578302025925</v>
      </c>
      <c r="H3">
        <f t="shared" ref="H3:H12" si="7">C3*E3*60</f>
        <v>12.175627453764964</v>
      </c>
      <c r="J3">
        <v>0.30289620654927213</v>
      </c>
      <c r="K3">
        <v>0.92623676259651477</v>
      </c>
    </row>
    <row r="4" spans="1:11" x14ac:dyDescent="0.3">
      <c r="A4">
        <f t="shared" si="0"/>
        <v>1.0115359965819268</v>
      </c>
      <c r="B4">
        <f t="shared" si="1"/>
        <v>0.98859556494192191</v>
      </c>
      <c r="C4">
        <f t="shared" si="2"/>
        <v>7.4983977782525107E-2</v>
      </c>
      <c r="D4">
        <f t="shared" si="3"/>
        <v>0.92949847682247877</v>
      </c>
      <c r="E4">
        <f t="shared" si="4"/>
        <v>7.050152317752123E-2</v>
      </c>
      <c r="F4">
        <f t="shared" si="5"/>
        <v>6.9697493134947677E-2</v>
      </c>
      <c r="G4">
        <f t="shared" si="6"/>
        <v>4.1818495880968607</v>
      </c>
      <c r="H4">
        <f t="shared" si="7"/>
        <v>0.31718907885464587</v>
      </c>
      <c r="J4">
        <v>1.0115359965819268</v>
      </c>
      <c r="K4">
        <v>7.4983977782525107E-2</v>
      </c>
    </row>
    <row r="5" spans="1:11" x14ac:dyDescent="0.3">
      <c r="A5">
        <f t="shared" si="0"/>
        <v>1.8182927945799126</v>
      </c>
      <c r="B5">
        <f t="shared" si="1"/>
        <v>0.54996643168848613</v>
      </c>
      <c r="C5">
        <f t="shared" si="2"/>
        <v>0.10812707907345805</v>
      </c>
      <c r="D5">
        <f t="shared" si="3"/>
        <v>0.83569648187494205</v>
      </c>
      <c r="E5">
        <f t="shared" si="4"/>
        <v>0.16430351812505795</v>
      </c>
      <c r="F5">
        <f t="shared" si="5"/>
        <v>9.0361419577102572E-2</v>
      </c>
      <c r="G5">
        <f t="shared" si="6"/>
        <v>5.4216851746261545</v>
      </c>
      <c r="H5">
        <f t="shared" si="7"/>
        <v>1.0659395697813292</v>
      </c>
      <c r="J5">
        <v>1.8182927945799126</v>
      </c>
      <c r="K5">
        <v>0.10812707907345805</v>
      </c>
    </row>
    <row r="6" spans="1:11" x14ac:dyDescent="0.3">
      <c r="A6">
        <f t="shared" si="0"/>
        <v>4.6409497360148935</v>
      </c>
      <c r="B6">
        <f t="shared" si="1"/>
        <v>0.21547313737094756</v>
      </c>
      <c r="C6">
        <f t="shared" si="2"/>
        <v>0.79439680166020687</v>
      </c>
      <c r="D6">
        <f t="shared" si="3"/>
        <v>0.21336721595819302</v>
      </c>
      <c r="E6">
        <f t="shared" si="4"/>
        <v>0.78663278404180703</v>
      </c>
      <c r="F6">
        <f t="shared" si="5"/>
        <v>0.16949823393633118</v>
      </c>
      <c r="G6">
        <f t="shared" si="6"/>
        <v>10.169894036179871</v>
      </c>
      <c r="H6">
        <f t="shared" si="7"/>
        <v>37.493914063432548</v>
      </c>
      <c r="J6">
        <v>4.6409497360148935</v>
      </c>
      <c r="K6">
        <v>0.79439680166020687</v>
      </c>
    </row>
    <row r="7" spans="1:11" x14ac:dyDescent="0.3">
      <c r="A7">
        <f t="shared" si="0"/>
        <v>0.82338938566240427</v>
      </c>
      <c r="B7">
        <f t="shared" si="1"/>
        <v>1.2144922164566345</v>
      </c>
      <c r="C7">
        <f t="shared" si="2"/>
        <v>0.20615253151036103</v>
      </c>
      <c r="D7">
        <f t="shared" si="3"/>
        <v>0.8548880486797461</v>
      </c>
      <c r="E7">
        <f t="shared" si="4"/>
        <v>0.1451119513202539</v>
      </c>
      <c r="F7">
        <f t="shared" si="5"/>
        <v>0.1762373353932824</v>
      </c>
      <c r="G7">
        <f t="shared" si="6"/>
        <v>10.574240123596944</v>
      </c>
      <c r="H7">
        <f t="shared" si="7"/>
        <v>1.794911767024717</v>
      </c>
      <c r="J7">
        <v>0.82338938566240427</v>
      </c>
      <c r="K7">
        <v>0.20615253151036103</v>
      </c>
    </row>
    <row r="8" spans="1:11" x14ac:dyDescent="0.3">
      <c r="A8">
        <f t="shared" si="0"/>
        <v>4.6897793511764885</v>
      </c>
      <c r="B8">
        <f t="shared" si="1"/>
        <v>0.21322964794689919</v>
      </c>
      <c r="C8">
        <f t="shared" si="2"/>
        <v>0.57631153294473103</v>
      </c>
      <c r="D8">
        <f t="shared" si="3"/>
        <v>0.27006779773804657</v>
      </c>
      <c r="E8">
        <f t="shared" si="4"/>
        <v>0.72993220226195343</v>
      </c>
      <c r="F8">
        <f t="shared" si="5"/>
        <v>0.15564318651342116</v>
      </c>
      <c r="G8">
        <f t="shared" si="6"/>
        <v>9.3385911908052694</v>
      </c>
      <c r="H8">
        <f t="shared" si="7"/>
        <v>25.240100785878592</v>
      </c>
      <c r="J8">
        <v>4.6897793511764885</v>
      </c>
      <c r="K8">
        <v>0.57631153294473103</v>
      </c>
    </row>
    <row r="9" spans="1:11" x14ac:dyDescent="0.3">
      <c r="A9">
        <f t="shared" si="0"/>
        <v>4.2548905911435284</v>
      </c>
      <c r="B9">
        <f t="shared" si="1"/>
        <v>0.23502366948787837</v>
      </c>
      <c r="C9">
        <f t="shared" si="2"/>
        <v>9.8208563493758963E-2</v>
      </c>
      <c r="D9">
        <f t="shared" si="3"/>
        <v>0.7052849221246531</v>
      </c>
      <c r="E9">
        <f t="shared" si="4"/>
        <v>0.2947150778753469</v>
      </c>
      <c r="F9">
        <f t="shared" si="5"/>
        <v>6.9265019055669841E-2</v>
      </c>
      <c r="G9">
        <f t="shared" si="6"/>
        <v>4.1559011433401905</v>
      </c>
      <c r="H9">
        <f t="shared" si="7"/>
        <v>1.7366126662853474</v>
      </c>
      <c r="J9">
        <v>4.2548905911435284</v>
      </c>
      <c r="K9">
        <v>9.8208563493758963E-2</v>
      </c>
    </row>
    <row r="10" spans="1:11" x14ac:dyDescent="0.3">
      <c r="A10">
        <f t="shared" si="0"/>
        <v>4.3504135258033996</v>
      </c>
      <c r="B10">
        <f t="shared" si="1"/>
        <v>0.22986320589266926</v>
      </c>
      <c r="C10">
        <f t="shared" si="2"/>
        <v>0.78926969206823938</v>
      </c>
      <c r="D10">
        <f t="shared" si="3"/>
        <v>0.22554782242098342</v>
      </c>
      <c r="E10">
        <f t="shared" si="4"/>
        <v>0.77445217757901652</v>
      </c>
      <c r="F10">
        <f t="shared" si="5"/>
        <v>0.17801806034887155</v>
      </c>
      <c r="G10">
        <f t="shared" si="6"/>
        <v>10.681083620932293</v>
      </c>
      <c r="H10">
        <f t="shared" si="7"/>
        <v>36.675097903162069</v>
      </c>
      <c r="J10">
        <v>4.3504135258033996</v>
      </c>
      <c r="K10">
        <v>0.78926969206823938</v>
      </c>
    </row>
    <row r="11" spans="1:11" x14ac:dyDescent="0.3">
      <c r="A11">
        <f t="shared" si="0"/>
        <v>3.3428449354533525</v>
      </c>
      <c r="B11">
        <f t="shared" si="1"/>
        <v>0.29914639156434014</v>
      </c>
      <c r="C11">
        <f t="shared" si="2"/>
        <v>0.98446607867671743</v>
      </c>
      <c r="D11">
        <f t="shared" si="3"/>
        <v>0.23305039371280148</v>
      </c>
      <c r="E11">
        <f t="shared" si="4"/>
        <v>0.76694960628719855</v>
      </c>
      <c r="F11">
        <f t="shared" si="5"/>
        <v>0.22943020723250676</v>
      </c>
      <c r="G11">
        <f t="shared" si="6"/>
        <v>13.765812433950405</v>
      </c>
      <c r="H11">
        <f t="shared" si="7"/>
        <v>45.302152286652642</v>
      </c>
      <c r="J11">
        <v>3.3428449354533525</v>
      </c>
      <c r="K11">
        <v>0.98446607867671743</v>
      </c>
    </row>
    <row r="12" spans="1:11" x14ac:dyDescent="0.3">
      <c r="A12">
        <f t="shared" si="0"/>
        <v>4.0731528672139659</v>
      </c>
      <c r="B12">
        <f t="shared" si="1"/>
        <v>0.24551005881691826</v>
      </c>
      <c r="C12">
        <f t="shared" si="2"/>
        <v>0.97802667317728198</v>
      </c>
      <c r="D12">
        <f t="shared" si="3"/>
        <v>0.20065605910888337</v>
      </c>
      <c r="E12">
        <f t="shared" si="4"/>
        <v>0.7993439408911166</v>
      </c>
      <c r="F12">
        <f t="shared" si="5"/>
        <v>0.19624697794312526</v>
      </c>
      <c r="G12">
        <f t="shared" si="6"/>
        <v>11.774818676587516</v>
      </c>
      <c r="H12">
        <f t="shared" si="7"/>
        <v>46.906781714049401</v>
      </c>
      <c r="J12">
        <v>4.0731528672139659</v>
      </c>
      <c r="K12">
        <v>0.97802667317728198</v>
      </c>
    </row>
    <row r="13" spans="1:11" x14ac:dyDescent="0.3">
      <c r="A13">
        <f t="shared" ref="A13:A17" si="8">J13</f>
        <v>0.3596606341746269</v>
      </c>
      <c r="B13">
        <f t="shared" si="1"/>
        <v>2.7803988120492154</v>
      </c>
      <c r="C13">
        <f t="shared" ref="C13:C17" si="9">K13</f>
        <v>0.69359416486098824</v>
      </c>
      <c r="D13">
        <f t="shared" ref="D13:D17" si="10">(B13)/(C13+B13)</f>
        <v>0.80034669918133339</v>
      </c>
      <c r="E13">
        <f t="shared" si="4"/>
        <v>0.19965330081866661</v>
      </c>
      <c r="F13">
        <f t="shared" ref="F13:F17" si="11">(C13*B13)/(C13+B13)</f>
        <v>0.55511580041792552</v>
      </c>
      <c r="G13">
        <f t="shared" si="6"/>
        <v>33.306948025075528</v>
      </c>
      <c r="H13">
        <f t="shared" ref="H13:H17" si="12">C13*E13*60</f>
        <v>8.308701866583764</v>
      </c>
      <c r="J13">
        <v>0.3596606341746269</v>
      </c>
      <c r="K13">
        <v>0.69359416486098824</v>
      </c>
    </row>
    <row r="14" spans="1:11" x14ac:dyDescent="0.3">
      <c r="A14">
        <f t="shared" si="8"/>
        <v>0.94714194158757281</v>
      </c>
      <c r="B14">
        <f t="shared" si="1"/>
        <v>1.055807958756243</v>
      </c>
      <c r="C14">
        <f t="shared" si="9"/>
        <v>7.0619830927457508E-2</v>
      </c>
      <c r="D14">
        <f t="shared" si="10"/>
        <v>0.93730638432909452</v>
      </c>
      <c r="E14">
        <f t="shared" si="4"/>
        <v>6.2693615670905478E-2</v>
      </c>
      <c r="F14">
        <f t="shared" si="11"/>
        <v>6.6192418388547156E-2</v>
      </c>
      <c r="G14">
        <f t="shared" si="6"/>
        <v>3.9715451033128293</v>
      </c>
      <c r="H14">
        <f t="shared" si="12"/>
        <v>0.2656447523346207</v>
      </c>
      <c r="J14">
        <v>0.94714194158757281</v>
      </c>
      <c r="K14">
        <v>7.0619830927457508E-2</v>
      </c>
    </row>
    <row r="15" spans="1:11" x14ac:dyDescent="0.3">
      <c r="A15">
        <f t="shared" si="8"/>
        <v>1.3547166356395155</v>
      </c>
      <c r="B15">
        <f t="shared" si="1"/>
        <v>0.73816174814147328</v>
      </c>
      <c r="C15">
        <f t="shared" si="9"/>
        <v>0.14358958708456679</v>
      </c>
      <c r="D15">
        <f t="shared" si="10"/>
        <v>0.83715410303545823</v>
      </c>
      <c r="E15">
        <f t="shared" si="4"/>
        <v>0.16284589696454177</v>
      </c>
      <c r="F15">
        <f t="shared" si="11"/>
        <v>0.12020661198101235</v>
      </c>
      <c r="G15">
        <f t="shared" si="6"/>
        <v>7.2123967188607407</v>
      </c>
      <c r="H15">
        <f t="shared" si="12"/>
        <v>1.4029785062132676</v>
      </c>
      <c r="J15">
        <v>1.3547166356395155</v>
      </c>
      <c r="K15">
        <v>0.14358958708456679</v>
      </c>
    </row>
    <row r="16" spans="1:11" x14ac:dyDescent="0.3">
      <c r="A16">
        <f t="shared" si="8"/>
        <v>1.5202795495468002</v>
      </c>
      <c r="B16">
        <f t="shared" si="1"/>
        <v>0.65777376292281442</v>
      </c>
      <c r="C16">
        <f t="shared" si="9"/>
        <v>0.37424848170415359</v>
      </c>
      <c r="D16">
        <f t="shared" si="10"/>
        <v>0.63736393895324572</v>
      </c>
      <c r="E16">
        <f t="shared" si="4"/>
        <v>0.36263606104675428</v>
      </c>
      <c r="F16">
        <f t="shared" si="11"/>
        <v>0.23853248644623104</v>
      </c>
      <c r="G16">
        <f t="shared" si="6"/>
        <v>14.311949186773862</v>
      </c>
      <c r="H16">
        <f t="shared" si="12"/>
        <v>8.142959715475353</v>
      </c>
      <c r="J16">
        <v>1.5202795495468002</v>
      </c>
      <c r="K16">
        <v>0.37424848170415359</v>
      </c>
    </row>
    <row r="17" spans="1:11" x14ac:dyDescent="0.3">
      <c r="A17">
        <f t="shared" si="8"/>
        <v>0.66499832148197879</v>
      </c>
      <c r="B17">
        <f t="shared" si="1"/>
        <v>1.5037631941257459</v>
      </c>
      <c r="C17">
        <f t="shared" si="9"/>
        <v>0.64751121555223246</v>
      </c>
      <c r="D17">
        <f t="shared" si="10"/>
        <v>0.69901040395439007</v>
      </c>
      <c r="E17">
        <f t="shared" si="4"/>
        <v>0.30098959604560993</v>
      </c>
      <c r="F17">
        <f t="shared" si="11"/>
        <v>0.45261707634816417</v>
      </c>
      <c r="G17">
        <f t="shared" si="6"/>
        <v>27.15702458088985</v>
      </c>
      <c r="H17">
        <f t="shared" si="12"/>
        <v>11.693648352244098</v>
      </c>
      <c r="J17">
        <v>0.66499832148197879</v>
      </c>
      <c r="K17">
        <v>0.64751121555223246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неогран</vt:lpstr>
      <vt:lpstr>огран</vt:lpstr>
      <vt:lpstr>отказы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PC</dc:creator>
  <cp:lastModifiedBy>Alex PC</cp:lastModifiedBy>
  <dcterms:created xsi:type="dcterms:W3CDTF">2015-06-05T18:19:34Z</dcterms:created>
  <dcterms:modified xsi:type="dcterms:W3CDTF">2025-03-13T19:36:49Z</dcterms:modified>
</cp:coreProperties>
</file>