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8086k\Desktop\Illinois Tech MBA\meta\"/>
    </mc:Choice>
  </mc:AlternateContent>
  <xr:revisionPtr revIDLastSave="0" documentId="13_ncr:1_{38DC71BF-DBE2-4A79-9275-92F0DBDFEF34}" xr6:coauthVersionLast="47" xr6:coauthVersionMax="47" xr10:uidLastSave="{00000000-0000-0000-0000-000000000000}"/>
  <bookViews>
    <workbookView xWindow="-120" yWindow="-120" windowWidth="38640" windowHeight="21240" activeTab="1" xr2:uid="{13CF62E0-6DB7-4137-A54F-9CA505BC77F9}"/>
  </bookViews>
  <sheets>
    <sheet name="Dashboard" sheetId="7" r:id="rId1"/>
    <sheet name="Data" sheetId="1" r:id="rId2"/>
    <sheet name="Calculation" sheetId="6" r:id="rId3"/>
    <sheet name="Demand Generation Parameters" sheetId="12" state="hidden" r:id="rId4"/>
    <sheet name="Pivot Table" sheetId="13" r:id="rId5"/>
  </sheets>
  <definedNames>
    <definedName name="COGS">Data!$H$2:$H$577</definedName>
    <definedName name="Current_Yr">Calculation!$B$6</definedName>
    <definedName name="Month">Data!$D$2:$D$577</definedName>
    <definedName name="mylist">Dashboard!$E$12:$E$14</definedName>
    <definedName name="Previous_Yr">Calculation!$B$5</definedName>
    <definedName name="_xlnm.Print_Area" localSheetId="2">Calculation!$A$1:$Z$38</definedName>
    <definedName name="_xlnm.Print_Area" localSheetId="0">Dashboard!$A$1:$M$35</definedName>
    <definedName name="Product">Data!$A$2:$A$577</definedName>
    <definedName name="Product_Type">Data!$B$2:$B$577</definedName>
    <definedName name="Profit">Data!$I$2:$I$577</definedName>
    <definedName name="Quantity">Data!$F$2:$F$577</definedName>
    <definedName name="Sales">Data!$G$2:$G$577</definedName>
    <definedName name="Segment">Data!$E$2:$E$577</definedName>
    <definedName name="Slicer_MONTH">#N/A</definedName>
    <definedName name="Slicer_Product_Type">#N/A</definedName>
    <definedName name="Year">Data!$C$2:$C$577</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6" l="1"/>
  <c r="T13" i="6" l="1"/>
  <c r="U13" i="6"/>
  <c r="S13" i="6"/>
  <c r="P13" i="6"/>
  <c r="Q13" i="6"/>
  <c r="O13" i="6"/>
  <c r="K25" i="6" l="1"/>
  <c r="J25" i="6"/>
  <c r="I25" i="6"/>
  <c r="H25" i="6"/>
  <c r="G25" i="6"/>
  <c r="F25" i="6"/>
  <c r="J15" i="6"/>
  <c r="E18" i="6" l="1"/>
  <c r="K15" i="6" l="1"/>
  <c r="D40" i="12" l="1"/>
  <c r="C40" i="12"/>
  <c r="D39" i="12"/>
  <c r="C39" i="12"/>
  <c r="D38" i="12"/>
  <c r="C38" i="12"/>
  <c r="D37" i="12"/>
  <c r="C37" i="12"/>
  <c r="D36" i="12"/>
  <c r="C36" i="12"/>
  <c r="D35" i="12"/>
  <c r="C35" i="12"/>
  <c r="D34" i="12"/>
  <c r="C34" i="12"/>
  <c r="D33" i="12"/>
  <c r="C33" i="12"/>
  <c r="C17" i="6" l="1"/>
  <c r="C15" i="6"/>
  <c r="N16" i="6" l="1"/>
  <c r="N28" i="6" s="1"/>
  <c r="N17" i="6"/>
  <c r="N15" i="6"/>
  <c r="N18" i="6"/>
  <c r="N30" i="6" s="1"/>
  <c r="N20" i="6"/>
  <c r="N21" i="6"/>
  <c r="N19" i="6"/>
  <c r="N22" i="6"/>
  <c r="F27" i="6"/>
  <c r="G29" i="6"/>
  <c r="I30" i="6"/>
  <c r="K31" i="6"/>
  <c r="G33" i="6"/>
  <c r="I34" i="6"/>
  <c r="K35" i="6"/>
  <c r="G37" i="6"/>
  <c r="I38" i="6"/>
  <c r="J38" i="6"/>
  <c r="F33" i="6"/>
  <c r="F28" i="6"/>
  <c r="H29" i="6"/>
  <c r="J30" i="6"/>
  <c r="F32" i="6"/>
  <c r="H33" i="6"/>
  <c r="J34" i="6"/>
  <c r="F36" i="6"/>
  <c r="H37" i="6"/>
  <c r="K37" i="6"/>
  <c r="G27" i="6"/>
  <c r="G28" i="6"/>
  <c r="I29" i="6"/>
  <c r="K30" i="6"/>
  <c r="G32" i="6"/>
  <c r="I33" i="6"/>
  <c r="K34" i="6"/>
  <c r="G36" i="6"/>
  <c r="I37" i="6"/>
  <c r="K38" i="6"/>
  <c r="H34" i="6"/>
  <c r="H28" i="6"/>
  <c r="J29" i="6"/>
  <c r="F31" i="6"/>
  <c r="H32" i="6"/>
  <c r="J33" i="6"/>
  <c r="F35" i="6"/>
  <c r="H36" i="6"/>
  <c r="J37" i="6"/>
  <c r="K27" i="6"/>
  <c r="K33" i="6"/>
  <c r="J27" i="6"/>
  <c r="I28" i="6"/>
  <c r="K29" i="6"/>
  <c r="G31" i="6"/>
  <c r="I32" i="6"/>
  <c r="G35" i="6"/>
  <c r="I36" i="6"/>
  <c r="H38" i="6"/>
  <c r="J28" i="6"/>
  <c r="F30" i="6"/>
  <c r="H31" i="6"/>
  <c r="J32" i="6"/>
  <c r="F34" i="6"/>
  <c r="H35" i="6"/>
  <c r="J36" i="6"/>
  <c r="F38" i="6"/>
  <c r="I27" i="6"/>
  <c r="H30" i="6"/>
  <c r="F37" i="6"/>
  <c r="K28" i="6"/>
  <c r="G30" i="6"/>
  <c r="I31" i="6"/>
  <c r="K32" i="6"/>
  <c r="G34" i="6"/>
  <c r="I35" i="6"/>
  <c r="K36" i="6"/>
  <c r="G38" i="6"/>
  <c r="H27" i="6"/>
  <c r="F29" i="6"/>
  <c r="J31" i="6"/>
  <c r="J35" i="6"/>
  <c r="F17" i="6"/>
  <c r="F16" i="6"/>
  <c r="M5" i="6"/>
  <c r="M7" i="6"/>
  <c r="M6" i="6"/>
  <c r="G16" i="6"/>
  <c r="H17" i="6"/>
  <c r="G17" i="6"/>
  <c r="H16" i="6"/>
  <c r="P16" i="6" l="1"/>
  <c r="S28" i="6" s="1"/>
  <c r="P18" i="6"/>
  <c r="S30" i="6" s="1"/>
  <c r="P22" i="6"/>
  <c r="S34" i="6" s="1"/>
  <c r="N34" i="6"/>
  <c r="P19" i="6"/>
  <c r="S31" i="6" s="1"/>
  <c r="N31" i="6"/>
  <c r="P21" i="6"/>
  <c r="S33" i="6" s="1"/>
  <c r="N33" i="6"/>
  <c r="P20" i="6"/>
  <c r="S32" i="6" s="1"/>
  <c r="N32" i="6"/>
  <c r="P17" i="6"/>
  <c r="S29" i="6" s="1"/>
  <c r="N29" i="6"/>
  <c r="P15" i="6"/>
  <c r="S27" i="6" s="1"/>
  <c r="N27" i="6"/>
  <c r="M21" i="6"/>
  <c r="O21" i="6" s="1"/>
  <c r="O33" i="6" s="1"/>
  <c r="M22" i="6"/>
  <c r="O22" i="6" s="1"/>
  <c r="O34" i="6" s="1"/>
  <c r="S16" i="6"/>
  <c r="U16" i="6" s="1"/>
  <c r="M16" i="6"/>
  <c r="O16" i="6" s="1"/>
  <c r="O28" i="6" s="1"/>
  <c r="M18" i="6"/>
  <c r="M20" i="6"/>
  <c r="O20" i="6" s="1"/>
  <c r="O32" i="6" s="1"/>
  <c r="M19" i="6"/>
  <c r="O19" i="6" s="1"/>
  <c r="O31" i="6" s="1"/>
  <c r="M15" i="6"/>
  <c r="M17" i="6"/>
  <c r="G18" i="6"/>
  <c r="G19" i="6" s="1"/>
  <c r="G20" i="6"/>
  <c r="G21" i="6" s="1"/>
  <c r="H18" i="6"/>
  <c r="H19" i="6" s="1"/>
  <c r="H20" i="6"/>
  <c r="H21" i="6" s="1"/>
  <c r="F18" i="6"/>
  <c r="F19" i="6" s="1"/>
  <c r="F20" i="6"/>
  <c r="F21" i="6" s="1"/>
  <c r="S18" i="6" l="1"/>
  <c r="U18" i="6" s="1"/>
  <c r="S19" i="6"/>
  <c r="U19" i="6" s="1"/>
  <c r="S22" i="6"/>
  <c r="U22" i="6" s="1"/>
  <c r="S20" i="6"/>
  <c r="U20" i="6" s="1"/>
  <c r="S21" i="6"/>
  <c r="U21" i="6" s="1"/>
  <c r="S17" i="6"/>
  <c r="U17" i="6" s="1"/>
  <c r="J16" i="6"/>
  <c r="J18" i="6"/>
  <c r="J17" i="6"/>
  <c r="Q19" i="6"/>
  <c r="W31" i="6" s="1"/>
  <c r="Q22" i="6"/>
  <c r="W34" i="6" s="1"/>
  <c r="Q20" i="6"/>
  <c r="W32" i="6" s="1"/>
  <c r="Q21" i="6"/>
  <c r="W33" i="6" s="1"/>
  <c r="Q16" i="6"/>
  <c r="W28" i="6" s="1"/>
  <c r="O18" i="6"/>
  <c r="O30" i="6" s="1"/>
  <c r="O17" i="6"/>
  <c r="O29" i="6" s="1"/>
  <c r="O15" i="6"/>
  <c r="O27" i="6" s="1"/>
  <c r="S15" i="6"/>
  <c r="U15" i="6" s="1"/>
  <c r="K16" i="6"/>
  <c r="K18" i="6"/>
  <c r="K17" i="6"/>
  <c r="T21" i="6" l="1"/>
  <c r="T20" i="6"/>
  <c r="Q15" i="6"/>
  <c r="W27" i="6" s="1"/>
  <c r="Q17" i="6"/>
  <c r="W29" i="6" s="1"/>
  <c r="T22" i="6"/>
  <c r="Q18" i="6"/>
  <c r="W30" i="6" s="1"/>
  <c r="T16" i="6"/>
  <c r="T19" i="6"/>
  <c r="W16" i="6"/>
  <c r="P28" i="6" s="1"/>
  <c r="Q28" i="6" s="1"/>
  <c r="T17" i="6" l="1"/>
  <c r="X17" i="6" s="1"/>
  <c r="T29" i="6" s="1"/>
  <c r="U29" i="6" s="1"/>
  <c r="T15" i="6"/>
  <c r="T18" i="6"/>
  <c r="X18" i="6" s="1"/>
  <c r="T30" i="6" s="1"/>
  <c r="U30" i="6" s="1"/>
  <c r="X16" i="6"/>
  <c r="T28" i="6" s="1"/>
  <c r="U28" i="6" s="1"/>
  <c r="Y16" i="6"/>
  <c r="X28" i="6" s="1"/>
  <c r="Y28" i="6" s="1"/>
  <c r="W18" i="6"/>
  <c r="P30" i="6" s="1"/>
  <c r="Q30" i="6" s="1"/>
  <c r="W17" i="6"/>
  <c r="P29" i="6" s="1"/>
  <c r="Q29" i="6" s="1"/>
  <c r="W21" i="6"/>
  <c r="P33" i="6" s="1"/>
  <c r="Q33" i="6" s="1"/>
  <c r="X20" i="6"/>
  <c r="T32" i="6" s="1"/>
  <c r="U32" i="6" s="1"/>
  <c r="W20" i="6"/>
  <c r="P32" i="6" s="1"/>
  <c r="Q32" i="6" s="1"/>
  <c r="W22" i="6"/>
  <c r="P34" i="6" s="1"/>
  <c r="Q34" i="6" s="1"/>
  <c r="X22" i="6"/>
  <c r="T34" i="6" s="1"/>
  <c r="U34" i="6" s="1"/>
  <c r="X21" i="6"/>
  <c r="T33" i="6" s="1"/>
  <c r="U33" i="6" s="1"/>
  <c r="W15" i="6" l="1"/>
  <c r="P27" i="6" s="1"/>
  <c r="Q27" i="6" s="1"/>
  <c r="W19" i="6"/>
  <c r="P31" i="6" s="1"/>
  <c r="Q31" i="6" s="1"/>
  <c r="X15" i="6"/>
  <c r="T27" i="6" s="1"/>
  <c r="U27" i="6" s="1"/>
  <c r="Y20" i="6"/>
  <c r="X32" i="6" s="1"/>
  <c r="Y32" i="6" s="1"/>
  <c r="Y17" i="6"/>
  <c r="X29" i="6" s="1"/>
  <c r="Y29" i="6" s="1"/>
  <c r="X19" i="6"/>
  <c r="T31" i="6" s="1"/>
  <c r="U31" i="6" s="1"/>
  <c r="Y21" i="6"/>
  <c r="X33" i="6" s="1"/>
  <c r="Y33" i="6" s="1"/>
  <c r="Y22" i="6"/>
  <c r="X34" i="6" s="1"/>
  <c r="Y34" i="6" s="1"/>
  <c r="Y18" i="6"/>
  <c r="X30" i="6" s="1"/>
  <c r="Y30" i="6" s="1"/>
  <c r="Y19" i="6" l="1"/>
  <c r="X31" i="6" s="1"/>
  <c r="Y31" i="6" s="1"/>
  <c r="Y15" i="6"/>
  <c r="X27" i="6" s="1"/>
  <c r="Y27" i="6" s="1"/>
</calcChain>
</file>

<file path=xl/sharedStrings.xml><?xml version="1.0" encoding="utf-8"?>
<sst xmlns="http://schemas.openxmlformats.org/spreadsheetml/2006/main" count="2544" uniqueCount="99">
  <si>
    <t>Product</t>
  </si>
  <si>
    <t>Product Type</t>
  </si>
  <si>
    <t>Quantity</t>
  </si>
  <si>
    <t>Amaretto</t>
  </si>
  <si>
    <t>Coffee</t>
  </si>
  <si>
    <t>Jan</t>
  </si>
  <si>
    <t>Feb</t>
  </si>
  <si>
    <t>Mar</t>
  </si>
  <si>
    <t>Jun</t>
  </si>
  <si>
    <t>Jul</t>
  </si>
  <si>
    <t>Aug</t>
  </si>
  <si>
    <t>Oct</t>
  </si>
  <si>
    <t>Dec</t>
  </si>
  <si>
    <t>May</t>
  </si>
  <si>
    <t>Nov</t>
  </si>
  <si>
    <t>Apr</t>
  </si>
  <si>
    <t>Sep</t>
  </si>
  <si>
    <t>Columbian</t>
  </si>
  <si>
    <t>Decaf Irish Cream</t>
  </si>
  <si>
    <t>Espresso</t>
  </si>
  <si>
    <t>Decaf Espresso</t>
  </si>
  <si>
    <t>Earl Grey</t>
  </si>
  <si>
    <t>Tea</t>
  </si>
  <si>
    <t>Italian</t>
  </si>
  <si>
    <t>Green Tea</t>
  </si>
  <si>
    <t>Row Labels</t>
  </si>
  <si>
    <t>Grand Total</t>
  </si>
  <si>
    <t>Wholesale</t>
  </si>
  <si>
    <t>Consumer</t>
  </si>
  <si>
    <t>Corporate</t>
  </si>
  <si>
    <t>Year</t>
  </si>
  <si>
    <t>Profit</t>
  </si>
  <si>
    <t>Revenue</t>
  </si>
  <si>
    <t>COGS</t>
  </si>
  <si>
    <t>Dropdown selection</t>
  </si>
  <si>
    <t>Month</t>
  </si>
  <si>
    <t>MONTH</t>
  </si>
  <si>
    <t>Metric</t>
  </si>
  <si>
    <t>Sales</t>
  </si>
  <si>
    <t>GOGS</t>
  </si>
  <si>
    <t>Segment</t>
  </si>
  <si>
    <t>Product by Product Type</t>
  </si>
  <si>
    <t>Form Controls Cell Links</t>
  </si>
  <si>
    <t>Product Types</t>
  </si>
  <si>
    <t>Item #.</t>
  </si>
  <si>
    <t>All</t>
  </si>
  <si>
    <t>% Change Current to PY</t>
  </si>
  <si>
    <t>%SalesDelta</t>
  </si>
  <si>
    <t>%ProfitDelta</t>
  </si>
  <si>
    <t>%QuantityDelta</t>
  </si>
  <si>
    <t>(All)</t>
  </si>
  <si>
    <t>SUPREME GROUND ROASTERS — KPI Dashboard</t>
  </si>
  <si>
    <t>=ROUND(NORMINV(RAND(), VLOOKUP(A2, $N$13:$Q$20, MATCH(E2, $N$12:$Q$12,0), FALSE), VLOOKUP(A2, $N$23:$Q$30,MATCH(E2, $N$22:$Q$22,0), FALSE))*VLOOKUP(D2, $T$12:$U$23,2, FALSE)*IF(C2=2021, RANDBETWEEN(72, 110)/100, 1),0)</t>
  </si>
  <si>
    <t>=ROUND(VLOOKUP(A2, $N$33:$Q$40, MATCH(E2, $N$32:$Q$32,0), FALSE)*(1+RANDBETWEEN(-10, 15)/100),2)</t>
  </si>
  <si>
    <t>=ROUND(NORMINV(RAND(), VLOOKUP(A2, $N$43:$P$50, 2, FALSE), VLOOKUP(A2, $N$43:$P$50,3, FALSE)),2)</t>
  </si>
  <si>
    <t xml:space="preserve">Overall Metrics </t>
  </si>
  <si>
    <t>Difference</t>
  </si>
  <si>
    <t>Label</t>
  </si>
  <si>
    <t>Chart Title</t>
  </si>
  <si>
    <t>Metrics by Month for Segment and Type</t>
  </si>
  <si>
    <t>Top 3</t>
  </si>
  <si>
    <t>Bottom 3</t>
  </si>
  <si>
    <t>Top or Bottom</t>
  </si>
  <si>
    <t>Top/Bottom</t>
  </si>
  <si>
    <t>Top/Bottom Placement</t>
  </si>
  <si>
    <t>2021 Checkbox</t>
  </si>
  <si>
    <t>2022 Checkbox</t>
  </si>
  <si>
    <t>Display</t>
  </si>
  <si>
    <t>Dynamic Dashboard Calculations</t>
  </si>
  <si>
    <t>Actual</t>
  </si>
  <si>
    <t>% D PY</t>
  </si>
  <si>
    <t>Sum of Profit</t>
  </si>
  <si>
    <t>2021 Total</t>
  </si>
  <si>
    <t>2022 Total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</si>
  <si>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</si>
  <si>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</si>
  <si>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</si>
  <si>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</si>
  <si>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</si>
  <si>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</si>
  <si>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</si>
  <si>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</si>
  <si>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</si>
  <si>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</si>
  <si>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</si>
  <si>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</si>
  <si>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</si>
  <si>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</si>
  <si>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</si>
  <si>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</si>
  <si>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</si>
  <si>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</si>
  <si>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</si>
  <si>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</si>
  <si>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</si>
  <si>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</si>
  <si>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</si>
  <si>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</si>
  <si>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Quantity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</si>
</sst>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18"/>
      <color theme="3"/>
      <name val="Calibri Light"/>
      <family val="2"/>
      <scheme val="major"/>
    </font>
    <font>
      <sz val="24"/>
      <color theme="1"/>
      <name val="Calibri"/>
      <family val="2"/>
      <scheme val="minor"/>
    </font>
    <font>
      <b/>
      <sz val="24"/>
      <color theme="8" tint="-0.249977111117893"/>
      <name val="Calibri Light"/>
      <family val="2"/>
      <scheme val="major"/>
    </font>
    <font>
      <sz val="8"/>
      <color rgb="FF000000"/>
      <name val="Segoe UI"/>
      <family val="2"/>
    </font>
    <font>
      <sz val="11"/>
      <color theme="1"/>
      <name val="Agency FB"/>
      <family val="2"/>
    </font>
    <font>
      <sz val="14"/>
      <color theme="1"/>
      <name val="Agency FB"/>
      <family val="2"/>
    </font>
    <font>
      <sz val="11"/>
      <color theme="0"/>
      <name val="Agency FB"/>
      <family val="2"/>
    </font>
    <font>
      <b/>
      <sz val="11"/>
      <color theme="1"/>
      <name val="Agency FB"/>
      <family val="2"/>
    </font>
    <font>
      <b/>
      <sz val="8"/>
      <color rgb="FF632A19"/>
      <name val="Agency FB"/>
      <family val="2"/>
    </font>
    <font>
      <b/>
      <sz val="10"/>
      <color theme="0"/>
      <name val="Agency FB"/>
      <family val="2"/>
    </font>
    <font>
      <sz val="10"/>
      <color theme="1"/>
      <name val="Agency FB"/>
      <family val="2"/>
    </font>
    <font>
      <b/>
      <sz val="12"/>
      <color theme="1"/>
      <name val="Agency FB"/>
      <family val="2"/>
    </font>
    <font>
      <sz val="11"/>
      <color theme="8" tint="-0.249977111117893"/>
      <name val="Agency FB"/>
      <family val="2"/>
    </font>
    <font>
      <i/>
      <sz val="11"/>
      <color theme="1"/>
      <name val="Calibri"/>
      <family val="2"/>
      <scheme val="minor"/>
    </font>
    <font>
      <i/>
      <sz val="11"/>
      <color theme="1"/>
      <name val="Agency FB"/>
      <family val="2"/>
    </font>
  </fonts>
  <fills count="9">
    <fill>
      <patternFill patternType="none"/>
    </fill>
    <fill>
      <patternFill patternType="gray125"/>
    </fill>
    <fill>
      <patternFill patternType="solid">
        <fgColor theme="1" tint="0.49998474074526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rgb="FFCCE6F4"/>
        <bgColor indexed="64"/>
      </patternFill>
    </fill>
    <fill>
      <patternFill patternType="solid">
        <fgColor theme="0" tint="-4.9989318521683403E-2"/>
        <bgColor indexed="64"/>
      </patternFill>
    </fill>
    <fill>
      <patternFill patternType="solid">
        <fgColor theme="0"/>
        <bgColor indexed="64"/>
      </patternFill>
    </fill>
    <fill>
      <patternFill patternType="solid">
        <fgColor rgb="FF7F5F52"/>
        <bgColor indexed="64"/>
      </patternFill>
    </fill>
  </fills>
  <borders count="5">
    <border>
      <left/>
      <right/>
      <top/>
      <bottom/>
      <diagonal/>
    </border>
    <border>
      <left/>
      <right/>
      <top/>
      <bottom style="thin">
        <color theme="4" tint="0.39997558519241921"/>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67">
    <xf numFmtId="0" fontId="0" fillId="0" borderId="0" xfId="0"/>
    <xf numFmtId="0" fontId="0" fillId="0" borderId="0" xfId="0" pivotButton="1"/>
    <xf numFmtId="0" fontId="0" fillId="0" borderId="0" xfId="0" applyAlignment="1">
      <alignment horizontal="left"/>
    </xf>
    <xf numFmtId="0" fontId="2" fillId="3" borderId="1" xfId="0" applyFont="1" applyFill="1" applyBorder="1"/>
    <xf numFmtId="164" fontId="0" fillId="0" borderId="0" xfId="0" applyNumberFormat="1"/>
    <xf numFmtId="9" fontId="0" fillId="0" borderId="0" xfId="2" applyFont="1"/>
    <xf numFmtId="0" fontId="0" fillId="0" borderId="0" xfId="0" quotePrefix="1"/>
    <xf numFmtId="43" fontId="1" fillId="0" borderId="0" xfId="1" applyFont="1" applyFill="1"/>
    <xf numFmtId="0" fontId="0" fillId="6" borderId="0" xfId="0" applyFill="1"/>
    <xf numFmtId="0" fontId="4" fillId="6" borderId="0" xfId="0" applyFont="1" applyFill="1"/>
    <xf numFmtId="0" fontId="3" fillId="6" borderId="0" xfId="0" applyFont="1" applyFill="1" applyAlignment="1">
      <alignment horizontal="right"/>
    </xf>
    <xf numFmtId="0" fontId="6" fillId="6" borderId="0" xfId="0" applyFont="1" applyFill="1" applyAlignment="1">
      <alignment horizontal="centerContinuous"/>
    </xf>
    <xf numFmtId="0" fontId="2" fillId="3" borderId="0" xfId="0" applyFont="1" applyFill="1"/>
    <xf numFmtId="166" fontId="0" fillId="0" borderId="0" xfId="0" applyNumberFormat="1"/>
    <xf numFmtId="0" fontId="7" fillId="6" borderId="0" xfId="3" applyFont="1" applyFill="1" applyAlignment="1"/>
    <xf numFmtId="0" fontId="0" fillId="6" borderId="0" xfId="0" applyFill="1" applyAlignment="1">
      <alignment horizontal="left" vertical="center"/>
    </xf>
    <xf numFmtId="0" fontId="6" fillId="6" borderId="0" xfId="0" applyFont="1" applyFill="1" applyAlignment="1" applyProtection="1">
      <alignment horizontal="centerContinuous"/>
      <protection locked="0"/>
    </xf>
    <xf numFmtId="0" fontId="9" fillId="0" borderId="0" xfId="0" applyFont="1"/>
    <xf numFmtId="0" fontId="10" fillId="0" borderId="2" xfId="0" applyFont="1" applyBorder="1"/>
    <xf numFmtId="0" fontId="9" fillId="0" borderId="2" xfId="0" applyFont="1" applyBorder="1"/>
    <xf numFmtId="0" fontId="11" fillId="2" borderId="0" xfId="0" applyFont="1" applyFill="1"/>
    <xf numFmtId="0" fontId="9" fillId="2" borderId="0" xfId="0" applyFont="1" applyFill="1"/>
    <xf numFmtId="0" fontId="11" fillId="2" borderId="0" xfId="0" applyFont="1" applyFill="1" applyAlignment="1">
      <alignment horizontal="centerContinuous"/>
    </xf>
    <xf numFmtId="0" fontId="9" fillId="2" borderId="0" xfId="0" applyFont="1" applyFill="1" applyAlignment="1">
      <alignment horizontal="centerContinuous"/>
    </xf>
    <xf numFmtId="0" fontId="12" fillId="0" borderId="0" xfId="0" applyFont="1" applyAlignment="1">
      <alignment horizontal="center"/>
    </xf>
    <xf numFmtId="0" fontId="12" fillId="0" borderId="0" xfId="0" applyFont="1"/>
    <xf numFmtId="0" fontId="9" fillId="0" borderId="0" xfId="0" applyFont="1" applyAlignment="1">
      <alignment horizontal="center"/>
    </xf>
    <xf numFmtId="0" fontId="9" fillId="0" borderId="0" xfId="0" applyFont="1" applyAlignment="1">
      <alignment horizontal="left"/>
    </xf>
    <xf numFmtId="0" fontId="13" fillId="0" borderId="0" xfId="0" quotePrefix="1" applyFont="1"/>
    <xf numFmtId="165" fontId="9" fillId="0" borderId="0" xfId="1" applyNumberFormat="1" applyFont="1"/>
    <xf numFmtId="0" fontId="9" fillId="4" borderId="0" xfId="0" applyFont="1" applyFill="1" applyAlignment="1">
      <alignment horizontal="centerContinuous"/>
    </xf>
    <xf numFmtId="0" fontId="12" fillId="0" borderId="0" xfId="0" applyFont="1" applyAlignment="1">
      <alignment horizontal="right"/>
    </xf>
    <xf numFmtId="0" fontId="9" fillId="5" borderId="0" xfId="0" applyFont="1" applyFill="1"/>
    <xf numFmtId="0" fontId="14" fillId="8" borderId="0" xfId="0" applyFont="1" applyFill="1"/>
    <xf numFmtId="164" fontId="9" fillId="0" borderId="0" xfId="0" applyNumberFormat="1" applyFont="1" applyAlignment="1">
      <alignment horizontal="center"/>
    </xf>
    <xf numFmtId="165" fontId="9" fillId="0" borderId="0" xfId="1" applyNumberFormat="1" applyFont="1" applyAlignment="1">
      <alignment horizontal="center"/>
    </xf>
    <xf numFmtId="9" fontId="9" fillId="0" borderId="0" xfId="2" applyFont="1"/>
    <xf numFmtId="164" fontId="9" fillId="0" borderId="0" xfId="0" applyNumberFormat="1" applyFont="1"/>
    <xf numFmtId="3" fontId="15" fillId="0" borderId="0" xfId="0" applyNumberFormat="1" applyFont="1"/>
    <xf numFmtId="0" fontId="9" fillId="0" borderId="0" xfId="0" applyFont="1" applyAlignment="1">
      <alignment horizontal="right"/>
    </xf>
    <xf numFmtId="0" fontId="9" fillId="0" borderId="0" xfId="0" pivotButton="1" applyFont="1"/>
    <xf numFmtId="0" fontId="9" fillId="7" borderId="0" xfId="0" applyFont="1" applyFill="1"/>
    <xf numFmtId="0" fontId="16" fillId="7" borderId="0" xfId="0" applyFont="1" applyFill="1" applyAlignment="1">
      <alignment horizontal="centerContinuous"/>
    </xf>
    <xf numFmtId="0" fontId="12" fillId="7" borderId="0" xfId="0" applyFont="1" applyFill="1"/>
    <xf numFmtId="0" fontId="9" fillId="7" borderId="2" xfId="0" applyFont="1" applyFill="1" applyBorder="1"/>
    <xf numFmtId="0" fontId="9" fillId="7" borderId="2" xfId="0" applyFont="1" applyFill="1" applyBorder="1" applyAlignment="1">
      <alignment horizontal="centerContinuous"/>
    </xf>
    <xf numFmtId="0" fontId="9" fillId="7" borderId="2" xfId="0" applyFont="1" applyFill="1" applyBorder="1" applyAlignment="1">
      <alignment horizontal="center"/>
    </xf>
    <xf numFmtId="164" fontId="9" fillId="7" borderId="0" xfId="0" applyNumberFormat="1" applyFont="1" applyFill="1"/>
    <xf numFmtId="9" fontId="9" fillId="7" borderId="0" xfId="2" applyFont="1" applyFill="1"/>
    <xf numFmtId="9" fontId="9" fillId="7" borderId="0" xfId="0" applyNumberFormat="1" applyFont="1" applyFill="1"/>
    <xf numFmtId="165" fontId="9" fillId="7" borderId="0" xfId="0" applyNumberFormat="1" applyFont="1" applyFill="1"/>
    <xf numFmtId="0" fontId="17" fillId="0" borderId="0" xfId="0" applyFont="1"/>
    <xf numFmtId="0" fontId="9" fillId="0" borderId="0" xfId="0" quotePrefix="1" applyFont="1"/>
    <xf numFmtId="166" fontId="9" fillId="0" borderId="0" xfId="0" applyNumberFormat="1" applyFont="1"/>
    <xf numFmtId="166" fontId="9" fillId="0" borderId="0" xfId="1" applyNumberFormat="1" applyFont="1" applyFill="1"/>
    <xf numFmtId="0" fontId="0" fillId="0" borderId="0" xfId="0" applyFill="1" applyBorder="1" applyAlignment="1"/>
    <xf numFmtId="166" fontId="0" fillId="0" borderId="0" xfId="0" applyNumberFormat="1" applyFill="1" applyBorder="1" applyAlignment="1"/>
    <xf numFmtId="10" fontId="0" fillId="0" borderId="0" xfId="0" applyNumberFormat="1" applyFill="1" applyBorder="1" applyAlignment="1"/>
    <xf numFmtId="0" fontId="0" fillId="0" borderId="3" xfId="0" applyFill="1" applyBorder="1" applyAlignment="1"/>
    <xf numFmtId="166" fontId="0" fillId="0" borderId="3" xfId="0" applyNumberFormat="1" applyFill="1" applyBorder="1" applyAlignment="1"/>
    <xf numFmtId="10" fontId="0" fillId="0" borderId="3" xfId="0" applyNumberFormat="1" applyFill="1" applyBorder="1" applyAlignment="1"/>
    <xf numFmtId="0" fontId="18" fillId="0" borderId="4" xfId="0" applyFont="1" applyFill="1" applyBorder="1" applyAlignment="1">
      <alignment horizontal="center"/>
    </xf>
    <xf numFmtId="0" fontId="9" fillId="0" borderId="0" xfId="0" applyFont="1" applyAlignment="1">
      <alignment wrapText="1"/>
    </xf>
    <xf numFmtId="0" fontId="19" fillId="0" borderId="4" xfId="0" applyFont="1" applyFill="1" applyBorder="1" applyAlignment="1">
      <alignment horizontal="centerContinuous"/>
    </xf>
    <xf numFmtId="0" fontId="9" fillId="0" borderId="0" xfId="0" applyFont="1" applyFill="1" applyBorder="1" applyAlignment="1"/>
    <xf numFmtId="0" fontId="9" fillId="0" borderId="3" xfId="0" applyFont="1" applyFill="1" applyBorder="1" applyAlignment="1"/>
    <xf numFmtId="0" fontId="19" fillId="0" borderId="4" xfId="0" applyFont="1" applyFill="1" applyBorder="1" applyAlignment="1">
      <alignment horizontal="center"/>
    </xf>
  </cellXfs>
  <cellStyles count="4">
    <cellStyle name="Comma" xfId="1" builtinId="3"/>
    <cellStyle name="Normal" xfId="0" builtinId="0"/>
    <cellStyle name="Percent" xfId="2" builtinId="5"/>
    <cellStyle name="Title" xfId="3" builtinId="15"/>
  </cellStyles>
  <dxfs count="7">
    <dxf>
      <font>
        <name val="Agency FB"/>
        <family val="2"/>
        <scheme val="none"/>
      </font>
    </dxf>
    <dxf>
      <font>
        <name val="Agency FB"/>
        <family val="2"/>
        <scheme val="none"/>
      </font>
    </dxf>
    <dxf>
      <font>
        <name val="Agency FB"/>
        <family val="2"/>
        <scheme val="none"/>
      </font>
    </dxf>
    <dxf>
      <font>
        <name val="Agency FB"/>
        <family val="2"/>
        <scheme val="none"/>
      </font>
    </dxf>
    <dxf>
      <font>
        <sz val="8"/>
      </font>
    </dxf>
    <dxf>
      <font>
        <b/>
        <color theme="1"/>
      </font>
      <fill>
        <patternFill patternType="none">
          <bgColor auto="1"/>
        </patternFill>
      </fill>
      <border diagonalUp="0" diagonalDown="0">
        <left/>
        <right/>
        <top/>
        <bottom/>
        <vertical/>
        <horizontal/>
      </border>
    </dxf>
    <dxf>
      <font>
        <sz val="8"/>
        <color theme="1"/>
        <name val="Calibri"/>
        <family val="2"/>
        <scheme val="minor"/>
      </font>
      <border diagonalUp="0" diagonalDown="0">
        <left/>
        <right/>
        <top/>
        <bottom/>
        <vertical/>
        <horizontal/>
      </border>
    </dxf>
  </dxfs>
  <tableStyles count="2" defaultTableStyle="TableStyleMedium2" defaultPivotStyle="PivotStyleLight16">
    <tableStyle name="Dashboard_Slicer" pivot="0" table="0" count="10" xr9:uid="{AE875447-6292-4AA0-B715-280A670221C7}">
      <tableStyleElement type="wholeTable" dxfId="6"/>
      <tableStyleElement type="headerRow" dxfId="5"/>
    </tableStyle>
    <tableStyle name="Slicer Style 1" pivot="0" table="0" count="1" xr9:uid="{B5A2CEB2-EC6E-46DD-B6AE-7CEA3D4404B0}">
      <tableStyleElement type="wholeTable" dxfId="4"/>
    </tableStyle>
  </tableStyles>
  <colors>
    <mruColors>
      <color rgb="FF7F5F52"/>
      <color rgb="FFFFC8B8"/>
      <color rgb="FF632A19"/>
      <color rgb="FF945D4D"/>
      <color rgb="FFE09784"/>
      <color rgb="FFE1A08C"/>
      <color rgb="FFE6E6E6"/>
      <color rgb="FFEABAAC"/>
      <color rgb="FFAE4A12"/>
      <color rgb="FF44426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5">
        <x14:slicerStyle name="Dashboard_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916786611351001"/>
          <c:y val="0.17974057590627257"/>
          <c:w val="0.78129296337957754"/>
          <c:h val="0.62837926509186348"/>
        </c:manualLayout>
      </c:layout>
      <c:lineChart>
        <c:grouping val="standard"/>
        <c:varyColors val="0"/>
        <c:ser>
          <c:idx val="0"/>
          <c:order val="0"/>
          <c:tx>
            <c:v>Current Year</c:v>
          </c:tx>
          <c:spPr>
            <a:ln w="22225" cap="rnd" cmpd="sng" algn="ctr">
              <a:solidFill>
                <a:schemeClr val="accent1"/>
              </a:solidFill>
              <a:round/>
            </a:ln>
            <a:effectLst/>
          </c:spPr>
          <c:marker>
            <c:symbol val="circle"/>
            <c:size val="5"/>
            <c:spPr>
              <a:solidFill>
                <a:schemeClr val="accent1"/>
              </a:solidFill>
              <a:ln w="9525" cap="flat" cmpd="sng" algn="ctr">
                <a:solidFill>
                  <a:schemeClr val="accent1"/>
                </a:solidFill>
                <a:round/>
              </a:ln>
              <a:effectLst/>
            </c:spPr>
          </c:marker>
          <c:cat>
            <c:strRef>
              <c:f>Calculation!$E$27:$E$38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Calculation!$F$27:$F$38</c:f>
              <c:numCache>
                <c:formatCode>"$"#,##0</c:formatCode>
                <c:ptCount val="12"/>
                <c:pt idx="0">
                  <c:v>32051.88</c:v>
                </c:pt>
                <c:pt idx="1">
                  <c:v>35230.040000000008</c:v>
                </c:pt>
                <c:pt idx="2">
                  <c:v>30586.010000000002</c:v>
                </c:pt>
                <c:pt idx="3">
                  <c:v>27112.010000000002</c:v>
                </c:pt>
                <c:pt idx="4">
                  <c:v>26498.380000000005</c:v>
                </c:pt>
                <c:pt idx="5">
                  <c:v>24692.850000000006</c:v>
                </c:pt>
                <c:pt idx="6">
                  <c:v>25070.199999999997</c:v>
                </c:pt>
                <c:pt idx="7">
                  <c:v>26429.08</c:v>
                </c:pt>
                <c:pt idx="8">
                  <c:v>22876.729999999996</c:v>
                </c:pt>
                <c:pt idx="9">
                  <c:v>38166.18</c:v>
                </c:pt>
                <c:pt idx="10">
                  <c:v>38017.47</c:v>
                </c:pt>
                <c:pt idx="11">
                  <c:v>33313.409999999996</c:v>
                </c:pt>
              </c:numCache>
            </c:numRef>
          </c:val>
          <c:smooth val="1"/>
          <c:extLst>
            <c:ext xmlns:c16="http://schemas.microsoft.com/office/drawing/2014/chart" uri="{C3380CC4-5D6E-409C-BE32-E72D297353CC}">
              <c16:uniqueId val="{00000000-FB80-476E-8382-2EA72386179C}"/>
            </c:ext>
          </c:extLst>
        </c:ser>
        <c:ser>
          <c:idx val="1"/>
          <c:order val="1"/>
          <c:tx>
            <c:v>Previous Year (PY)</c:v>
          </c:tx>
          <c:spPr>
            <a:ln w="22225" cap="rnd" cmpd="sng" algn="ctr">
              <a:solidFill>
                <a:schemeClr val="accent2"/>
              </a:solidFill>
              <a:round/>
            </a:ln>
            <a:effectLst/>
          </c:spPr>
          <c:marker>
            <c:symbol val="circle"/>
            <c:size val="5"/>
            <c:spPr>
              <a:solidFill>
                <a:schemeClr val="accent2"/>
              </a:solidFill>
              <a:ln w="9525" cap="flat" cmpd="sng" algn="ctr">
                <a:solidFill>
                  <a:schemeClr val="accent2"/>
                </a:solidFill>
                <a:round/>
              </a:ln>
              <a:effectLst/>
            </c:spPr>
          </c:marker>
          <c:cat>
            <c:strRef>
              <c:f>Calculation!$E$27:$E$38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Calculation!$G$27:$G$38</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1"/>
          <c:extLst>
            <c:ext xmlns:c16="http://schemas.microsoft.com/office/drawing/2014/chart" uri="{C3380CC4-5D6E-409C-BE32-E72D297353CC}">
              <c16:uniqueId val="{00000001-FB80-476E-8382-2EA72386179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27889455"/>
        <c:axId val="831013887"/>
      </c:lineChart>
      <c:catAx>
        <c:axId val="8278894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mn-lt"/>
                <a:ea typeface="+mn-ea"/>
                <a:cs typeface="+mn-cs"/>
              </a:defRPr>
            </a:pPr>
            <a:endParaRPr lang="en-US"/>
          </a:p>
        </c:txPr>
        <c:crossAx val="831013887"/>
        <c:crosses val="autoZero"/>
        <c:auto val="1"/>
        <c:lblAlgn val="ctr"/>
        <c:lblOffset val="100"/>
        <c:noMultiLvlLbl val="0"/>
      </c:catAx>
      <c:valAx>
        <c:axId val="831013887"/>
        <c:scaling>
          <c:orientation val="minMax"/>
          <c:max val="5000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27889455"/>
        <c:crosses val="autoZero"/>
        <c:crossBetween val="between"/>
        <c:majorUnit val="10000"/>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6.613303582693407E-2"/>
          <c:y val="0.12884873390538243"/>
          <c:w val="0.86773392834613183"/>
          <c:h val="0.10353988585751078"/>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16786611351001"/>
          <c:y val="0.17974057590627257"/>
          <c:w val="0.78129296337957754"/>
          <c:h val="0.62837926509186348"/>
        </c:manualLayout>
      </c:layout>
      <c:lineChart>
        <c:grouping val="standard"/>
        <c:varyColors val="0"/>
        <c:ser>
          <c:idx val="0"/>
          <c:order val="0"/>
          <c:tx>
            <c:v>Current Year</c:v>
          </c:tx>
          <c:spPr>
            <a:ln w="22225" cap="rnd" cmpd="sng" algn="ctr">
              <a:solidFill>
                <a:schemeClr val="accent1"/>
              </a:solidFill>
              <a:round/>
            </a:ln>
            <a:effectLst/>
          </c:spPr>
          <c:marker>
            <c:symbol val="circle"/>
            <c:size val="5"/>
            <c:spPr>
              <a:solidFill>
                <a:schemeClr val="accent1"/>
              </a:solidFill>
              <a:ln w="9525" cap="flat" cmpd="sng" algn="ctr">
                <a:solidFill>
                  <a:schemeClr val="accent1"/>
                </a:solidFill>
                <a:round/>
              </a:ln>
              <a:effectLst/>
            </c:spPr>
          </c:marker>
          <c:cat>
            <c:strRef>
              <c:f>Calculation!$E$27:$E$38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Calculation!$F$27:$F$38</c:f>
              <c:numCache>
                <c:formatCode>"$"#,##0</c:formatCode>
                <c:ptCount val="12"/>
                <c:pt idx="0">
                  <c:v>32051.88</c:v>
                </c:pt>
                <c:pt idx="1">
                  <c:v>35230.040000000008</c:v>
                </c:pt>
                <c:pt idx="2">
                  <c:v>30586.010000000002</c:v>
                </c:pt>
                <c:pt idx="3">
                  <c:v>27112.010000000002</c:v>
                </c:pt>
                <c:pt idx="4">
                  <c:v>26498.380000000005</c:v>
                </c:pt>
                <c:pt idx="5">
                  <c:v>24692.850000000006</c:v>
                </c:pt>
                <c:pt idx="6">
                  <c:v>25070.199999999997</c:v>
                </c:pt>
                <c:pt idx="7">
                  <c:v>26429.08</c:v>
                </c:pt>
                <c:pt idx="8">
                  <c:v>22876.729999999996</c:v>
                </c:pt>
                <c:pt idx="9">
                  <c:v>38166.18</c:v>
                </c:pt>
                <c:pt idx="10">
                  <c:v>38017.47</c:v>
                </c:pt>
                <c:pt idx="11">
                  <c:v>33313.409999999996</c:v>
                </c:pt>
              </c:numCache>
            </c:numRef>
          </c:val>
          <c:smooth val="1"/>
          <c:extLst>
            <c:ext xmlns:c16="http://schemas.microsoft.com/office/drawing/2014/chart" uri="{C3380CC4-5D6E-409C-BE32-E72D297353CC}">
              <c16:uniqueId val="{00000000-1698-44EB-AA98-C8D876EC7C81}"/>
            </c:ext>
          </c:extLst>
        </c:ser>
        <c:ser>
          <c:idx val="1"/>
          <c:order val="1"/>
          <c:tx>
            <c:v>Previous Year (PY)</c:v>
          </c:tx>
          <c:spPr>
            <a:ln w="22225" cap="rnd" cmpd="sng" algn="ctr">
              <a:solidFill>
                <a:schemeClr val="accent2"/>
              </a:solidFill>
              <a:round/>
            </a:ln>
            <a:effectLst/>
          </c:spPr>
          <c:marker>
            <c:symbol val="circle"/>
            <c:size val="5"/>
            <c:spPr>
              <a:solidFill>
                <a:schemeClr val="accent2"/>
              </a:solidFill>
              <a:ln w="9525" cap="flat" cmpd="sng" algn="ctr">
                <a:solidFill>
                  <a:schemeClr val="accent2"/>
                </a:solidFill>
                <a:round/>
              </a:ln>
              <a:effectLst/>
            </c:spPr>
          </c:marker>
          <c:cat>
            <c:strRef>
              <c:f>Calculation!$E$27:$E$38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Calculation!$G$27:$G$38</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1"/>
          <c:extLst>
            <c:ext xmlns:c16="http://schemas.microsoft.com/office/drawing/2014/chart" uri="{C3380CC4-5D6E-409C-BE32-E72D297353CC}">
              <c16:uniqueId val="{00000001-1698-44EB-AA98-C8D876EC7C8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27889455"/>
        <c:axId val="831013887"/>
      </c:lineChart>
      <c:catAx>
        <c:axId val="8278894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mn-lt"/>
                <a:ea typeface="+mn-ea"/>
                <a:cs typeface="+mn-cs"/>
              </a:defRPr>
            </a:pPr>
            <a:endParaRPr lang="en-US"/>
          </a:p>
        </c:txPr>
        <c:crossAx val="831013887"/>
        <c:crosses val="autoZero"/>
        <c:auto val="1"/>
        <c:lblAlgn val="ctr"/>
        <c:lblOffset val="100"/>
        <c:noMultiLvlLbl val="0"/>
      </c:catAx>
      <c:valAx>
        <c:axId val="831013887"/>
        <c:scaling>
          <c:orientation val="minMax"/>
          <c:max val="5000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27889455"/>
        <c:crosses val="autoZero"/>
        <c:crossBetween val="between"/>
        <c:majorUnit val="10000"/>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9.5442566758196193E-2"/>
          <c:y val="0.12884873390538243"/>
          <c:w val="0.80011276985734714"/>
          <c:h val="9.6129271949094361E-2"/>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Current Year</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Calculation!$E$27:$E$38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Calculation!$J$27:$J$38</c:f>
              <c:numCache>
                <c:formatCode>_(* #,##0_);_(* \(#,##0\);_(* "-"??_);_(@_)</c:formatCode>
                <c:ptCount val="12"/>
                <c:pt idx="0">
                  <c:v>3082</c:v>
                </c:pt>
                <c:pt idx="1">
                  <c:v>3236</c:v>
                </c:pt>
                <c:pt idx="2">
                  <c:v>2813</c:v>
                </c:pt>
                <c:pt idx="3">
                  <c:v>2490</c:v>
                </c:pt>
                <c:pt idx="4">
                  <c:v>2513</c:v>
                </c:pt>
                <c:pt idx="5">
                  <c:v>2436</c:v>
                </c:pt>
                <c:pt idx="6">
                  <c:v>2316</c:v>
                </c:pt>
                <c:pt idx="7">
                  <c:v>2304</c:v>
                </c:pt>
                <c:pt idx="8">
                  <c:v>2129</c:v>
                </c:pt>
                <c:pt idx="9">
                  <c:v>3368</c:v>
                </c:pt>
                <c:pt idx="10">
                  <c:v>3492</c:v>
                </c:pt>
                <c:pt idx="11">
                  <c:v>3117</c:v>
                </c:pt>
              </c:numCache>
            </c:numRef>
          </c:val>
          <c:smooth val="0"/>
          <c:extLst>
            <c:ext xmlns:c16="http://schemas.microsoft.com/office/drawing/2014/chart" uri="{C3380CC4-5D6E-409C-BE32-E72D297353CC}">
              <c16:uniqueId val="{00000000-8610-45B7-B1A8-059BF6022CBF}"/>
            </c:ext>
          </c:extLst>
        </c:ser>
        <c:ser>
          <c:idx val="1"/>
          <c:order val="1"/>
          <c:tx>
            <c:v>Previous Year (PY)</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Calculation!$E$27:$E$38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Calculation!$K$27:$K$38</c:f>
              <c:numCache>
                <c:formatCode>_(* #,##0_);_(* \(#,##0\);_(* "-"??_);_(@_)</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1-8610-45B7-B1A8-059BF6022CB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52513440"/>
        <c:axId val="1551764944"/>
      </c:lineChart>
      <c:catAx>
        <c:axId val="15525134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mn-lt"/>
                <a:ea typeface="+mn-ea"/>
                <a:cs typeface="+mn-cs"/>
              </a:defRPr>
            </a:pPr>
            <a:endParaRPr lang="en-US"/>
          </a:p>
        </c:txPr>
        <c:crossAx val="1551764944"/>
        <c:crosses val="autoZero"/>
        <c:auto val="1"/>
        <c:lblAlgn val="ctr"/>
        <c:lblOffset val="100"/>
        <c:noMultiLvlLbl val="0"/>
      </c:catAx>
      <c:valAx>
        <c:axId val="155176494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52513440"/>
        <c:crosses val="autoZero"/>
        <c:crossBetween val="between"/>
        <c:majorUnit val="1000"/>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0.10369655497608253"/>
          <c:y val="0.10225283018689203"/>
          <c:w val="0.80162529399734128"/>
          <c:h val="9.4609437407280617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800"/>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'Profit'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Data!$G$1</c:f>
              <c:strCache>
                <c:ptCount val="1"/>
                <c:pt idx="0">
                  <c:v>Revenue</c:v>
                </c:pt>
              </c:strCache>
            </c:strRef>
          </c:tx>
          <c:spPr>
            <a:ln w="25400" cap="rnd">
              <a:noFill/>
              <a:round/>
            </a:ln>
            <a:effectLst/>
          </c:spPr>
          <c:marker>
            <c:symbol val="circle"/>
            <c:size val="7"/>
            <c:spPr>
              <a:solidFill>
                <a:schemeClr val="accent1"/>
              </a:solidFill>
              <a:ln w="9525">
                <a:solidFill>
                  <a:srgbClr val="FFFFFF"/>
                </a:solidFill>
                <a:prstDash val="solid"/>
              </a:ln>
              <a:effectLst/>
            </c:spPr>
          </c:marker>
          <c:xVal>
            <c:numRef>
              <c:f>Data!$F$2:$F$577</c:f>
              <c:numCache>
                <c:formatCode>General</c:formatCode>
                <c:ptCount val="576"/>
                <c:pt idx="0">
                  <c:v>103</c:v>
                </c:pt>
                <c:pt idx="1">
                  <c:v>123</c:v>
                </c:pt>
                <c:pt idx="2">
                  <c:v>129</c:v>
                </c:pt>
                <c:pt idx="3">
                  <c:v>93</c:v>
                </c:pt>
                <c:pt idx="4">
                  <c:v>76</c:v>
                </c:pt>
                <c:pt idx="5">
                  <c:v>88</c:v>
                </c:pt>
                <c:pt idx="6">
                  <c:v>107</c:v>
                </c:pt>
                <c:pt idx="7">
                  <c:v>71</c:v>
                </c:pt>
                <c:pt idx="8">
                  <c:v>87</c:v>
                </c:pt>
                <c:pt idx="9">
                  <c:v>134</c:v>
                </c:pt>
                <c:pt idx="10">
                  <c:v>134</c:v>
                </c:pt>
                <c:pt idx="11">
                  <c:v>102</c:v>
                </c:pt>
                <c:pt idx="12">
                  <c:v>144</c:v>
                </c:pt>
                <c:pt idx="13">
                  <c:v>104</c:v>
                </c:pt>
                <c:pt idx="14">
                  <c:v>98</c:v>
                </c:pt>
                <c:pt idx="15">
                  <c:v>70</c:v>
                </c:pt>
                <c:pt idx="16">
                  <c:v>90</c:v>
                </c:pt>
                <c:pt idx="17">
                  <c:v>96</c:v>
                </c:pt>
                <c:pt idx="18">
                  <c:v>89</c:v>
                </c:pt>
                <c:pt idx="19">
                  <c:v>93</c:v>
                </c:pt>
                <c:pt idx="20">
                  <c:v>72</c:v>
                </c:pt>
                <c:pt idx="21">
                  <c:v>134</c:v>
                </c:pt>
                <c:pt idx="22">
                  <c:v>111</c:v>
                </c:pt>
                <c:pt idx="23">
                  <c:v>110</c:v>
                </c:pt>
                <c:pt idx="24">
                  <c:v>150</c:v>
                </c:pt>
                <c:pt idx="25">
                  <c:v>176</c:v>
                </c:pt>
                <c:pt idx="26">
                  <c:v>172</c:v>
                </c:pt>
                <c:pt idx="27">
                  <c:v>104</c:v>
                </c:pt>
                <c:pt idx="28">
                  <c:v>125</c:v>
                </c:pt>
                <c:pt idx="29">
                  <c:v>120</c:v>
                </c:pt>
                <c:pt idx="30">
                  <c:v>111</c:v>
                </c:pt>
                <c:pt idx="31">
                  <c:v>141</c:v>
                </c:pt>
                <c:pt idx="32">
                  <c:v>149</c:v>
                </c:pt>
                <c:pt idx="33">
                  <c:v>166</c:v>
                </c:pt>
                <c:pt idx="34">
                  <c:v>143</c:v>
                </c:pt>
                <c:pt idx="35">
                  <c:v>201</c:v>
                </c:pt>
                <c:pt idx="36">
                  <c:v>173</c:v>
                </c:pt>
                <c:pt idx="37">
                  <c:v>183</c:v>
                </c:pt>
                <c:pt idx="38">
                  <c:v>184</c:v>
                </c:pt>
                <c:pt idx="39">
                  <c:v>166</c:v>
                </c:pt>
                <c:pt idx="40">
                  <c:v>156</c:v>
                </c:pt>
                <c:pt idx="41">
                  <c:v>124</c:v>
                </c:pt>
                <c:pt idx="42">
                  <c:v>128</c:v>
                </c:pt>
                <c:pt idx="43">
                  <c:v>111</c:v>
                </c:pt>
                <c:pt idx="44">
                  <c:v>125</c:v>
                </c:pt>
                <c:pt idx="45">
                  <c:v>174</c:v>
                </c:pt>
                <c:pt idx="46">
                  <c:v>205</c:v>
                </c:pt>
                <c:pt idx="47">
                  <c:v>199</c:v>
                </c:pt>
                <c:pt idx="48">
                  <c:v>304</c:v>
                </c:pt>
                <c:pt idx="49">
                  <c:v>242</c:v>
                </c:pt>
                <c:pt idx="50">
                  <c:v>203</c:v>
                </c:pt>
                <c:pt idx="51">
                  <c:v>182</c:v>
                </c:pt>
                <c:pt idx="52">
                  <c:v>145</c:v>
                </c:pt>
                <c:pt idx="53">
                  <c:v>169</c:v>
                </c:pt>
                <c:pt idx="54">
                  <c:v>148</c:v>
                </c:pt>
                <c:pt idx="55">
                  <c:v>207</c:v>
                </c:pt>
                <c:pt idx="56">
                  <c:v>208</c:v>
                </c:pt>
                <c:pt idx="57">
                  <c:v>272</c:v>
                </c:pt>
                <c:pt idx="58">
                  <c:v>228</c:v>
                </c:pt>
                <c:pt idx="59">
                  <c:v>276</c:v>
                </c:pt>
                <c:pt idx="60">
                  <c:v>257</c:v>
                </c:pt>
                <c:pt idx="61">
                  <c:v>228</c:v>
                </c:pt>
                <c:pt idx="62">
                  <c:v>182</c:v>
                </c:pt>
                <c:pt idx="63">
                  <c:v>190</c:v>
                </c:pt>
                <c:pt idx="64">
                  <c:v>183</c:v>
                </c:pt>
                <c:pt idx="65">
                  <c:v>166</c:v>
                </c:pt>
                <c:pt idx="66">
                  <c:v>213</c:v>
                </c:pt>
                <c:pt idx="67">
                  <c:v>182</c:v>
                </c:pt>
                <c:pt idx="68">
                  <c:v>184</c:v>
                </c:pt>
                <c:pt idx="69">
                  <c:v>209</c:v>
                </c:pt>
                <c:pt idx="70">
                  <c:v>262</c:v>
                </c:pt>
                <c:pt idx="71">
                  <c:v>243</c:v>
                </c:pt>
                <c:pt idx="72">
                  <c:v>252</c:v>
                </c:pt>
                <c:pt idx="73">
                  <c:v>239</c:v>
                </c:pt>
                <c:pt idx="74">
                  <c:v>188</c:v>
                </c:pt>
                <c:pt idx="75">
                  <c:v>210</c:v>
                </c:pt>
                <c:pt idx="76">
                  <c:v>181</c:v>
                </c:pt>
                <c:pt idx="77">
                  <c:v>162</c:v>
                </c:pt>
                <c:pt idx="78">
                  <c:v>179</c:v>
                </c:pt>
                <c:pt idx="79">
                  <c:v>180</c:v>
                </c:pt>
                <c:pt idx="80">
                  <c:v>133</c:v>
                </c:pt>
                <c:pt idx="81">
                  <c:v>235</c:v>
                </c:pt>
                <c:pt idx="82">
                  <c:v>227</c:v>
                </c:pt>
                <c:pt idx="83">
                  <c:v>262</c:v>
                </c:pt>
                <c:pt idx="84">
                  <c:v>271</c:v>
                </c:pt>
                <c:pt idx="85">
                  <c:v>214</c:v>
                </c:pt>
                <c:pt idx="86">
                  <c:v>214</c:v>
                </c:pt>
                <c:pt idx="87">
                  <c:v>192</c:v>
                </c:pt>
                <c:pt idx="88">
                  <c:v>166</c:v>
                </c:pt>
                <c:pt idx="89">
                  <c:v>176</c:v>
                </c:pt>
                <c:pt idx="90">
                  <c:v>171</c:v>
                </c:pt>
                <c:pt idx="91">
                  <c:v>185</c:v>
                </c:pt>
                <c:pt idx="92">
                  <c:v>160</c:v>
                </c:pt>
                <c:pt idx="93">
                  <c:v>259</c:v>
                </c:pt>
                <c:pt idx="94">
                  <c:v>248</c:v>
                </c:pt>
                <c:pt idx="95">
                  <c:v>288</c:v>
                </c:pt>
                <c:pt idx="96">
                  <c:v>411</c:v>
                </c:pt>
                <c:pt idx="97">
                  <c:v>262</c:v>
                </c:pt>
                <c:pt idx="98">
                  <c:v>306</c:v>
                </c:pt>
                <c:pt idx="99">
                  <c:v>194</c:v>
                </c:pt>
                <c:pt idx="100">
                  <c:v>297</c:v>
                </c:pt>
                <c:pt idx="101">
                  <c:v>202</c:v>
                </c:pt>
                <c:pt idx="102">
                  <c:v>225</c:v>
                </c:pt>
                <c:pt idx="103">
                  <c:v>284</c:v>
                </c:pt>
                <c:pt idx="104">
                  <c:v>279</c:v>
                </c:pt>
                <c:pt idx="105">
                  <c:v>424</c:v>
                </c:pt>
                <c:pt idx="106">
                  <c:v>397</c:v>
                </c:pt>
                <c:pt idx="107">
                  <c:v>366</c:v>
                </c:pt>
                <c:pt idx="108">
                  <c:v>389</c:v>
                </c:pt>
                <c:pt idx="109">
                  <c:v>469</c:v>
                </c:pt>
                <c:pt idx="110">
                  <c:v>373</c:v>
                </c:pt>
                <c:pt idx="111">
                  <c:v>267</c:v>
                </c:pt>
                <c:pt idx="112">
                  <c:v>275</c:v>
                </c:pt>
                <c:pt idx="113">
                  <c:v>330</c:v>
                </c:pt>
                <c:pt idx="114">
                  <c:v>280</c:v>
                </c:pt>
                <c:pt idx="115">
                  <c:v>196</c:v>
                </c:pt>
                <c:pt idx="116">
                  <c:v>228</c:v>
                </c:pt>
                <c:pt idx="117">
                  <c:v>453</c:v>
                </c:pt>
                <c:pt idx="118">
                  <c:v>336</c:v>
                </c:pt>
                <c:pt idx="119">
                  <c:v>348</c:v>
                </c:pt>
                <c:pt idx="120">
                  <c:v>415</c:v>
                </c:pt>
                <c:pt idx="121">
                  <c:v>458</c:v>
                </c:pt>
                <c:pt idx="122">
                  <c:v>435</c:v>
                </c:pt>
                <c:pt idx="123">
                  <c:v>274</c:v>
                </c:pt>
                <c:pt idx="124">
                  <c:v>338</c:v>
                </c:pt>
                <c:pt idx="125">
                  <c:v>394</c:v>
                </c:pt>
                <c:pt idx="126">
                  <c:v>345</c:v>
                </c:pt>
                <c:pt idx="127">
                  <c:v>383</c:v>
                </c:pt>
                <c:pt idx="128">
                  <c:v>412</c:v>
                </c:pt>
                <c:pt idx="129">
                  <c:v>501</c:v>
                </c:pt>
                <c:pt idx="130">
                  <c:v>568</c:v>
                </c:pt>
                <c:pt idx="131">
                  <c:v>401</c:v>
                </c:pt>
                <c:pt idx="132">
                  <c:v>426</c:v>
                </c:pt>
                <c:pt idx="133">
                  <c:v>642</c:v>
                </c:pt>
                <c:pt idx="134">
                  <c:v>482</c:v>
                </c:pt>
                <c:pt idx="135">
                  <c:v>572</c:v>
                </c:pt>
                <c:pt idx="136">
                  <c:v>497</c:v>
                </c:pt>
                <c:pt idx="137">
                  <c:v>544</c:v>
                </c:pt>
                <c:pt idx="138">
                  <c:v>441</c:v>
                </c:pt>
                <c:pt idx="139">
                  <c:v>450</c:v>
                </c:pt>
                <c:pt idx="140">
                  <c:v>352</c:v>
                </c:pt>
                <c:pt idx="141">
                  <c:v>751</c:v>
                </c:pt>
                <c:pt idx="142">
                  <c:v>751</c:v>
                </c:pt>
                <c:pt idx="143">
                  <c:v>446</c:v>
                </c:pt>
                <c:pt idx="144">
                  <c:v>140</c:v>
                </c:pt>
                <c:pt idx="145">
                  <c:v>177</c:v>
                </c:pt>
                <c:pt idx="146">
                  <c:v>140</c:v>
                </c:pt>
                <c:pt idx="147">
                  <c:v>119</c:v>
                </c:pt>
                <c:pt idx="148">
                  <c:v>148</c:v>
                </c:pt>
                <c:pt idx="149">
                  <c:v>128</c:v>
                </c:pt>
                <c:pt idx="150">
                  <c:v>117</c:v>
                </c:pt>
                <c:pt idx="151">
                  <c:v>155</c:v>
                </c:pt>
                <c:pt idx="152">
                  <c:v>125</c:v>
                </c:pt>
                <c:pt idx="153">
                  <c:v>161</c:v>
                </c:pt>
                <c:pt idx="154">
                  <c:v>184</c:v>
                </c:pt>
                <c:pt idx="155">
                  <c:v>190</c:v>
                </c:pt>
                <c:pt idx="156">
                  <c:v>183</c:v>
                </c:pt>
                <c:pt idx="157">
                  <c:v>179</c:v>
                </c:pt>
                <c:pt idx="158">
                  <c:v>172</c:v>
                </c:pt>
                <c:pt idx="159">
                  <c:v>139</c:v>
                </c:pt>
                <c:pt idx="160">
                  <c:v>134</c:v>
                </c:pt>
                <c:pt idx="161">
                  <c:v>136</c:v>
                </c:pt>
                <c:pt idx="162">
                  <c:v>134</c:v>
                </c:pt>
                <c:pt idx="163">
                  <c:v>119</c:v>
                </c:pt>
                <c:pt idx="164">
                  <c:v>112</c:v>
                </c:pt>
                <c:pt idx="165">
                  <c:v>181</c:v>
                </c:pt>
                <c:pt idx="166">
                  <c:v>165</c:v>
                </c:pt>
                <c:pt idx="167">
                  <c:v>190</c:v>
                </c:pt>
                <c:pt idx="168">
                  <c:v>362</c:v>
                </c:pt>
                <c:pt idx="169">
                  <c:v>304</c:v>
                </c:pt>
                <c:pt idx="170">
                  <c:v>374</c:v>
                </c:pt>
                <c:pt idx="171">
                  <c:v>321</c:v>
                </c:pt>
                <c:pt idx="172">
                  <c:v>249</c:v>
                </c:pt>
                <c:pt idx="173">
                  <c:v>291</c:v>
                </c:pt>
                <c:pt idx="174">
                  <c:v>238</c:v>
                </c:pt>
                <c:pt idx="175">
                  <c:v>275</c:v>
                </c:pt>
                <c:pt idx="176">
                  <c:v>222</c:v>
                </c:pt>
                <c:pt idx="177">
                  <c:v>406</c:v>
                </c:pt>
                <c:pt idx="178">
                  <c:v>387</c:v>
                </c:pt>
                <c:pt idx="179">
                  <c:v>360</c:v>
                </c:pt>
                <c:pt idx="180">
                  <c:v>345</c:v>
                </c:pt>
                <c:pt idx="181">
                  <c:v>372</c:v>
                </c:pt>
                <c:pt idx="182">
                  <c:v>340</c:v>
                </c:pt>
                <c:pt idx="183">
                  <c:v>288</c:v>
                </c:pt>
                <c:pt idx="184">
                  <c:v>284</c:v>
                </c:pt>
                <c:pt idx="185">
                  <c:v>257</c:v>
                </c:pt>
                <c:pt idx="186">
                  <c:v>266</c:v>
                </c:pt>
                <c:pt idx="187">
                  <c:v>254</c:v>
                </c:pt>
                <c:pt idx="188">
                  <c:v>282</c:v>
                </c:pt>
                <c:pt idx="189">
                  <c:v>377</c:v>
                </c:pt>
                <c:pt idx="190">
                  <c:v>384</c:v>
                </c:pt>
                <c:pt idx="191">
                  <c:v>371</c:v>
                </c:pt>
                <c:pt idx="192">
                  <c:v>863</c:v>
                </c:pt>
                <c:pt idx="193">
                  <c:v>668</c:v>
                </c:pt>
                <c:pt idx="194">
                  <c:v>798</c:v>
                </c:pt>
                <c:pt idx="195">
                  <c:v>528</c:v>
                </c:pt>
                <c:pt idx="196">
                  <c:v>498</c:v>
                </c:pt>
                <c:pt idx="197">
                  <c:v>619</c:v>
                </c:pt>
                <c:pt idx="198">
                  <c:v>645</c:v>
                </c:pt>
                <c:pt idx="199">
                  <c:v>567</c:v>
                </c:pt>
                <c:pt idx="200">
                  <c:v>499</c:v>
                </c:pt>
                <c:pt idx="201">
                  <c:v>915</c:v>
                </c:pt>
                <c:pt idx="202">
                  <c:v>899</c:v>
                </c:pt>
                <c:pt idx="203">
                  <c:v>783</c:v>
                </c:pt>
                <c:pt idx="204">
                  <c:v>848</c:v>
                </c:pt>
                <c:pt idx="205">
                  <c:v>768</c:v>
                </c:pt>
                <c:pt idx="206">
                  <c:v>706</c:v>
                </c:pt>
                <c:pt idx="207">
                  <c:v>595</c:v>
                </c:pt>
                <c:pt idx="208">
                  <c:v>634</c:v>
                </c:pt>
                <c:pt idx="209">
                  <c:v>532</c:v>
                </c:pt>
                <c:pt idx="210">
                  <c:v>532</c:v>
                </c:pt>
                <c:pt idx="211">
                  <c:v>629</c:v>
                </c:pt>
                <c:pt idx="212">
                  <c:v>561</c:v>
                </c:pt>
                <c:pt idx="213">
                  <c:v>768</c:v>
                </c:pt>
                <c:pt idx="214">
                  <c:v>795</c:v>
                </c:pt>
                <c:pt idx="215">
                  <c:v>746</c:v>
                </c:pt>
                <c:pt idx="216">
                  <c:v>66</c:v>
                </c:pt>
                <c:pt idx="217">
                  <c:v>58</c:v>
                </c:pt>
                <c:pt idx="218">
                  <c:v>52</c:v>
                </c:pt>
                <c:pt idx="219">
                  <c:v>40</c:v>
                </c:pt>
                <c:pt idx="220">
                  <c:v>44</c:v>
                </c:pt>
                <c:pt idx="221">
                  <c:v>38</c:v>
                </c:pt>
                <c:pt idx="222">
                  <c:v>38</c:v>
                </c:pt>
                <c:pt idx="223">
                  <c:v>38</c:v>
                </c:pt>
                <c:pt idx="224">
                  <c:v>33</c:v>
                </c:pt>
                <c:pt idx="225">
                  <c:v>60</c:v>
                </c:pt>
                <c:pt idx="226">
                  <c:v>58</c:v>
                </c:pt>
                <c:pt idx="227">
                  <c:v>63</c:v>
                </c:pt>
                <c:pt idx="228">
                  <c:v>54</c:v>
                </c:pt>
                <c:pt idx="229">
                  <c:v>36</c:v>
                </c:pt>
                <c:pt idx="230">
                  <c:v>49</c:v>
                </c:pt>
                <c:pt idx="231">
                  <c:v>37</c:v>
                </c:pt>
                <c:pt idx="232">
                  <c:v>39</c:v>
                </c:pt>
                <c:pt idx="233">
                  <c:v>37</c:v>
                </c:pt>
                <c:pt idx="234">
                  <c:v>36</c:v>
                </c:pt>
                <c:pt idx="235">
                  <c:v>40</c:v>
                </c:pt>
                <c:pt idx="236">
                  <c:v>45</c:v>
                </c:pt>
                <c:pt idx="237">
                  <c:v>54</c:v>
                </c:pt>
                <c:pt idx="238">
                  <c:v>54</c:v>
                </c:pt>
                <c:pt idx="239">
                  <c:v>62</c:v>
                </c:pt>
                <c:pt idx="240">
                  <c:v>189</c:v>
                </c:pt>
                <c:pt idx="241">
                  <c:v>141</c:v>
                </c:pt>
                <c:pt idx="242">
                  <c:v>144</c:v>
                </c:pt>
                <c:pt idx="243">
                  <c:v>126</c:v>
                </c:pt>
                <c:pt idx="244">
                  <c:v>118</c:v>
                </c:pt>
                <c:pt idx="245">
                  <c:v>100</c:v>
                </c:pt>
                <c:pt idx="246">
                  <c:v>150</c:v>
                </c:pt>
                <c:pt idx="247">
                  <c:v>130</c:v>
                </c:pt>
                <c:pt idx="248">
                  <c:v>147</c:v>
                </c:pt>
                <c:pt idx="249">
                  <c:v>205</c:v>
                </c:pt>
                <c:pt idx="250">
                  <c:v>153</c:v>
                </c:pt>
                <c:pt idx="251">
                  <c:v>168</c:v>
                </c:pt>
                <c:pt idx="252">
                  <c:v>150</c:v>
                </c:pt>
                <c:pt idx="253">
                  <c:v>187</c:v>
                </c:pt>
                <c:pt idx="254">
                  <c:v>168</c:v>
                </c:pt>
                <c:pt idx="255">
                  <c:v>140</c:v>
                </c:pt>
                <c:pt idx="256">
                  <c:v>137</c:v>
                </c:pt>
                <c:pt idx="257">
                  <c:v>126</c:v>
                </c:pt>
                <c:pt idx="258">
                  <c:v>126</c:v>
                </c:pt>
                <c:pt idx="259">
                  <c:v>125</c:v>
                </c:pt>
                <c:pt idx="260">
                  <c:v>127</c:v>
                </c:pt>
                <c:pt idx="261">
                  <c:v>185</c:v>
                </c:pt>
                <c:pt idx="262">
                  <c:v>200</c:v>
                </c:pt>
                <c:pt idx="263">
                  <c:v>186</c:v>
                </c:pt>
                <c:pt idx="264">
                  <c:v>344</c:v>
                </c:pt>
                <c:pt idx="265">
                  <c:v>288</c:v>
                </c:pt>
                <c:pt idx="266">
                  <c:v>306</c:v>
                </c:pt>
                <c:pt idx="267">
                  <c:v>186</c:v>
                </c:pt>
                <c:pt idx="268">
                  <c:v>218</c:v>
                </c:pt>
                <c:pt idx="269">
                  <c:v>274</c:v>
                </c:pt>
                <c:pt idx="270">
                  <c:v>241</c:v>
                </c:pt>
                <c:pt idx="271">
                  <c:v>238</c:v>
                </c:pt>
                <c:pt idx="272">
                  <c:v>211</c:v>
                </c:pt>
                <c:pt idx="273">
                  <c:v>286</c:v>
                </c:pt>
                <c:pt idx="274">
                  <c:v>332</c:v>
                </c:pt>
                <c:pt idx="275">
                  <c:v>293</c:v>
                </c:pt>
                <c:pt idx="276">
                  <c:v>313</c:v>
                </c:pt>
                <c:pt idx="277">
                  <c:v>272</c:v>
                </c:pt>
                <c:pt idx="278">
                  <c:v>280</c:v>
                </c:pt>
                <c:pt idx="279">
                  <c:v>214</c:v>
                </c:pt>
                <c:pt idx="280">
                  <c:v>233</c:v>
                </c:pt>
                <c:pt idx="281">
                  <c:v>213</c:v>
                </c:pt>
                <c:pt idx="282">
                  <c:v>199</c:v>
                </c:pt>
                <c:pt idx="283">
                  <c:v>178</c:v>
                </c:pt>
                <c:pt idx="284">
                  <c:v>203</c:v>
                </c:pt>
                <c:pt idx="285">
                  <c:v>311</c:v>
                </c:pt>
                <c:pt idx="286">
                  <c:v>317</c:v>
                </c:pt>
                <c:pt idx="287">
                  <c:v>319</c:v>
                </c:pt>
                <c:pt idx="288">
                  <c:v>66</c:v>
                </c:pt>
                <c:pt idx="289">
                  <c:v>68</c:v>
                </c:pt>
                <c:pt idx="290">
                  <c:v>59</c:v>
                </c:pt>
                <c:pt idx="291">
                  <c:v>62</c:v>
                </c:pt>
                <c:pt idx="292">
                  <c:v>63</c:v>
                </c:pt>
                <c:pt idx="293">
                  <c:v>43</c:v>
                </c:pt>
                <c:pt idx="294">
                  <c:v>44</c:v>
                </c:pt>
                <c:pt idx="295">
                  <c:v>41</c:v>
                </c:pt>
                <c:pt idx="296">
                  <c:v>56</c:v>
                </c:pt>
                <c:pt idx="297">
                  <c:v>74</c:v>
                </c:pt>
                <c:pt idx="298">
                  <c:v>78</c:v>
                </c:pt>
                <c:pt idx="299">
                  <c:v>69</c:v>
                </c:pt>
                <c:pt idx="300">
                  <c:v>75</c:v>
                </c:pt>
                <c:pt idx="301">
                  <c:v>75</c:v>
                </c:pt>
                <c:pt idx="302">
                  <c:v>71</c:v>
                </c:pt>
                <c:pt idx="303">
                  <c:v>56</c:v>
                </c:pt>
                <c:pt idx="304">
                  <c:v>53</c:v>
                </c:pt>
                <c:pt idx="305">
                  <c:v>57</c:v>
                </c:pt>
                <c:pt idx="306">
                  <c:v>56</c:v>
                </c:pt>
                <c:pt idx="307">
                  <c:v>52</c:v>
                </c:pt>
                <c:pt idx="308">
                  <c:v>48</c:v>
                </c:pt>
                <c:pt idx="309">
                  <c:v>85</c:v>
                </c:pt>
                <c:pt idx="310">
                  <c:v>70</c:v>
                </c:pt>
                <c:pt idx="311">
                  <c:v>82</c:v>
                </c:pt>
                <c:pt idx="312">
                  <c:v>87</c:v>
                </c:pt>
                <c:pt idx="313">
                  <c:v>99</c:v>
                </c:pt>
                <c:pt idx="314">
                  <c:v>71</c:v>
                </c:pt>
                <c:pt idx="315">
                  <c:v>60</c:v>
                </c:pt>
                <c:pt idx="316">
                  <c:v>75</c:v>
                </c:pt>
                <c:pt idx="317">
                  <c:v>71</c:v>
                </c:pt>
                <c:pt idx="318">
                  <c:v>58</c:v>
                </c:pt>
                <c:pt idx="319">
                  <c:v>59</c:v>
                </c:pt>
                <c:pt idx="320">
                  <c:v>68</c:v>
                </c:pt>
                <c:pt idx="321">
                  <c:v>101</c:v>
                </c:pt>
                <c:pt idx="322">
                  <c:v>99</c:v>
                </c:pt>
                <c:pt idx="323">
                  <c:v>94</c:v>
                </c:pt>
                <c:pt idx="324">
                  <c:v>89</c:v>
                </c:pt>
                <c:pt idx="325">
                  <c:v>92</c:v>
                </c:pt>
                <c:pt idx="326">
                  <c:v>78</c:v>
                </c:pt>
                <c:pt idx="327">
                  <c:v>64</c:v>
                </c:pt>
                <c:pt idx="328">
                  <c:v>70</c:v>
                </c:pt>
                <c:pt idx="329">
                  <c:v>63</c:v>
                </c:pt>
                <c:pt idx="330">
                  <c:v>71</c:v>
                </c:pt>
                <c:pt idx="331">
                  <c:v>64</c:v>
                </c:pt>
                <c:pt idx="332">
                  <c:v>67</c:v>
                </c:pt>
                <c:pt idx="333">
                  <c:v>92</c:v>
                </c:pt>
                <c:pt idx="334">
                  <c:v>100</c:v>
                </c:pt>
                <c:pt idx="335">
                  <c:v>89</c:v>
                </c:pt>
                <c:pt idx="336">
                  <c:v>50</c:v>
                </c:pt>
                <c:pt idx="337">
                  <c:v>31</c:v>
                </c:pt>
                <c:pt idx="338">
                  <c:v>45</c:v>
                </c:pt>
                <c:pt idx="339">
                  <c:v>36</c:v>
                </c:pt>
                <c:pt idx="340">
                  <c:v>34</c:v>
                </c:pt>
                <c:pt idx="341">
                  <c:v>39</c:v>
                </c:pt>
                <c:pt idx="342">
                  <c:v>31</c:v>
                </c:pt>
                <c:pt idx="343">
                  <c:v>34</c:v>
                </c:pt>
                <c:pt idx="344">
                  <c:v>32</c:v>
                </c:pt>
                <c:pt idx="345">
                  <c:v>58</c:v>
                </c:pt>
                <c:pt idx="346">
                  <c:v>51</c:v>
                </c:pt>
                <c:pt idx="347">
                  <c:v>55</c:v>
                </c:pt>
                <c:pt idx="348">
                  <c:v>44</c:v>
                </c:pt>
                <c:pt idx="349">
                  <c:v>47</c:v>
                </c:pt>
                <c:pt idx="350">
                  <c:v>50</c:v>
                </c:pt>
                <c:pt idx="351">
                  <c:v>26</c:v>
                </c:pt>
                <c:pt idx="352">
                  <c:v>38</c:v>
                </c:pt>
                <c:pt idx="353">
                  <c:v>38</c:v>
                </c:pt>
                <c:pt idx="354">
                  <c:v>39</c:v>
                </c:pt>
                <c:pt idx="355">
                  <c:v>28</c:v>
                </c:pt>
                <c:pt idx="356">
                  <c:v>29</c:v>
                </c:pt>
                <c:pt idx="357">
                  <c:v>45</c:v>
                </c:pt>
                <c:pt idx="358">
                  <c:v>37</c:v>
                </c:pt>
                <c:pt idx="359">
                  <c:v>35</c:v>
                </c:pt>
                <c:pt idx="360">
                  <c:v>168</c:v>
                </c:pt>
                <c:pt idx="361">
                  <c:v>153</c:v>
                </c:pt>
                <c:pt idx="362">
                  <c:v>155</c:v>
                </c:pt>
                <c:pt idx="363">
                  <c:v>145</c:v>
                </c:pt>
                <c:pt idx="364">
                  <c:v>151</c:v>
                </c:pt>
                <c:pt idx="365">
                  <c:v>140</c:v>
                </c:pt>
                <c:pt idx="366">
                  <c:v>112</c:v>
                </c:pt>
                <c:pt idx="367">
                  <c:v>126</c:v>
                </c:pt>
                <c:pt idx="368">
                  <c:v>126</c:v>
                </c:pt>
                <c:pt idx="369">
                  <c:v>163</c:v>
                </c:pt>
                <c:pt idx="370">
                  <c:v>187</c:v>
                </c:pt>
                <c:pt idx="371">
                  <c:v>177</c:v>
                </c:pt>
                <c:pt idx="372">
                  <c:v>185</c:v>
                </c:pt>
                <c:pt idx="373">
                  <c:v>183</c:v>
                </c:pt>
                <c:pt idx="374">
                  <c:v>171</c:v>
                </c:pt>
                <c:pt idx="375">
                  <c:v>128</c:v>
                </c:pt>
                <c:pt idx="376">
                  <c:v>143</c:v>
                </c:pt>
                <c:pt idx="377">
                  <c:v>143</c:v>
                </c:pt>
                <c:pt idx="378">
                  <c:v>127</c:v>
                </c:pt>
                <c:pt idx="379">
                  <c:v>127</c:v>
                </c:pt>
                <c:pt idx="380">
                  <c:v>119</c:v>
                </c:pt>
                <c:pt idx="381">
                  <c:v>183</c:v>
                </c:pt>
                <c:pt idx="382">
                  <c:v>184</c:v>
                </c:pt>
                <c:pt idx="383">
                  <c:v>189</c:v>
                </c:pt>
                <c:pt idx="384">
                  <c:v>525</c:v>
                </c:pt>
                <c:pt idx="385">
                  <c:v>472</c:v>
                </c:pt>
                <c:pt idx="386">
                  <c:v>374</c:v>
                </c:pt>
                <c:pt idx="387">
                  <c:v>337</c:v>
                </c:pt>
                <c:pt idx="388">
                  <c:v>358</c:v>
                </c:pt>
                <c:pt idx="389">
                  <c:v>354</c:v>
                </c:pt>
                <c:pt idx="390">
                  <c:v>375</c:v>
                </c:pt>
                <c:pt idx="391">
                  <c:v>329</c:v>
                </c:pt>
                <c:pt idx="392">
                  <c:v>296</c:v>
                </c:pt>
                <c:pt idx="393">
                  <c:v>556</c:v>
                </c:pt>
                <c:pt idx="394">
                  <c:v>556</c:v>
                </c:pt>
                <c:pt idx="395">
                  <c:v>452</c:v>
                </c:pt>
                <c:pt idx="396">
                  <c:v>485</c:v>
                </c:pt>
                <c:pt idx="397">
                  <c:v>471</c:v>
                </c:pt>
                <c:pt idx="398">
                  <c:v>401</c:v>
                </c:pt>
                <c:pt idx="399">
                  <c:v>368</c:v>
                </c:pt>
                <c:pt idx="400">
                  <c:v>353</c:v>
                </c:pt>
                <c:pt idx="401">
                  <c:v>368</c:v>
                </c:pt>
                <c:pt idx="402">
                  <c:v>358</c:v>
                </c:pt>
                <c:pt idx="403">
                  <c:v>350</c:v>
                </c:pt>
                <c:pt idx="404">
                  <c:v>348</c:v>
                </c:pt>
                <c:pt idx="405">
                  <c:v>541</c:v>
                </c:pt>
                <c:pt idx="406">
                  <c:v>461</c:v>
                </c:pt>
                <c:pt idx="407">
                  <c:v>502</c:v>
                </c:pt>
                <c:pt idx="408">
                  <c:v>678</c:v>
                </c:pt>
                <c:pt idx="409">
                  <c:v>718</c:v>
                </c:pt>
                <c:pt idx="410">
                  <c:v>531</c:v>
                </c:pt>
                <c:pt idx="411">
                  <c:v>545</c:v>
                </c:pt>
                <c:pt idx="412">
                  <c:v>520</c:v>
                </c:pt>
                <c:pt idx="413">
                  <c:v>516</c:v>
                </c:pt>
                <c:pt idx="414">
                  <c:v>424</c:v>
                </c:pt>
                <c:pt idx="415">
                  <c:v>529</c:v>
                </c:pt>
                <c:pt idx="416">
                  <c:v>422</c:v>
                </c:pt>
                <c:pt idx="417">
                  <c:v>618</c:v>
                </c:pt>
                <c:pt idx="418">
                  <c:v>707</c:v>
                </c:pt>
                <c:pt idx="419">
                  <c:v>730</c:v>
                </c:pt>
                <c:pt idx="420">
                  <c:v>653</c:v>
                </c:pt>
                <c:pt idx="421">
                  <c:v>693</c:v>
                </c:pt>
                <c:pt idx="422">
                  <c:v>604</c:v>
                </c:pt>
                <c:pt idx="423">
                  <c:v>494</c:v>
                </c:pt>
                <c:pt idx="424">
                  <c:v>497</c:v>
                </c:pt>
                <c:pt idx="425">
                  <c:v>488</c:v>
                </c:pt>
                <c:pt idx="426">
                  <c:v>492</c:v>
                </c:pt>
                <c:pt idx="427">
                  <c:v>461</c:v>
                </c:pt>
                <c:pt idx="428">
                  <c:v>419</c:v>
                </c:pt>
                <c:pt idx="429">
                  <c:v>722</c:v>
                </c:pt>
                <c:pt idx="430">
                  <c:v>699</c:v>
                </c:pt>
                <c:pt idx="431">
                  <c:v>706</c:v>
                </c:pt>
                <c:pt idx="432">
                  <c:v>44</c:v>
                </c:pt>
                <c:pt idx="433">
                  <c:v>39</c:v>
                </c:pt>
                <c:pt idx="434">
                  <c:v>32</c:v>
                </c:pt>
                <c:pt idx="435">
                  <c:v>32</c:v>
                </c:pt>
                <c:pt idx="436">
                  <c:v>28</c:v>
                </c:pt>
                <c:pt idx="437">
                  <c:v>26</c:v>
                </c:pt>
                <c:pt idx="438">
                  <c:v>32</c:v>
                </c:pt>
                <c:pt idx="439">
                  <c:v>31</c:v>
                </c:pt>
                <c:pt idx="440">
                  <c:v>33</c:v>
                </c:pt>
                <c:pt idx="441">
                  <c:v>59</c:v>
                </c:pt>
                <c:pt idx="442">
                  <c:v>50</c:v>
                </c:pt>
                <c:pt idx="443">
                  <c:v>50</c:v>
                </c:pt>
                <c:pt idx="444">
                  <c:v>43</c:v>
                </c:pt>
                <c:pt idx="445">
                  <c:v>49</c:v>
                </c:pt>
                <c:pt idx="446">
                  <c:v>45</c:v>
                </c:pt>
                <c:pt idx="447">
                  <c:v>39</c:v>
                </c:pt>
                <c:pt idx="448">
                  <c:v>37</c:v>
                </c:pt>
                <c:pt idx="449">
                  <c:v>30</c:v>
                </c:pt>
                <c:pt idx="450">
                  <c:v>33</c:v>
                </c:pt>
                <c:pt idx="451">
                  <c:v>22</c:v>
                </c:pt>
                <c:pt idx="452">
                  <c:v>31</c:v>
                </c:pt>
                <c:pt idx="453">
                  <c:v>55</c:v>
                </c:pt>
                <c:pt idx="454">
                  <c:v>47</c:v>
                </c:pt>
                <c:pt idx="455">
                  <c:v>46</c:v>
                </c:pt>
                <c:pt idx="456">
                  <c:v>84</c:v>
                </c:pt>
                <c:pt idx="457">
                  <c:v>71</c:v>
                </c:pt>
                <c:pt idx="458">
                  <c:v>60</c:v>
                </c:pt>
                <c:pt idx="459">
                  <c:v>62</c:v>
                </c:pt>
                <c:pt idx="460">
                  <c:v>45</c:v>
                </c:pt>
                <c:pt idx="461">
                  <c:v>49</c:v>
                </c:pt>
                <c:pt idx="462">
                  <c:v>46</c:v>
                </c:pt>
                <c:pt idx="463">
                  <c:v>62</c:v>
                </c:pt>
                <c:pt idx="464">
                  <c:v>56</c:v>
                </c:pt>
                <c:pt idx="465">
                  <c:v>82</c:v>
                </c:pt>
                <c:pt idx="466">
                  <c:v>69</c:v>
                </c:pt>
                <c:pt idx="467">
                  <c:v>77</c:v>
                </c:pt>
                <c:pt idx="468">
                  <c:v>72</c:v>
                </c:pt>
                <c:pt idx="469">
                  <c:v>72</c:v>
                </c:pt>
                <c:pt idx="470">
                  <c:v>63</c:v>
                </c:pt>
                <c:pt idx="471">
                  <c:v>49</c:v>
                </c:pt>
                <c:pt idx="472">
                  <c:v>60</c:v>
                </c:pt>
                <c:pt idx="473">
                  <c:v>60</c:v>
                </c:pt>
                <c:pt idx="474">
                  <c:v>54</c:v>
                </c:pt>
                <c:pt idx="475">
                  <c:v>51</c:v>
                </c:pt>
                <c:pt idx="476">
                  <c:v>53</c:v>
                </c:pt>
                <c:pt idx="477">
                  <c:v>76</c:v>
                </c:pt>
                <c:pt idx="478">
                  <c:v>71</c:v>
                </c:pt>
                <c:pt idx="479">
                  <c:v>82</c:v>
                </c:pt>
                <c:pt idx="480">
                  <c:v>61</c:v>
                </c:pt>
                <c:pt idx="481">
                  <c:v>74</c:v>
                </c:pt>
                <c:pt idx="482">
                  <c:v>65</c:v>
                </c:pt>
                <c:pt idx="483">
                  <c:v>54</c:v>
                </c:pt>
                <c:pt idx="484">
                  <c:v>51</c:v>
                </c:pt>
                <c:pt idx="485">
                  <c:v>71</c:v>
                </c:pt>
                <c:pt idx="486">
                  <c:v>59</c:v>
                </c:pt>
                <c:pt idx="487">
                  <c:v>62</c:v>
                </c:pt>
                <c:pt idx="488">
                  <c:v>51</c:v>
                </c:pt>
                <c:pt idx="489">
                  <c:v>99</c:v>
                </c:pt>
                <c:pt idx="490">
                  <c:v>113</c:v>
                </c:pt>
                <c:pt idx="491">
                  <c:v>78</c:v>
                </c:pt>
                <c:pt idx="492">
                  <c:v>95</c:v>
                </c:pt>
                <c:pt idx="493">
                  <c:v>77</c:v>
                </c:pt>
                <c:pt idx="494">
                  <c:v>64</c:v>
                </c:pt>
                <c:pt idx="495">
                  <c:v>65</c:v>
                </c:pt>
                <c:pt idx="496">
                  <c:v>58</c:v>
                </c:pt>
                <c:pt idx="497">
                  <c:v>71</c:v>
                </c:pt>
                <c:pt idx="498">
                  <c:v>51</c:v>
                </c:pt>
                <c:pt idx="499">
                  <c:v>63</c:v>
                </c:pt>
                <c:pt idx="500">
                  <c:v>53</c:v>
                </c:pt>
                <c:pt idx="501">
                  <c:v>73</c:v>
                </c:pt>
                <c:pt idx="502">
                  <c:v>86</c:v>
                </c:pt>
                <c:pt idx="503">
                  <c:v>82</c:v>
                </c:pt>
                <c:pt idx="504">
                  <c:v>194</c:v>
                </c:pt>
                <c:pt idx="505">
                  <c:v>177</c:v>
                </c:pt>
                <c:pt idx="506">
                  <c:v>179</c:v>
                </c:pt>
                <c:pt idx="507">
                  <c:v>153</c:v>
                </c:pt>
                <c:pt idx="508">
                  <c:v>119</c:v>
                </c:pt>
                <c:pt idx="509">
                  <c:v>135</c:v>
                </c:pt>
                <c:pt idx="510">
                  <c:v>110</c:v>
                </c:pt>
                <c:pt idx="511">
                  <c:v>140</c:v>
                </c:pt>
                <c:pt idx="512">
                  <c:v>146</c:v>
                </c:pt>
                <c:pt idx="513">
                  <c:v>178</c:v>
                </c:pt>
                <c:pt idx="514">
                  <c:v>211</c:v>
                </c:pt>
                <c:pt idx="515">
                  <c:v>181</c:v>
                </c:pt>
                <c:pt idx="516">
                  <c:v>198</c:v>
                </c:pt>
                <c:pt idx="517">
                  <c:v>189</c:v>
                </c:pt>
                <c:pt idx="518">
                  <c:v>159</c:v>
                </c:pt>
                <c:pt idx="519">
                  <c:v>140</c:v>
                </c:pt>
                <c:pt idx="520">
                  <c:v>117</c:v>
                </c:pt>
                <c:pt idx="521">
                  <c:v>142</c:v>
                </c:pt>
                <c:pt idx="522">
                  <c:v>131</c:v>
                </c:pt>
                <c:pt idx="523">
                  <c:v>122</c:v>
                </c:pt>
                <c:pt idx="524">
                  <c:v>130</c:v>
                </c:pt>
                <c:pt idx="525">
                  <c:v>187</c:v>
                </c:pt>
                <c:pt idx="526">
                  <c:v>205</c:v>
                </c:pt>
                <c:pt idx="527">
                  <c:v>205</c:v>
                </c:pt>
                <c:pt idx="528">
                  <c:v>313</c:v>
                </c:pt>
                <c:pt idx="529">
                  <c:v>377</c:v>
                </c:pt>
                <c:pt idx="530">
                  <c:v>326</c:v>
                </c:pt>
                <c:pt idx="531">
                  <c:v>265</c:v>
                </c:pt>
                <c:pt idx="532">
                  <c:v>243</c:v>
                </c:pt>
                <c:pt idx="533">
                  <c:v>263</c:v>
                </c:pt>
                <c:pt idx="534">
                  <c:v>212</c:v>
                </c:pt>
                <c:pt idx="535">
                  <c:v>279</c:v>
                </c:pt>
                <c:pt idx="536">
                  <c:v>246</c:v>
                </c:pt>
                <c:pt idx="537">
                  <c:v>319</c:v>
                </c:pt>
                <c:pt idx="538">
                  <c:v>319</c:v>
                </c:pt>
                <c:pt idx="539">
                  <c:v>310</c:v>
                </c:pt>
                <c:pt idx="540">
                  <c:v>320</c:v>
                </c:pt>
                <c:pt idx="541">
                  <c:v>311</c:v>
                </c:pt>
                <c:pt idx="542">
                  <c:v>335</c:v>
                </c:pt>
                <c:pt idx="543">
                  <c:v>256</c:v>
                </c:pt>
                <c:pt idx="544">
                  <c:v>262</c:v>
                </c:pt>
                <c:pt idx="545">
                  <c:v>238</c:v>
                </c:pt>
                <c:pt idx="546">
                  <c:v>231</c:v>
                </c:pt>
                <c:pt idx="547">
                  <c:v>240</c:v>
                </c:pt>
                <c:pt idx="548">
                  <c:v>249</c:v>
                </c:pt>
                <c:pt idx="549">
                  <c:v>326</c:v>
                </c:pt>
                <c:pt idx="550">
                  <c:v>419</c:v>
                </c:pt>
                <c:pt idx="551">
                  <c:v>354</c:v>
                </c:pt>
                <c:pt idx="552">
                  <c:v>543</c:v>
                </c:pt>
                <c:pt idx="553">
                  <c:v>434</c:v>
                </c:pt>
                <c:pt idx="554">
                  <c:v>419</c:v>
                </c:pt>
                <c:pt idx="555">
                  <c:v>376</c:v>
                </c:pt>
                <c:pt idx="556">
                  <c:v>366</c:v>
                </c:pt>
                <c:pt idx="557">
                  <c:v>372</c:v>
                </c:pt>
                <c:pt idx="558">
                  <c:v>285</c:v>
                </c:pt>
                <c:pt idx="559">
                  <c:v>304</c:v>
                </c:pt>
                <c:pt idx="560">
                  <c:v>352</c:v>
                </c:pt>
                <c:pt idx="561">
                  <c:v>520</c:v>
                </c:pt>
                <c:pt idx="562">
                  <c:v>503</c:v>
                </c:pt>
                <c:pt idx="563">
                  <c:v>549</c:v>
                </c:pt>
                <c:pt idx="564">
                  <c:v>446</c:v>
                </c:pt>
                <c:pt idx="565">
                  <c:v>509</c:v>
                </c:pt>
                <c:pt idx="566">
                  <c:v>445</c:v>
                </c:pt>
                <c:pt idx="567">
                  <c:v>334</c:v>
                </c:pt>
                <c:pt idx="568">
                  <c:v>373</c:v>
                </c:pt>
                <c:pt idx="569">
                  <c:v>384</c:v>
                </c:pt>
                <c:pt idx="570">
                  <c:v>349</c:v>
                </c:pt>
                <c:pt idx="571">
                  <c:v>313</c:v>
                </c:pt>
                <c:pt idx="572">
                  <c:v>328</c:v>
                </c:pt>
                <c:pt idx="573">
                  <c:v>489</c:v>
                </c:pt>
                <c:pt idx="574">
                  <c:v>545</c:v>
                </c:pt>
                <c:pt idx="575">
                  <c:v>540</c:v>
                </c:pt>
              </c:numCache>
            </c:numRef>
          </c:xVal>
          <c:yVal>
            <c:numRef>
              <c:f>Data!$G$2:$G$577</c:f>
              <c:numCache>
                <c:formatCode>"$"#,##0.00</c:formatCode>
                <c:ptCount val="576"/>
                <c:pt idx="0">
                  <c:v>1541.91</c:v>
                </c:pt>
                <c:pt idx="1">
                  <c:v>1979.07</c:v>
                </c:pt>
                <c:pt idx="2">
                  <c:v>1660.2299999999998</c:v>
                </c:pt>
                <c:pt idx="3">
                  <c:v>1366.1699999999998</c:v>
                </c:pt>
                <c:pt idx="4">
                  <c:v>1020.68</c:v>
                </c:pt>
                <c:pt idx="5">
                  <c:v>1144.8799999999999</c:v>
                </c:pt>
                <c:pt idx="6">
                  <c:v>1706.6499999999999</c:v>
                </c:pt>
                <c:pt idx="7">
                  <c:v>1042.99</c:v>
                </c:pt>
                <c:pt idx="8">
                  <c:v>1204.95</c:v>
                </c:pt>
                <c:pt idx="9">
                  <c:v>2024.74</c:v>
                </c:pt>
                <c:pt idx="10">
                  <c:v>2118.54</c:v>
                </c:pt>
                <c:pt idx="11">
                  <c:v>1327.02</c:v>
                </c:pt>
                <c:pt idx="12">
                  <c:v>1873.44</c:v>
                </c:pt>
                <c:pt idx="13">
                  <c:v>1484.08</c:v>
                </c:pt>
                <c:pt idx="14">
                  <c:v>1302.4199999999998</c:v>
                </c:pt>
                <c:pt idx="15">
                  <c:v>1067.5</c:v>
                </c:pt>
                <c:pt idx="16">
                  <c:v>1145.7</c:v>
                </c:pt>
                <c:pt idx="17">
                  <c:v>1477.44</c:v>
                </c:pt>
                <c:pt idx="18">
                  <c:v>1195.27</c:v>
                </c:pt>
                <c:pt idx="19">
                  <c:v>1327.11</c:v>
                </c:pt>
                <c:pt idx="20">
                  <c:v>946.80000000000007</c:v>
                </c:pt>
                <c:pt idx="21">
                  <c:v>1968.46</c:v>
                </c:pt>
                <c:pt idx="22">
                  <c:v>1537.35</c:v>
                </c:pt>
                <c:pt idx="23">
                  <c:v>1585.1</c:v>
                </c:pt>
                <c:pt idx="24">
                  <c:v>1801.5</c:v>
                </c:pt>
                <c:pt idx="25">
                  <c:v>2323.1999999999998</c:v>
                </c:pt>
                <c:pt idx="26">
                  <c:v>2249.7600000000002</c:v>
                </c:pt>
                <c:pt idx="27">
                  <c:v>1186.6400000000001</c:v>
                </c:pt>
                <c:pt idx="28">
                  <c:v>1605</c:v>
                </c:pt>
                <c:pt idx="29">
                  <c:v>1540.8</c:v>
                </c:pt>
                <c:pt idx="30">
                  <c:v>1214.3399999999999</c:v>
                </c:pt>
                <c:pt idx="31">
                  <c:v>1810.44</c:v>
                </c:pt>
                <c:pt idx="32">
                  <c:v>1735.8500000000001</c:v>
                </c:pt>
                <c:pt idx="33">
                  <c:v>2071.6800000000003</c:v>
                </c:pt>
                <c:pt idx="34">
                  <c:v>1564.4199999999998</c:v>
                </c:pt>
                <c:pt idx="35">
                  <c:v>2389.8900000000003</c:v>
                </c:pt>
                <c:pt idx="36">
                  <c:v>2325.12</c:v>
                </c:pt>
                <c:pt idx="37">
                  <c:v>2131.9500000000003</c:v>
                </c:pt>
                <c:pt idx="38">
                  <c:v>2515.2800000000002</c:v>
                </c:pt>
                <c:pt idx="39">
                  <c:v>2249.3000000000002</c:v>
                </c:pt>
                <c:pt idx="40">
                  <c:v>1687.92</c:v>
                </c:pt>
                <c:pt idx="41">
                  <c:v>1414.84</c:v>
                </c:pt>
                <c:pt idx="42">
                  <c:v>1704.96</c:v>
                </c:pt>
                <c:pt idx="43">
                  <c:v>1373.07</c:v>
                </c:pt>
                <c:pt idx="44">
                  <c:v>1575</c:v>
                </c:pt>
                <c:pt idx="45">
                  <c:v>2110.6200000000003</c:v>
                </c:pt>
                <c:pt idx="46">
                  <c:v>2777.75</c:v>
                </c:pt>
                <c:pt idx="47">
                  <c:v>2389.9899999999998</c:v>
                </c:pt>
                <c:pt idx="48">
                  <c:v>3474.72</c:v>
                </c:pt>
                <c:pt idx="49">
                  <c:v>2640.2200000000003</c:v>
                </c:pt>
                <c:pt idx="50">
                  <c:v>2299.9900000000002</c:v>
                </c:pt>
                <c:pt idx="51">
                  <c:v>2194.92</c:v>
                </c:pt>
                <c:pt idx="52">
                  <c:v>1566</c:v>
                </c:pt>
                <c:pt idx="53">
                  <c:v>1701.8300000000002</c:v>
                </c:pt>
                <c:pt idx="54">
                  <c:v>1537.72</c:v>
                </c:pt>
                <c:pt idx="55">
                  <c:v>2041.02</c:v>
                </c:pt>
                <c:pt idx="56">
                  <c:v>2312.96</c:v>
                </c:pt>
                <c:pt idx="57">
                  <c:v>2739.04</c:v>
                </c:pt>
                <c:pt idx="58">
                  <c:v>2343.8399999999997</c:v>
                </c:pt>
                <c:pt idx="59">
                  <c:v>3069.12</c:v>
                </c:pt>
                <c:pt idx="60">
                  <c:v>2534.02</c:v>
                </c:pt>
                <c:pt idx="61">
                  <c:v>2321.04</c:v>
                </c:pt>
                <c:pt idx="62">
                  <c:v>1776.32</c:v>
                </c:pt>
                <c:pt idx="63">
                  <c:v>2131.8000000000002</c:v>
                </c:pt>
                <c:pt idx="64">
                  <c:v>1842.81</c:v>
                </c:pt>
                <c:pt idx="65">
                  <c:v>1741.3400000000001</c:v>
                </c:pt>
                <c:pt idx="66">
                  <c:v>2010.7199999999998</c:v>
                </c:pt>
                <c:pt idx="67">
                  <c:v>1965.6000000000001</c:v>
                </c:pt>
                <c:pt idx="68">
                  <c:v>1968.8</c:v>
                </c:pt>
                <c:pt idx="69">
                  <c:v>2236.2999999999997</c:v>
                </c:pt>
                <c:pt idx="70">
                  <c:v>2939.6400000000003</c:v>
                </c:pt>
                <c:pt idx="71">
                  <c:v>2828.52</c:v>
                </c:pt>
                <c:pt idx="72">
                  <c:v>3948.84</c:v>
                </c:pt>
                <c:pt idx="73">
                  <c:v>3410.5299999999997</c:v>
                </c:pt>
                <c:pt idx="74">
                  <c:v>2577.48</c:v>
                </c:pt>
                <c:pt idx="75">
                  <c:v>2967.3</c:v>
                </c:pt>
                <c:pt idx="76">
                  <c:v>2329.4699999999998</c:v>
                </c:pt>
                <c:pt idx="77">
                  <c:v>2311.7399999999998</c:v>
                </c:pt>
                <c:pt idx="78">
                  <c:v>2729.75</c:v>
                </c:pt>
                <c:pt idx="79">
                  <c:v>2543.4</c:v>
                </c:pt>
                <c:pt idx="80">
                  <c:v>1897.9099999999999</c:v>
                </c:pt>
                <c:pt idx="81">
                  <c:v>3057.35</c:v>
                </c:pt>
                <c:pt idx="82">
                  <c:v>3493.53</c:v>
                </c:pt>
                <c:pt idx="83">
                  <c:v>4032.1800000000003</c:v>
                </c:pt>
                <c:pt idx="84">
                  <c:v>3677.4700000000003</c:v>
                </c:pt>
                <c:pt idx="85">
                  <c:v>3173.62</c:v>
                </c:pt>
                <c:pt idx="86">
                  <c:v>2993.86</c:v>
                </c:pt>
                <c:pt idx="87">
                  <c:v>2739.84</c:v>
                </c:pt>
                <c:pt idx="88">
                  <c:v>2089.94</c:v>
                </c:pt>
                <c:pt idx="89">
                  <c:v>2659.3599999999997</c:v>
                </c:pt>
                <c:pt idx="90">
                  <c:v>2751.39</c:v>
                </c:pt>
                <c:pt idx="91">
                  <c:v>2924.85</c:v>
                </c:pt>
                <c:pt idx="92">
                  <c:v>2552</c:v>
                </c:pt>
                <c:pt idx="93">
                  <c:v>4094.79</c:v>
                </c:pt>
                <c:pt idx="94">
                  <c:v>3608.4</c:v>
                </c:pt>
                <c:pt idx="95">
                  <c:v>4150.08</c:v>
                </c:pt>
                <c:pt idx="96">
                  <c:v>5227.92</c:v>
                </c:pt>
                <c:pt idx="97">
                  <c:v>3083.74</c:v>
                </c:pt>
                <c:pt idx="98">
                  <c:v>4146.3</c:v>
                </c:pt>
                <c:pt idx="99">
                  <c:v>2236.8199999999997</c:v>
                </c:pt>
                <c:pt idx="100">
                  <c:v>4059.99</c:v>
                </c:pt>
                <c:pt idx="101">
                  <c:v>2377.54</c:v>
                </c:pt>
                <c:pt idx="102">
                  <c:v>2434.5</c:v>
                </c:pt>
                <c:pt idx="103">
                  <c:v>3612.48</c:v>
                </c:pt>
                <c:pt idx="104">
                  <c:v>3515.4</c:v>
                </c:pt>
                <c:pt idx="105">
                  <c:v>5647.68</c:v>
                </c:pt>
                <c:pt idx="106">
                  <c:v>5145.12</c:v>
                </c:pt>
                <c:pt idx="107">
                  <c:v>4787.28</c:v>
                </c:pt>
                <c:pt idx="108">
                  <c:v>4255.66</c:v>
                </c:pt>
                <c:pt idx="109">
                  <c:v>6247.08</c:v>
                </c:pt>
                <c:pt idx="110">
                  <c:v>3991.1</c:v>
                </c:pt>
                <c:pt idx="111">
                  <c:v>3364.2</c:v>
                </c:pt>
                <c:pt idx="112">
                  <c:v>3759.25</c:v>
                </c:pt>
                <c:pt idx="113">
                  <c:v>3765.3</c:v>
                </c:pt>
                <c:pt idx="114">
                  <c:v>3130.4</c:v>
                </c:pt>
                <c:pt idx="115">
                  <c:v>2144.2399999999998</c:v>
                </c:pt>
                <c:pt idx="116">
                  <c:v>2656.2000000000003</c:v>
                </c:pt>
                <c:pt idx="117">
                  <c:v>5762.16</c:v>
                </c:pt>
                <c:pt idx="118">
                  <c:v>3833.76</c:v>
                </c:pt>
                <c:pt idx="119">
                  <c:v>3932.4</c:v>
                </c:pt>
                <c:pt idx="120">
                  <c:v>4179.05</c:v>
                </c:pt>
                <c:pt idx="121">
                  <c:v>4612.0600000000004</c:v>
                </c:pt>
                <c:pt idx="122">
                  <c:v>4972.05</c:v>
                </c:pt>
                <c:pt idx="123">
                  <c:v>2989.34</c:v>
                </c:pt>
                <c:pt idx="124">
                  <c:v>3545.62</c:v>
                </c:pt>
                <c:pt idx="125">
                  <c:v>3762.7000000000003</c:v>
                </c:pt>
                <c:pt idx="126">
                  <c:v>3439.65</c:v>
                </c:pt>
                <c:pt idx="127">
                  <c:v>4178.53</c:v>
                </c:pt>
                <c:pt idx="128">
                  <c:v>4667.96</c:v>
                </c:pt>
                <c:pt idx="129">
                  <c:v>5205.3900000000003</c:v>
                </c:pt>
                <c:pt idx="130">
                  <c:v>6196.88</c:v>
                </c:pt>
                <c:pt idx="131">
                  <c:v>4082.18</c:v>
                </c:pt>
                <c:pt idx="132">
                  <c:v>4690.26</c:v>
                </c:pt>
                <c:pt idx="133">
                  <c:v>7678.3200000000006</c:v>
                </c:pt>
                <c:pt idx="134">
                  <c:v>5056.18</c:v>
                </c:pt>
                <c:pt idx="135">
                  <c:v>6537.96</c:v>
                </c:pt>
                <c:pt idx="136">
                  <c:v>4691.6799999999994</c:v>
                </c:pt>
                <c:pt idx="137">
                  <c:v>5135.3599999999997</c:v>
                </c:pt>
                <c:pt idx="138">
                  <c:v>4255.6500000000005</c:v>
                </c:pt>
                <c:pt idx="139">
                  <c:v>5427</c:v>
                </c:pt>
                <c:pt idx="140">
                  <c:v>4245.12</c:v>
                </c:pt>
                <c:pt idx="141">
                  <c:v>8110.8</c:v>
                </c:pt>
                <c:pt idx="142">
                  <c:v>7172.05</c:v>
                </c:pt>
                <c:pt idx="143">
                  <c:v>5191.4400000000005</c:v>
                </c:pt>
                <c:pt idx="144">
                  <c:v>1860.6</c:v>
                </c:pt>
                <c:pt idx="145">
                  <c:v>2228.4299999999998</c:v>
                </c:pt>
                <c:pt idx="146">
                  <c:v>1841</c:v>
                </c:pt>
                <c:pt idx="147">
                  <c:v>1714.79</c:v>
                </c:pt>
                <c:pt idx="148">
                  <c:v>2298.44</c:v>
                </c:pt>
                <c:pt idx="149">
                  <c:v>1772.8</c:v>
                </c:pt>
                <c:pt idx="150">
                  <c:v>1882.53</c:v>
                </c:pt>
                <c:pt idx="151">
                  <c:v>1951.45</c:v>
                </c:pt>
                <c:pt idx="152">
                  <c:v>1818.75</c:v>
                </c:pt>
                <c:pt idx="153">
                  <c:v>2207.31</c:v>
                </c:pt>
                <c:pt idx="154">
                  <c:v>2780.24</c:v>
                </c:pt>
                <c:pt idx="155">
                  <c:v>2684.7000000000003</c:v>
                </c:pt>
                <c:pt idx="156">
                  <c:v>2713.89</c:v>
                </c:pt>
                <c:pt idx="157">
                  <c:v>2479.15</c:v>
                </c:pt>
                <c:pt idx="158">
                  <c:v>2478.52</c:v>
                </c:pt>
                <c:pt idx="159">
                  <c:v>2002.99</c:v>
                </c:pt>
                <c:pt idx="160">
                  <c:v>1874.66</c:v>
                </c:pt>
                <c:pt idx="161">
                  <c:v>1788.4</c:v>
                </c:pt>
                <c:pt idx="162">
                  <c:v>1893.42</c:v>
                </c:pt>
                <c:pt idx="163">
                  <c:v>1498.21</c:v>
                </c:pt>
                <c:pt idx="164">
                  <c:v>1613.92</c:v>
                </c:pt>
                <c:pt idx="165">
                  <c:v>2557.5300000000002</c:v>
                </c:pt>
                <c:pt idx="166">
                  <c:v>2262.15</c:v>
                </c:pt>
                <c:pt idx="167">
                  <c:v>2445.2999999999997</c:v>
                </c:pt>
                <c:pt idx="168">
                  <c:v>3916.84</c:v>
                </c:pt>
                <c:pt idx="169">
                  <c:v>3398.72</c:v>
                </c:pt>
                <c:pt idx="170">
                  <c:v>4136.4400000000005</c:v>
                </c:pt>
                <c:pt idx="171">
                  <c:v>4349.55</c:v>
                </c:pt>
                <c:pt idx="172">
                  <c:v>2900.85</c:v>
                </c:pt>
                <c:pt idx="173">
                  <c:v>3183.54</c:v>
                </c:pt>
                <c:pt idx="174">
                  <c:v>2886.94</c:v>
                </c:pt>
                <c:pt idx="175">
                  <c:v>3759.25</c:v>
                </c:pt>
                <c:pt idx="176">
                  <c:v>2930.3999999999996</c:v>
                </c:pt>
                <c:pt idx="177">
                  <c:v>4539.08</c:v>
                </c:pt>
                <c:pt idx="178">
                  <c:v>4462.1099999999997</c:v>
                </c:pt>
                <c:pt idx="179">
                  <c:v>4665.6000000000004</c:v>
                </c:pt>
                <c:pt idx="180">
                  <c:v>4716.1499999999996</c:v>
                </c:pt>
                <c:pt idx="181">
                  <c:v>4865.76</c:v>
                </c:pt>
                <c:pt idx="182">
                  <c:v>4001.7999999999997</c:v>
                </c:pt>
                <c:pt idx="183">
                  <c:v>3902.4</c:v>
                </c:pt>
                <c:pt idx="184">
                  <c:v>3578.4</c:v>
                </c:pt>
                <c:pt idx="185">
                  <c:v>2749.8999999999996</c:v>
                </c:pt>
                <c:pt idx="186">
                  <c:v>2941.96</c:v>
                </c:pt>
                <c:pt idx="187">
                  <c:v>2989.58</c:v>
                </c:pt>
                <c:pt idx="188">
                  <c:v>3386.82</c:v>
                </c:pt>
                <c:pt idx="189">
                  <c:v>4033.8999999999996</c:v>
                </c:pt>
                <c:pt idx="190">
                  <c:v>4930.5599999999995</c:v>
                </c:pt>
                <c:pt idx="191">
                  <c:v>4986.24</c:v>
                </c:pt>
                <c:pt idx="192">
                  <c:v>10140.25</c:v>
                </c:pt>
                <c:pt idx="193">
                  <c:v>7214.4000000000005</c:v>
                </c:pt>
                <c:pt idx="194">
                  <c:v>8035.8600000000006</c:v>
                </c:pt>
                <c:pt idx="195">
                  <c:v>6035.04</c:v>
                </c:pt>
                <c:pt idx="196">
                  <c:v>5537.7599999999993</c:v>
                </c:pt>
                <c:pt idx="197">
                  <c:v>7075.17</c:v>
                </c:pt>
                <c:pt idx="198">
                  <c:v>6430.6500000000005</c:v>
                </c:pt>
                <c:pt idx="199">
                  <c:v>6242.67</c:v>
                </c:pt>
                <c:pt idx="200">
                  <c:v>5863.25</c:v>
                </c:pt>
                <c:pt idx="201">
                  <c:v>10559.099999999999</c:v>
                </c:pt>
                <c:pt idx="202">
                  <c:v>9619.2999999999993</c:v>
                </c:pt>
                <c:pt idx="203">
                  <c:v>8378.0999999999985</c:v>
                </c:pt>
                <c:pt idx="204">
                  <c:v>8361.2799999999988</c:v>
                </c:pt>
                <c:pt idx="205">
                  <c:v>8056.32</c:v>
                </c:pt>
                <c:pt idx="206">
                  <c:v>8217.84</c:v>
                </c:pt>
                <c:pt idx="207">
                  <c:v>5932.1500000000005</c:v>
                </c:pt>
                <c:pt idx="208">
                  <c:v>7646.04</c:v>
                </c:pt>
                <c:pt idx="209">
                  <c:v>5527.4800000000005</c:v>
                </c:pt>
                <c:pt idx="210">
                  <c:v>6362.72</c:v>
                </c:pt>
                <c:pt idx="211">
                  <c:v>7522.84</c:v>
                </c:pt>
                <c:pt idx="212">
                  <c:v>5828.79</c:v>
                </c:pt>
                <c:pt idx="213">
                  <c:v>8939.52</c:v>
                </c:pt>
                <c:pt idx="214">
                  <c:v>9420.75</c:v>
                </c:pt>
                <c:pt idx="215">
                  <c:v>7668.8799999999992</c:v>
                </c:pt>
                <c:pt idx="216">
                  <c:v>914.1</c:v>
                </c:pt>
                <c:pt idx="217">
                  <c:v>803.3</c:v>
                </c:pt>
                <c:pt idx="218">
                  <c:v>793</c:v>
                </c:pt>
                <c:pt idx="219">
                  <c:v>531.59999999999991</c:v>
                </c:pt>
                <c:pt idx="220">
                  <c:v>640.20000000000005</c:v>
                </c:pt>
                <c:pt idx="221">
                  <c:v>558.22</c:v>
                </c:pt>
                <c:pt idx="222">
                  <c:v>590.14</c:v>
                </c:pt>
                <c:pt idx="223">
                  <c:v>547.58000000000004</c:v>
                </c:pt>
                <c:pt idx="224">
                  <c:v>461.67</c:v>
                </c:pt>
                <c:pt idx="225">
                  <c:v>839.4</c:v>
                </c:pt>
                <c:pt idx="226">
                  <c:v>803.3</c:v>
                </c:pt>
                <c:pt idx="227">
                  <c:v>925.46999999999991</c:v>
                </c:pt>
                <c:pt idx="228">
                  <c:v>679.86</c:v>
                </c:pt>
                <c:pt idx="229">
                  <c:v>564.12</c:v>
                </c:pt>
                <c:pt idx="230">
                  <c:v>678.65</c:v>
                </c:pt>
                <c:pt idx="231">
                  <c:v>543.53</c:v>
                </c:pt>
                <c:pt idx="232">
                  <c:v>551.07000000000005</c:v>
                </c:pt>
                <c:pt idx="233">
                  <c:v>533.16999999999996</c:v>
                </c:pt>
                <c:pt idx="234">
                  <c:v>574.19999999999993</c:v>
                </c:pt>
                <c:pt idx="235">
                  <c:v>621.19999999999993</c:v>
                </c:pt>
                <c:pt idx="236">
                  <c:v>598.04999999999995</c:v>
                </c:pt>
                <c:pt idx="237">
                  <c:v>732.78</c:v>
                </c:pt>
                <c:pt idx="238">
                  <c:v>800.82</c:v>
                </c:pt>
                <c:pt idx="239">
                  <c:v>919.46</c:v>
                </c:pt>
                <c:pt idx="240">
                  <c:v>2449.44</c:v>
                </c:pt>
                <c:pt idx="241">
                  <c:v>1559.46</c:v>
                </c:pt>
                <c:pt idx="242">
                  <c:v>1660.32</c:v>
                </c:pt>
                <c:pt idx="243">
                  <c:v>1722.42</c:v>
                </c:pt>
                <c:pt idx="244">
                  <c:v>1557.6</c:v>
                </c:pt>
                <c:pt idx="245">
                  <c:v>1189</c:v>
                </c:pt>
                <c:pt idx="246">
                  <c:v>1747.5</c:v>
                </c:pt>
                <c:pt idx="247">
                  <c:v>1777.1</c:v>
                </c:pt>
                <c:pt idx="248">
                  <c:v>1712.55</c:v>
                </c:pt>
                <c:pt idx="249">
                  <c:v>2412.85</c:v>
                </c:pt>
                <c:pt idx="250">
                  <c:v>1819.17</c:v>
                </c:pt>
                <c:pt idx="251">
                  <c:v>2157.12</c:v>
                </c:pt>
                <c:pt idx="252">
                  <c:v>1641</c:v>
                </c:pt>
                <c:pt idx="253">
                  <c:v>2223.4300000000003</c:v>
                </c:pt>
                <c:pt idx="254">
                  <c:v>2017.68</c:v>
                </c:pt>
                <c:pt idx="255">
                  <c:v>1514.8</c:v>
                </c:pt>
                <c:pt idx="256">
                  <c:v>1742.64</c:v>
                </c:pt>
                <c:pt idx="257">
                  <c:v>1423.8000000000002</c:v>
                </c:pt>
                <c:pt idx="258">
                  <c:v>1558.62</c:v>
                </c:pt>
                <c:pt idx="259">
                  <c:v>1680</c:v>
                </c:pt>
                <c:pt idx="260">
                  <c:v>1615.44</c:v>
                </c:pt>
                <c:pt idx="261">
                  <c:v>2155.25</c:v>
                </c:pt>
                <c:pt idx="262">
                  <c:v>2354</c:v>
                </c:pt>
                <c:pt idx="263">
                  <c:v>2300.8199999999997</c:v>
                </c:pt>
                <c:pt idx="264">
                  <c:v>3608.56</c:v>
                </c:pt>
                <c:pt idx="265">
                  <c:v>3291.84</c:v>
                </c:pt>
                <c:pt idx="266">
                  <c:v>3179.34</c:v>
                </c:pt>
                <c:pt idx="267">
                  <c:v>1833.9599999999998</c:v>
                </c:pt>
                <c:pt idx="268">
                  <c:v>2332.6</c:v>
                </c:pt>
                <c:pt idx="269">
                  <c:v>3131.8199999999997</c:v>
                </c:pt>
                <c:pt idx="270">
                  <c:v>2882.36</c:v>
                </c:pt>
                <c:pt idx="271">
                  <c:v>2246.7199999999998</c:v>
                </c:pt>
                <c:pt idx="272">
                  <c:v>2015.0500000000002</c:v>
                </c:pt>
                <c:pt idx="273">
                  <c:v>3329.04</c:v>
                </c:pt>
                <c:pt idx="274">
                  <c:v>3203.8</c:v>
                </c:pt>
                <c:pt idx="275">
                  <c:v>2982.74</c:v>
                </c:pt>
                <c:pt idx="276">
                  <c:v>3349.1</c:v>
                </c:pt>
                <c:pt idx="277">
                  <c:v>2826.08</c:v>
                </c:pt>
                <c:pt idx="278">
                  <c:v>3231.2</c:v>
                </c:pt>
                <c:pt idx="279">
                  <c:v>2379.6799999999998</c:v>
                </c:pt>
                <c:pt idx="280">
                  <c:v>2565.33</c:v>
                </c:pt>
                <c:pt idx="281">
                  <c:v>2568.7800000000002</c:v>
                </c:pt>
                <c:pt idx="282">
                  <c:v>2190.9899999999998</c:v>
                </c:pt>
                <c:pt idx="283">
                  <c:v>2091.5</c:v>
                </c:pt>
                <c:pt idx="284">
                  <c:v>2235.0299999999997</c:v>
                </c:pt>
                <c:pt idx="285">
                  <c:v>3327.7</c:v>
                </c:pt>
                <c:pt idx="286">
                  <c:v>3689.88</c:v>
                </c:pt>
                <c:pt idx="287">
                  <c:v>3445.2000000000003</c:v>
                </c:pt>
                <c:pt idx="288">
                  <c:v>775.5</c:v>
                </c:pt>
                <c:pt idx="289">
                  <c:v>909.84</c:v>
                </c:pt>
                <c:pt idx="290">
                  <c:v>715.67000000000007</c:v>
                </c:pt>
                <c:pt idx="291">
                  <c:v>837</c:v>
                </c:pt>
                <c:pt idx="292">
                  <c:v>756</c:v>
                </c:pt>
                <c:pt idx="293">
                  <c:v>569.75</c:v>
                </c:pt>
                <c:pt idx="294">
                  <c:v>610.72</c:v>
                </c:pt>
                <c:pt idx="295">
                  <c:v>461.25</c:v>
                </c:pt>
                <c:pt idx="296">
                  <c:v>791.28000000000009</c:v>
                </c:pt>
                <c:pt idx="297">
                  <c:v>832.5</c:v>
                </c:pt>
                <c:pt idx="298">
                  <c:v>965.6400000000001</c:v>
                </c:pt>
                <c:pt idx="299">
                  <c:v>923.22</c:v>
                </c:pt>
                <c:pt idx="300">
                  <c:v>1068.75</c:v>
                </c:pt>
                <c:pt idx="301">
                  <c:v>966.00000000000011</c:v>
                </c:pt>
                <c:pt idx="302">
                  <c:v>940.75</c:v>
                </c:pt>
                <c:pt idx="303">
                  <c:v>693.28000000000009</c:v>
                </c:pt>
                <c:pt idx="304">
                  <c:v>702.25</c:v>
                </c:pt>
                <c:pt idx="305">
                  <c:v>755.25</c:v>
                </c:pt>
                <c:pt idx="306">
                  <c:v>672</c:v>
                </c:pt>
                <c:pt idx="307">
                  <c:v>656.76</c:v>
                </c:pt>
                <c:pt idx="308">
                  <c:v>636</c:v>
                </c:pt>
                <c:pt idx="309">
                  <c:v>1179.8</c:v>
                </c:pt>
                <c:pt idx="310">
                  <c:v>805</c:v>
                </c:pt>
                <c:pt idx="311">
                  <c:v>953.66000000000008</c:v>
                </c:pt>
                <c:pt idx="312">
                  <c:v>934.38</c:v>
                </c:pt>
                <c:pt idx="313">
                  <c:v>968.21999999999991</c:v>
                </c:pt>
                <c:pt idx="314">
                  <c:v>852.71</c:v>
                </c:pt>
                <c:pt idx="315">
                  <c:v>733.2</c:v>
                </c:pt>
                <c:pt idx="316">
                  <c:v>916.5</c:v>
                </c:pt>
                <c:pt idx="317">
                  <c:v>717.1</c:v>
                </c:pt>
                <c:pt idx="318">
                  <c:v>653.66</c:v>
                </c:pt>
                <c:pt idx="319">
                  <c:v>702.69</c:v>
                </c:pt>
                <c:pt idx="320">
                  <c:v>665.04</c:v>
                </c:pt>
                <c:pt idx="321">
                  <c:v>1191.8000000000002</c:v>
                </c:pt>
                <c:pt idx="322">
                  <c:v>947.43000000000006</c:v>
                </c:pt>
                <c:pt idx="323">
                  <c:v>939.06000000000006</c:v>
                </c:pt>
                <c:pt idx="324">
                  <c:v>1040.4099999999999</c:v>
                </c:pt>
                <c:pt idx="325">
                  <c:v>929.19999999999993</c:v>
                </c:pt>
                <c:pt idx="326">
                  <c:v>953.16000000000008</c:v>
                </c:pt>
                <c:pt idx="327">
                  <c:v>666.88</c:v>
                </c:pt>
                <c:pt idx="328">
                  <c:v>818.3</c:v>
                </c:pt>
                <c:pt idx="329">
                  <c:v>743.40000000000009</c:v>
                </c:pt>
                <c:pt idx="330">
                  <c:v>800.17</c:v>
                </c:pt>
                <c:pt idx="331">
                  <c:v>707.84</c:v>
                </c:pt>
                <c:pt idx="332">
                  <c:v>747.72</c:v>
                </c:pt>
                <c:pt idx="333">
                  <c:v>1066.28</c:v>
                </c:pt>
                <c:pt idx="334">
                  <c:v>1201</c:v>
                </c:pt>
                <c:pt idx="335">
                  <c:v>993.24</c:v>
                </c:pt>
                <c:pt idx="336">
                  <c:v>497</c:v>
                </c:pt>
                <c:pt idx="337">
                  <c:v>270.32</c:v>
                </c:pt>
                <c:pt idx="338">
                  <c:v>447.29999999999995</c:v>
                </c:pt>
                <c:pt idx="339">
                  <c:v>310.68</c:v>
                </c:pt>
                <c:pt idx="340">
                  <c:v>290.35999999999996</c:v>
                </c:pt>
                <c:pt idx="341">
                  <c:v>362.30999999999995</c:v>
                </c:pt>
                <c:pt idx="342">
                  <c:v>264.73999999999995</c:v>
                </c:pt>
                <c:pt idx="343">
                  <c:v>318.92</c:v>
                </c:pt>
                <c:pt idx="344">
                  <c:v>327.04000000000002</c:v>
                </c:pt>
                <c:pt idx="345">
                  <c:v>587.54000000000008</c:v>
                </c:pt>
                <c:pt idx="346">
                  <c:v>444.72</c:v>
                </c:pt>
                <c:pt idx="347">
                  <c:v>552.19999999999993</c:v>
                </c:pt>
                <c:pt idx="348">
                  <c:v>416.68</c:v>
                </c:pt>
                <c:pt idx="349">
                  <c:v>401.37999999999994</c:v>
                </c:pt>
                <c:pt idx="350">
                  <c:v>445.5</c:v>
                </c:pt>
                <c:pt idx="351">
                  <c:v>275.59999999999997</c:v>
                </c:pt>
                <c:pt idx="352">
                  <c:v>320.71999999999997</c:v>
                </c:pt>
                <c:pt idx="353">
                  <c:v>335.16</c:v>
                </c:pt>
                <c:pt idx="354">
                  <c:v>365.82000000000005</c:v>
                </c:pt>
                <c:pt idx="355">
                  <c:v>239.11999999999998</c:v>
                </c:pt>
                <c:pt idx="356">
                  <c:v>261</c:v>
                </c:pt>
                <c:pt idx="357">
                  <c:v>422.1</c:v>
                </c:pt>
                <c:pt idx="358">
                  <c:v>388.87</c:v>
                </c:pt>
                <c:pt idx="359">
                  <c:v>354.55</c:v>
                </c:pt>
                <c:pt idx="360">
                  <c:v>2609.04</c:v>
                </c:pt>
                <c:pt idx="361">
                  <c:v>2333.25</c:v>
                </c:pt>
                <c:pt idx="362">
                  <c:v>2081.65</c:v>
                </c:pt>
                <c:pt idx="363">
                  <c:v>2272.15</c:v>
                </c:pt>
                <c:pt idx="364">
                  <c:v>2027.93</c:v>
                </c:pt>
                <c:pt idx="365">
                  <c:v>2154.6</c:v>
                </c:pt>
                <c:pt idx="366">
                  <c:v>1410.08</c:v>
                </c:pt>
                <c:pt idx="367">
                  <c:v>1939.14</c:v>
                </c:pt>
                <c:pt idx="368">
                  <c:v>1674.54</c:v>
                </c:pt>
                <c:pt idx="369">
                  <c:v>2143.4500000000003</c:v>
                </c:pt>
                <c:pt idx="370">
                  <c:v>2616.13</c:v>
                </c:pt>
                <c:pt idx="371">
                  <c:v>2476.23</c:v>
                </c:pt>
                <c:pt idx="372">
                  <c:v>2458.6499999999996</c:v>
                </c:pt>
                <c:pt idx="373">
                  <c:v>2662.65</c:v>
                </c:pt>
                <c:pt idx="374">
                  <c:v>2559.87</c:v>
                </c:pt>
                <c:pt idx="375">
                  <c:v>1969.92</c:v>
                </c:pt>
                <c:pt idx="376">
                  <c:v>2260.83</c:v>
                </c:pt>
                <c:pt idx="377">
                  <c:v>2140.71</c:v>
                </c:pt>
                <c:pt idx="378">
                  <c:v>1830.07</c:v>
                </c:pt>
                <c:pt idx="379">
                  <c:v>1865.6299999999999</c:v>
                </c:pt>
                <c:pt idx="380">
                  <c:v>1581.51</c:v>
                </c:pt>
                <c:pt idx="381">
                  <c:v>2303.9699999999998</c:v>
                </c:pt>
                <c:pt idx="382">
                  <c:v>2496.88</c:v>
                </c:pt>
                <c:pt idx="383">
                  <c:v>2802.87</c:v>
                </c:pt>
                <c:pt idx="384">
                  <c:v>6615</c:v>
                </c:pt>
                <c:pt idx="385">
                  <c:v>6173.76</c:v>
                </c:pt>
                <c:pt idx="386">
                  <c:v>4667.5200000000004</c:v>
                </c:pt>
                <c:pt idx="387">
                  <c:v>4205.76</c:v>
                </c:pt>
                <c:pt idx="388">
                  <c:v>4127.74</c:v>
                </c:pt>
                <c:pt idx="389">
                  <c:v>4630.32</c:v>
                </c:pt>
                <c:pt idx="390">
                  <c:v>4102.5</c:v>
                </c:pt>
                <c:pt idx="391">
                  <c:v>4184.88</c:v>
                </c:pt>
                <c:pt idx="392">
                  <c:v>3907.2</c:v>
                </c:pt>
                <c:pt idx="393">
                  <c:v>7139.04</c:v>
                </c:pt>
                <c:pt idx="394">
                  <c:v>6544.12</c:v>
                </c:pt>
                <c:pt idx="395">
                  <c:v>5320.04</c:v>
                </c:pt>
                <c:pt idx="396">
                  <c:v>6571.75</c:v>
                </c:pt>
                <c:pt idx="397">
                  <c:v>6160.68</c:v>
                </c:pt>
                <c:pt idx="398">
                  <c:v>5293.2</c:v>
                </c:pt>
                <c:pt idx="399">
                  <c:v>4769.2800000000007</c:v>
                </c:pt>
                <c:pt idx="400">
                  <c:v>3819.46</c:v>
                </c:pt>
                <c:pt idx="401">
                  <c:v>4025.9199999999996</c:v>
                </c:pt>
                <c:pt idx="402">
                  <c:v>4850.9000000000005</c:v>
                </c:pt>
                <c:pt idx="403">
                  <c:v>4410</c:v>
                </c:pt>
                <c:pt idx="404">
                  <c:v>4054.2000000000003</c:v>
                </c:pt>
                <c:pt idx="405">
                  <c:v>6497.41</c:v>
                </c:pt>
                <c:pt idx="406">
                  <c:v>5098.66</c:v>
                </c:pt>
                <c:pt idx="407">
                  <c:v>5612.36</c:v>
                </c:pt>
                <c:pt idx="408">
                  <c:v>7966.5</c:v>
                </c:pt>
                <c:pt idx="409">
                  <c:v>8055.96</c:v>
                </c:pt>
                <c:pt idx="410">
                  <c:v>5570.1900000000005</c:v>
                </c:pt>
                <c:pt idx="411">
                  <c:v>5771.55</c:v>
                </c:pt>
                <c:pt idx="412">
                  <c:v>5891.6</c:v>
                </c:pt>
                <c:pt idx="413">
                  <c:v>5897.88</c:v>
                </c:pt>
                <c:pt idx="414">
                  <c:v>4579.2000000000007</c:v>
                </c:pt>
                <c:pt idx="415">
                  <c:v>4993.7599999999993</c:v>
                </c:pt>
                <c:pt idx="416">
                  <c:v>5089.3200000000006</c:v>
                </c:pt>
                <c:pt idx="417">
                  <c:v>5901.9000000000005</c:v>
                </c:pt>
                <c:pt idx="418">
                  <c:v>8377.9499999999989</c:v>
                </c:pt>
                <c:pt idx="419">
                  <c:v>8190.6</c:v>
                </c:pt>
                <c:pt idx="420">
                  <c:v>6849.97</c:v>
                </c:pt>
                <c:pt idx="421">
                  <c:v>7484.4000000000005</c:v>
                </c:pt>
                <c:pt idx="422">
                  <c:v>6970.16</c:v>
                </c:pt>
                <c:pt idx="423">
                  <c:v>5750.16</c:v>
                </c:pt>
                <c:pt idx="424">
                  <c:v>4691.6799999999994</c:v>
                </c:pt>
                <c:pt idx="425">
                  <c:v>4865.3600000000006</c:v>
                </c:pt>
                <c:pt idx="426">
                  <c:v>5574.36</c:v>
                </c:pt>
                <c:pt idx="427">
                  <c:v>5559.66</c:v>
                </c:pt>
                <c:pt idx="428">
                  <c:v>4483.2999999999993</c:v>
                </c:pt>
                <c:pt idx="429">
                  <c:v>8555.6999999999989</c:v>
                </c:pt>
                <c:pt idx="430">
                  <c:v>7549.2000000000007</c:v>
                </c:pt>
                <c:pt idx="431">
                  <c:v>7405.9400000000005</c:v>
                </c:pt>
                <c:pt idx="432">
                  <c:v>583</c:v>
                </c:pt>
                <c:pt idx="433">
                  <c:v>477.75</c:v>
                </c:pt>
                <c:pt idx="434">
                  <c:v>380.16</c:v>
                </c:pt>
                <c:pt idx="435">
                  <c:v>404.16</c:v>
                </c:pt>
                <c:pt idx="436">
                  <c:v>371</c:v>
                </c:pt>
                <c:pt idx="437">
                  <c:v>299</c:v>
                </c:pt>
                <c:pt idx="438">
                  <c:v>388.16</c:v>
                </c:pt>
                <c:pt idx="439">
                  <c:v>391.53000000000003</c:v>
                </c:pt>
                <c:pt idx="440">
                  <c:v>379.5</c:v>
                </c:pt>
                <c:pt idx="441">
                  <c:v>671.42000000000007</c:v>
                </c:pt>
                <c:pt idx="442">
                  <c:v>681.5</c:v>
                </c:pt>
                <c:pt idx="443">
                  <c:v>594</c:v>
                </c:pt>
                <c:pt idx="444">
                  <c:v>602</c:v>
                </c:pt>
                <c:pt idx="445">
                  <c:v>637</c:v>
                </c:pt>
                <c:pt idx="446">
                  <c:v>635.85</c:v>
                </c:pt>
                <c:pt idx="447">
                  <c:v>487.5</c:v>
                </c:pt>
                <c:pt idx="448">
                  <c:v>485.81</c:v>
                </c:pt>
                <c:pt idx="449">
                  <c:v>405</c:v>
                </c:pt>
                <c:pt idx="450">
                  <c:v>371.25</c:v>
                </c:pt>
                <c:pt idx="451">
                  <c:v>302.5</c:v>
                </c:pt>
                <c:pt idx="452">
                  <c:v>391.53000000000003</c:v>
                </c:pt>
                <c:pt idx="453">
                  <c:v>728.75</c:v>
                </c:pt>
                <c:pt idx="454">
                  <c:v>646.25</c:v>
                </c:pt>
                <c:pt idx="455">
                  <c:v>586.5</c:v>
                </c:pt>
                <c:pt idx="456">
                  <c:v>946.68</c:v>
                </c:pt>
                <c:pt idx="457">
                  <c:v>739.82</c:v>
                </c:pt>
                <c:pt idx="458">
                  <c:v>708</c:v>
                </c:pt>
                <c:pt idx="459">
                  <c:v>718.58</c:v>
                </c:pt>
                <c:pt idx="460">
                  <c:v>521.54999999999995</c:v>
                </c:pt>
                <c:pt idx="461">
                  <c:v>562.52</c:v>
                </c:pt>
                <c:pt idx="462">
                  <c:v>444.82</c:v>
                </c:pt>
                <c:pt idx="463">
                  <c:v>672.08</c:v>
                </c:pt>
                <c:pt idx="464">
                  <c:v>624.96</c:v>
                </c:pt>
                <c:pt idx="465">
                  <c:v>984.81999999999994</c:v>
                </c:pt>
                <c:pt idx="466">
                  <c:v>703.8</c:v>
                </c:pt>
                <c:pt idx="467">
                  <c:v>793.87</c:v>
                </c:pt>
                <c:pt idx="468">
                  <c:v>689.04</c:v>
                </c:pt>
                <c:pt idx="469">
                  <c:v>826.56000000000006</c:v>
                </c:pt>
                <c:pt idx="470">
                  <c:v>696.78000000000009</c:v>
                </c:pt>
                <c:pt idx="471">
                  <c:v>567.91</c:v>
                </c:pt>
                <c:pt idx="472">
                  <c:v>586.79999999999995</c:v>
                </c:pt>
                <c:pt idx="473">
                  <c:v>701.4</c:v>
                </c:pt>
                <c:pt idx="474">
                  <c:v>585.36</c:v>
                </c:pt>
                <c:pt idx="475">
                  <c:v>525.81000000000006</c:v>
                </c:pt>
                <c:pt idx="476">
                  <c:v>642.36</c:v>
                </c:pt>
                <c:pt idx="477">
                  <c:v>872.48</c:v>
                </c:pt>
                <c:pt idx="478">
                  <c:v>845.61</c:v>
                </c:pt>
                <c:pt idx="479">
                  <c:v>932.33999999999992</c:v>
                </c:pt>
                <c:pt idx="480">
                  <c:v>623.42000000000007</c:v>
                </c:pt>
                <c:pt idx="481">
                  <c:v>791.06</c:v>
                </c:pt>
                <c:pt idx="482">
                  <c:v>658.45</c:v>
                </c:pt>
                <c:pt idx="483">
                  <c:v>516.78</c:v>
                </c:pt>
                <c:pt idx="484">
                  <c:v>464.09999999999997</c:v>
                </c:pt>
                <c:pt idx="485">
                  <c:v>752.6</c:v>
                </c:pt>
                <c:pt idx="486">
                  <c:v>581.15</c:v>
                </c:pt>
                <c:pt idx="487">
                  <c:v>535.06000000000006</c:v>
                </c:pt>
                <c:pt idx="488">
                  <c:v>512.04</c:v>
                </c:pt>
                <c:pt idx="489">
                  <c:v>835.56</c:v>
                </c:pt>
                <c:pt idx="490">
                  <c:v>985.36000000000013</c:v>
                </c:pt>
                <c:pt idx="491">
                  <c:v>687.96</c:v>
                </c:pt>
                <c:pt idx="492">
                  <c:v>846.45</c:v>
                </c:pt>
                <c:pt idx="493">
                  <c:v>751.52</c:v>
                </c:pt>
                <c:pt idx="494">
                  <c:v>594.55999999999995</c:v>
                </c:pt>
                <c:pt idx="495">
                  <c:v>634.4</c:v>
                </c:pt>
                <c:pt idx="496">
                  <c:v>555.06000000000006</c:v>
                </c:pt>
                <c:pt idx="497">
                  <c:v>652.49</c:v>
                </c:pt>
                <c:pt idx="498">
                  <c:v>502.34999999999997</c:v>
                </c:pt>
                <c:pt idx="499">
                  <c:v>602.91</c:v>
                </c:pt>
                <c:pt idx="500">
                  <c:v>551.73</c:v>
                </c:pt>
                <c:pt idx="501">
                  <c:v>725.62</c:v>
                </c:pt>
                <c:pt idx="502">
                  <c:v>742.18000000000006</c:v>
                </c:pt>
                <c:pt idx="503">
                  <c:v>700.28</c:v>
                </c:pt>
                <c:pt idx="504">
                  <c:v>2442.46</c:v>
                </c:pt>
                <c:pt idx="505">
                  <c:v>2550.5700000000002</c:v>
                </c:pt>
                <c:pt idx="506">
                  <c:v>2779.87</c:v>
                </c:pt>
                <c:pt idx="507">
                  <c:v>1926.27</c:v>
                </c:pt>
                <c:pt idx="508">
                  <c:v>1698.1299999999999</c:v>
                </c:pt>
                <c:pt idx="509">
                  <c:v>2096.5499999999997</c:v>
                </c:pt>
                <c:pt idx="510">
                  <c:v>1400.3</c:v>
                </c:pt>
                <c:pt idx="511">
                  <c:v>1841</c:v>
                </c:pt>
                <c:pt idx="512">
                  <c:v>2349.14</c:v>
                </c:pt>
                <c:pt idx="513">
                  <c:v>2839.1</c:v>
                </c:pt>
                <c:pt idx="514">
                  <c:v>2833.73</c:v>
                </c:pt>
                <c:pt idx="515">
                  <c:v>2582.87</c:v>
                </c:pt>
                <c:pt idx="516">
                  <c:v>3130.38</c:v>
                </c:pt>
                <c:pt idx="517">
                  <c:v>2749.9500000000003</c:v>
                </c:pt>
                <c:pt idx="518">
                  <c:v>2291.19</c:v>
                </c:pt>
                <c:pt idx="519">
                  <c:v>1899.8</c:v>
                </c:pt>
                <c:pt idx="520">
                  <c:v>1587.69</c:v>
                </c:pt>
                <c:pt idx="521">
                  <c:v>1787.78</c:v>
                </c:pt>
                <c:pt idx="522">
                  <c:v>2034.4299999999998</c:v>
                </c:pt>
                <c:pt idx="523">
                  <c:v>1877.5800000000002</c:v>
                </c:pt>
                <c:pt idx="524">
                  <c:v>1727.6999999999998</c:v>
                </c:pt>
                <c:pt idx="525">
                  <c:v>2668.49</c:v>
                </c:pt>
                <c:pt idx="526">
                  <c:v>2954.05</c:v>
                </c:pt>
                <c:pt idx="527">
                  <c:v>3241.05</c:v>
                </c:pt>
                <c:pt idx="528">
                  <c:v>3461.78</c:v>
                </c:pt>
                <c:pt idx="529">
                  <c:v>4392.05</c:v>
                </c:pt>
                <c:pt idx="530">
                  <c:v>3719.66</c:v>
                </c:pt>
                <c:pt idx="531">
                  <c:v>2867.3</c:v>
                </c:pt>
                <c:pt idx="532">
                  <c:v>3236.76</c:v>
                </c:pt>
                <c:pt idx="533">
                  <c:v>3503.16</c:v>
                </c:pt>
                <c:pt idx="534">
                  <c:v>2444.3599999999997</c:v>
                </c:pt>
                <c:pt idx="535">
                  <c:v>3350.79</c:v>
                </c:pt>
                <c:pt idx="536">
                  <c:v>3333.3</c:v>
                </c:pt>
                <c:pt idx="537">
                  <c:v>3489.8599999999997</c:v>
                </c:pt>
                <c:pt idx="538">
                  <c:v>4057.6800000000003</c:v>
                </c:pt>
                <c:pt idx="539">
                  <c:v>3906</c:v>
                </c:pt>
                <c:pt idx="540">
                  <c:v>4147.2000000000007</c:v>
                </c:pt>
                <c:pt idx="541">
                  <c:v>3847.0699999999997</c:v>
                </c:pt>
                <c:pt idx="542">
                  <c:v>4301.3999999999996</c:v>
                </c:pt>
                <c:pt idx="543">
                  <c:v>2862.08</c:v>
                </c:pt>
                <c:pt idx="544">
                  <c:v>3332.6400000000003</c:v>
                </c:pt>
                <c:pt idx="545">
                  <c:v>3170.16</c:v>
                </c:pt>
                <c:pt idx="546">
                  <c:v>2829.75</c:v>
                </c:pt>
                <c:pt idx="547">
                  <c:v>2796</c:v>
                </c:pt>
                <c:pt idx="548">
                  <c:v>2841.09</c:v>
                </c:pt>
                <c:pt idx="549">
                  <c:v>3527.32</c:v>
                </c:pt>
                <c:pt idx="550">
                  <c:v>4684.42</c:v>
                </c:pt>
                <c:pt idx="551">
                  <c:v>4715.28</c:v>
                </c:pt>
                <c:pt idx="552">
                  <c:v>5239.95</c:v>
                </c:pt>
                <c:pt idx="553">
                  <c:v>5008.3599999999997</c:v>
                </c:pt>
                <c:pt idx="554">
                  <c:v>4835.2599999999993</c:v>
                </c:pt>
                <c:pt idx="555">
                  <c:v>4418</c:v>
                </c:pt>
                <c:pt idx="556">
                  <c:v>3455.04</c:v>
                </c:pt>
                <c:pt idx="557">
                  <c:v>4136.6399999999994</c:v>
                </c:pt>
                <c:pt idx="558">
                  <c:v>3018.15</c:v>
                </c:pt>
                <c:pt idx="559">
                  <c:v>3444.32</c:v>
                </c:pt>
                <c:pt idx="560">
                  <c:v>3914.24</c:v>
                </c:pt>
                <c:pt idx="561">
                  <c:v>6271.2</c:v>
                </c:pt>
                <c:pt idx="562">
                  <c:v>5226.17</c:v>
                </c:pt>
                <c:pt idx="563">
                  <c:v>5358.24</c:v>
                </c:pt>
                <c:pt idx="564">
                  <c:v>5004.12</c:v>
                </c:pt>
                <c:pt idx="565">
                  <c:v>5710.9800000000005</c:v>
                </c:pt>
                <c:pt idx="566">
                  <c:v>4294.25</c:v>
                </c:pt>
                <c:pt idx="567">
                  <c:v>3470.26</c:v>
                </c:pt>
                <c:pt idx="568">
                  <c:v>4185.0600000000004</c:v>
                </c:pt>
                <c:pt idx="569">
                  <c:v>3866.88</c:v>
                </c:pt>
                <c:pt idx="570">
                  <c:v>3807.59</c:v>
                </c:pt>
                <c:pt idx="571">
                  <c:v>3020.4500000000003</c:v>
                </c:pt>
                <c:pt idx="572">
                  <c:v>3302.96</c:v>
                </c:pt>
                <c:pt idx="573">
                  <c:v>5848.4400000000005</c:v>
                </c:pt>
                <c:pt idx="574">
                  <c:v>6114.9000000000005</c:v>
                </c:pt>
                <c:pt idx="575">
                  <c:v>5718.6</c:v>
                </c:pt>
              </c:numCache>
            </c:numRef>
          </c:yVal>
          <c:smooth val="0"/>
          <c:extLst>
            <c:ext xmlns:c16="http://schemas.microsoft.com/office/drawing/2014/chart" uri="{C3380CC4-5D6E-409C-BE32-E72D297353CC}">
              <c16:uniqueId val="{00000000-60DC-42B7-A7CF-709AE3E548BE}"/>
            </c:ext>
          </c:extLst>
        </c:ser>
        <c:ser>
          <c:idx val="1"/>
          <c:order val="1"/>
          <c:tx>
            <c:strRef>
              <c:f>Data!$I$1</c:f>
              <c:strCache>
                <c:ptCount val="1"/>
                <c:pt idx="0">
                  <c:v>Profit</c:v>
                </c:pt>
              </c:strCache>
            </c:strRef>
          </c:tx>
          <c:spPr>
            <a:ln w="25400" cap="rnd">
              <a:noFill/>
              <a:round/>
            </a:ln>
            <a:effectLst/>
          </c:spPr>
          <c:marker>
            <c:symbol val="circle"/>
            <c:size val="7"/>
            <c:spPr>
              <a:solidFill>
                <a:schemeClr val="accent2"/>
              </a:solidFill>
              <a:ln w="9525">
                <a:solidFill>
                  <a:srgbClr val="FFFFFF"/>
                </a:solidFill>
                <a:prstDash val="solid"/>
              </a:ln>
              <a:effectLst/>
            </c:spPr>
          </c:marker>
          <c:xVal>
            <c:numRef>
              <c:f>Data!$F$2:$F$577</c:f>
              <c:numCache>
                <c:formatCode>General</c:formatCode>
                <c:ptCount val="576"/>
                <c:pt idx="0">
                  <c:v>103</c:v>
                </c:pt>
                <c:pt idx="1">
                  <c:v>123</c:v>
                </c:pt>
                <c:pt idx="2">
                  <c:v>129</c:v>
                </c:pt>
                <c:pt idx="3">
                  <c:v>93</c:v>
                </c:pt>
                <c:pt idx="4">
                  <c:v>76</c:v>
                </c:pt>
                <c:pt idx="5">
                  <c:v>88</c:v>
                </c:pt>
                <c:pt idx="6">
                  <c:v>107</c:v>
                </c:pt>
                <c:pt idx="7">
                  <c:v>71</c:v>
                </c:pt>
                <c:pt idx="8">
                  <c:v>87</c:v>
                </c:pt>
                <c:pt idx="9">
                  <c:v>134</c:v>
                </c:pt>
                <c:pt idx="10">
                  <c:v>134</c:v>
                </c:pt>
                <c:pt idx="11">
                  <c:v>102</c:v>
                </c:pt>
                <c:pt idx="12">
                  <c:v>144</c:v>
                </c:pt>
                <c:pt idx="13">
                  <c:v>104</c:v>
                </c:pt>
                <c:pt idx="14">
                  <c:v>98</c:v>
                </c:pt>
                <c:pt idx="15">
                  <c:v>70</c:v>
                </c:pt>
                <c:pt idx="16">
                  <c:v>90</c:v>
                </c:pt>
                <c:pt idx="17">
                  <c:v>96</c:v>
                </c:pt>
                <c:pt idx="18">
                  <c:v>89</c:v>
                </c:pt>
                <c:pt idx="19">
                  <c:v>93</c:v>
                </c:pt>
                <c:pt idx="20">
                  <c:v>72</c:v>
                </c:pt>
                <c:pt idx="21">
                  <c:v>134</c:v>
                </c:pt>
                <c:pt idx="22">
                  <c:v>111</c:v>
                </c:pt>
                <c:pt idx="23">
                  <c:v>110</c:v>
                </c:pt>
                <c:pt idx="24">
                  <c:v>150</c:v>
                </c:pt>
                <c:pt idx="25">
                  <c:v>176</c:v>
                </c:pt>
                <c:pt idx="26">
                  <c:v>172</c:v>
                </c:pt>
                <c:pt idx="27">
                  <c:v>104</c:v>
                </c:pt>
                <c:pt idx="28">
                  <c:v>125</c:v>
                </c:pt>
                <c:pt idx="29">
                  <c:v>120</c:v>
                </c:pt>
                <c:pt idx="30">
                  <c:v>111</c:v>
                </c:pt>
                <c:pt idx="31">
                  <c:v>141</c:v>
                </c:pt>
                <c:pt idx="32">
                  <c:v>149</c:v>
                </c:pt>
                <c:pt idx="33">
                  <c:v>166</c:v>
                </c:pt>
                <c:pt idx="34">
                  <c:v>143</c:v>
                </c:pt>
                <c:pt idx="35">
                  <c:v>201</c:v>
                </c:pt>
                <c:pt idx="36">
                  <c:v>173</c:v>
                </c:pt>
                <c:pt idx="37">
                  <c:v>183</c:v>
                </c:pt>
                <c:pt idx="38">
                  <c:v>184</c:v>
                </c:pt>
                <c:pt idx="39">
                  <c:v>166</c:v>
                </c:pt>
                <c:pt idx="40">
                  <c:v>156</c:v>
                </c:pt>
                <c:pt idx="41">
                  <c:v>124</c:v>
                </c:pt>
                <c:pt idx="42">
                  <c:v>128</c:v>
                </c:pt>
                <c:pt idx="43">
                  <c:v>111</c:v>
                </c:pt>
                <c:pt idx="44">
                  <c:v>125</c:v>
                </c:pt>
                <c:pt idx="45">
                  <c:v>174</c:v>
                </c:pt>
                <c:pt idx="46">
                  <c:v>205</c:v>
                </c:pt>
                <c:pt idx="47">
                  <c:v>199</c:v>
                </c:pt>
                <c:pt idx="48">
                  <c:v>304</c:v>
                </c:pt>
                <c:pt idx="49">
                  <c:v>242</c:v>
                </c:pt>
                <c:pt idx="50">
                  <c:v>203</c:v>
                </c:pt>
                <c:pt idx="51">
                  <c:v>182</c:v>
                </c:pt>
                <c:pt idx="52">
                  <c:v>145</c:v>
                </c:pt>
                <c:pt idx="53">
                  <c:v>169</c:v>
                </c:pt>
                <c:pt idx="54">
                  <c:v>148</c:v>
                </c:pt>
                <c:pt idx="55">
                  <c:v>207</c:v>
                </c:pt>
                <c:pt idx="56">
                  <c:v>208</c:v>
                </c:pt>
                <c:pt idx="57">
                  <c:v>272</c:v>
                </c:pt>
                <c:pt idx="58">
                  <c:v>228</c:v>
                </c:pt>
                <c:pt idx="59">
                  <c:v>276</c:v>
                </c:pt>
                <c:pt idx="60">
                  <c:v>257</c:v>
                </c:pt>
                <c:pt idx="61">
                  <c:v>228</c:v>
                </c:pt>
                <c:pt idx="62">
                  <c:v>182</c:v>
                </c:pt>
                <c:pt idx="63">
                  <c:v>190</c:v>
                </c:pt>
                <c:pt idx="64">
                  <c:v>183</c:v>
                </c:pt>
                <c:pt idx="65">
                  <c:v>166</c:v>
                </c:pt>
                <c:pt idx="66">
                  <c:v>213</c:v>
                </c:pt>
                <c:pt idx="67">
                  <c:v>182</c:v>
                </c:pt>
                <c:pt idx="68">
                  <c:v>184</c:v>
                </c:pt>
                <c:pt idx="69">
                  <c:v>209</c:v>
                </c:pt>
                <c:pt idx="70">
                  <c:v>262</c:v>
                </c:pt>
                <c:pt idx="71">
                  <c:v>243</c:v>
                </c:pt>
                <c:pt idx="72">
                  <c:v>252</c:v>
                </c:pt>
                <c:pt idx="73">
                  <c:v>239</c:v>
                </c:pt>
                <c:pt idx="74">
                  <c:v>188</c:v>
                </c:pt>
                <c:pt idx="75">
                  <c:v>210</c:v>
                </c:pt>
                <c:pt idx="76">
                  <c:v>181</c:v>
                </c:pt>
                <c:pt idx="77">
                  <c:v>162</c:v>
                </c:pt>
                <c:pt idx="78">
                  <c:v>179</c:v>
                </c:pt>
                <c:pt idx="79">
                  <c:v>180</c:v>
                </c:pt>
                <c:pt idx="80">
                  <c:v>133</c:v>
                </c:pt>
                <c:pt idx="81">
                  <c:v>235</c:v>
                </c:pt>
                <c:pt idx="82">
                  <c:v>227</c:v>
                </c:pt>
                <c:pt idx="83">
                  <c:v>262</c:v>
                </c:pt>
                <c:pt idx="84">
                  <c:v>271</c:v>
                </c:pt>
                <c:pt idx="85">
                  <c:v>214</c:v>
                </c:pt>
                <c:pt idx="86">
                  <c:v>214</c:v>
                </c:pt>
                <c:pt idx="87">
                  <c:v>192</c:v>
                </c:pt>
                <c:pt idx="88">
                  <c:v>166</c:v>
                </c:pt>
                <c:pt idx="89">
                  <c:v>176</c:v>
                </c:pt>
                <c:pt idx="90">
                  <c:v>171</c:v>
                </c:pt>
                <c:pt idx="91">
                  <c:v>185</c:v>
                </c:pt>
                <c:pt idx="92">
                  <c:v>160</c:v>
                </c:pt>
                <c:pt idx="93">
                  <c:v>259</c:v>
                </c:pt>
                <c:pt idx="94">
                  <c:v>248</c:v>
                </c:pt>
                <c:pt idx="95">
                  <c:v>288</c:v>
                </c:pt>
                <c:pt idx="96">
                  <c:v>411</c:v>
                </c:pt>
                <c:pt idx="97">
                  <c:v>262</c:v>
                </c:pt>
                <c:pt idx="98">
                  <c:v>306</c:v>
                </c:pt>
                <c:pt idx="99">
                  <c:v>194</c:v>
                </c:pt>
                <c:pt idx="100">
                  <c:v>297</c:v>
                </c:pt>
                <c:pt idx="101">
                  <c:v>202</c:v>
                </c:pt>
                <c:pt idx="102">
                  <c:v>225</c:v>
                </c:pt>
                <c:pt idx="103">
                  <c:v>284</c:v>
                </c:pt>
                <c:pt idx="104">
                  <c:v>279</c:v>
                </c:pt>
                <c:pt idx="105">
                  <c:v>424</c:v>
                </c:pt>
                <c:pt idx="106">
                  <c:v>397</c:v>
                </c:pt>
                <c:pt idx="107">
                  <c:v>366</c:v>
                </c:pt>
                <c:pt idx="108">
                  <c:v>389</c:v>
                </c:pt>
                <c:pt idx="109">
                  <c:v>469</c:v>
                </c:pt>
                <c:pt idx="110">
                  <c:v>373</c:v>
                </c:pt>
                <c:pt idx="111">
                  <c:v>267</c:v>
                </c:pt>
                <c:pt idx="112">
                  <c:v>275</c:v>
                </c:pt>
                <c:pt idx="113">
                  <c:v>330</c:v>
                </c:pt>
                <c:pt idx="114">
                  <c:v>280</c:v>
                </c:pt>
                <c:pt idx="115">
                  <c:v>196</c:v>
                </c:pt>
                <c:pt idx="116">
                  <c:v>228</c:v>
                </c:pt>
                <c:pt idx="117">
                  <c:v>453</c:v>
                </c:pt>
                <c:pt idx="118">
                  <c:v>336</c:v>
                </c:pt>
                <c:pt idx="119">
                  <c:v>348</c:v>
                </c:pt>
                <c:pt idx="120">
                  <c:v>415</c:v>
                </c:pt>
                <c:pt idx="121">
                  <c:v>458</c:v>
                </c:pt>
                <c:pt idx="122">
                  <c:v>435</c:v>
                </c:pt>
                <c:pt idx="123">
                  <c:v>274</c:v>
                </c:pt>
                <c:pt idx="124">
                  <c:v>338</c:v>
                </c:pt>
                <c:pt idx="125">
                  <c:v>394</c:v>
                </c:pt>
                <c:pt idx="126">
                  <c:v>345</c:v>
                </c:pt>
                <c:pt idx="127">
                  <c:v>383</c:v>
                </c:pt>
                <c:pt idx="128">
                  <c:v>412</c:v>
                </c:pt>
                <c:pt idx="129">
                  <c:v>501</c:v>
                </c:pt>
                <c:pt idx="130">
                  <c:v>568</c:v>
                </c:pt>
                <c:pt idx="131">
                  <c:v>401</c:v>
                </c:pt>
                <c:pt idx="132">
                  <c:v>426</c:v>
                </c:pt>
                <c:pt idx="133">
                  <c:v>642</c:v>
                </c:pt>
                <c:pt idx="134">
                  <c:v>482</c:v>
                </c:pt>
                <c:pt idx="135">
                  <c:v>572</c:v>
                </c:pt>
                <c:pt idx="136">
                  <c:v>497</c:v>
                </c:pt>
                <c:pt idx="137">
                  <c:v>544</c:v>
                </c:pt>
                <c:pt idx="138">
                  <c:v>441</c:v>
                </c:pt>
                <c:pt idx="139">
                  <c:v>450</c:v>
                </c:pt>
                <c:pt idx="140">
                  <c:v>352</c:v>
                </c:pt>
                <c:pt idx="141">
                  <c:v>751</c:v>
                </c:pt>
                <c:pt idx="142">
                  <c:v>751</c:v>
                </c:pt>
                <c:pt idx="143">
                  <c:v>446</c:v>
                </c:pt>
                <c:pt idx="144">
                  <c:v>140</c:v>
                </c:pt>
                <c:pt idx="145">
                  <c:v>177</c:v>
                </c:pt>
                <c:pt idx="146">
                  <c:v>140</c:v>
                </c:pt>
                <c:pt idx="147">
                  <c:v>119</c:v>
                </c:pt>
                <c:pt idx="148">
                  <c:v>148</c:v>
                </c:pt>
                <c:pt idx="149">
                  <c:v>128</c:v>
                </c:pt>
                <c:pt idx="150">
                  <c:v>117</c:v>
                </c:pt>
                <c:pt idx="151">
                  <c:v>155</c:v>
                </c:pt>
                <c:pt idx="152">
                  <c:v>125</c:v>
                </c:pt>
                <c:pt idx="153">
                  <c:v>161</c:v>
                </c:pt>
                <c:pt idx="154">
                  <c:v>184</c:v>
                </c:pt>
                <c:pt idx="155">
                  <c:v>190</c:v>
                </c:pt>
                <c:pt idx="156">
                  <c:v>183</c:v>
                </c:pt>
                <c:pt idx="157">
                  <c:v>179</c:v>
                </c:pt>
                <c:pt idx="158">
                  <c:v>172</c:v>
                </c:pt>
                <c:pt idx="159">
                  <c:v>139</c:v>
                </c:pt>
                <c:pt idx="160">
                  <c:v>134</c:v>
                </c:pt>
                <c:pt idx="161">
                  <c:v>136</c:v>
                </c:pt>
                <c:pt idx="162">
                  <c:v>134</c:v>
                </c:pt>
                <c:pt idx="163">
                  <c:v>119</c:v>
                </c:pt>
                <c:pt idx="164">
                  <c:v>112</c:v>
                </c:pt>
                <c:pt idx="165">
                  <c:v>181</c:v>
                </c:pt>
                <c:pt idx="166">
                  <c:v>165</c:v>
                </c:pt>
                <c:pt idx="167">
                  <c:v>190</c:v>
                </c:pt>
                <c:pt idx="168">
                  <c:v>362</c:v>
                </c:pt>
                <c:pt idx="169">
                  <c:v>304</c:v>
                </c:pt>
                <c:pt idx="170">
                  <c:v>374</c:v>
                </c:pt>
                <c:pt idx="171">
                  <c:v>321</c:v>
                </c:pt>
                <c:pt idx="172">
                  <c:v>249</c:v>
                </c:pt>
                <c:pt idx="173">
                  <c:v>291</c:v>
                </c:pt>
                <c:pt idx="174">
                  <c:v>238</c:v>
                </c:pt>
                <c:pt idx="175">
                  <c:v>275</c:v>
                </c:pt>
                <c:pt idx="176">
                  <c:v>222</c:v>
                </c:pt>
                <c:pt idx="177">
                  <c:v>406</c:v>
                </c:pt>
                <c:pt idx="178">
                  <c:v>387</c:v>
                </c:pt>
                <c:pt idx="179">
                  <c:v>360</c:v>
                </c:pt>
                <c:pt idx="180">
                  <c:v>345</c:v>
                </c:pt>
                <c:pt idx="181">
                  <c:v>372</c:v>
                </c:pt>
                <c:pt idx="182">
                  <c:v>340</c:v>
                </c:pt>
                <c:pt idx="183">
                  <c:v>288</c:v>
                </c:pt>
                <c:pt idx="184">
                  <c:v>284</c:v>
                </c:pt>
                <c:pt idx="185">
                  <c:v>257</c:v>
                </c:pt>
                <c:pt idx="186">
                  <c:v>266</c:v>
                </c:pt>
                <c:pt idx="187">
                  <c:v>254</c:v>
                </c:pt>
                <c:pt idx="188">
                  <c:v>282</c:v>
                </c:pt>
                <c:pt idx="189">
                  <c:v>377</c:v>
                </c:pt>
                <c:pt idx="190">
                  <c:v>384</c:v>
                </c:pt>
                <c:pt idx="191">
                  <c:v>371</c:v>
                </c:pt>
                <c:pt idx="192">
                  <c:v>863</c:v>
                </c:pt>
                <c:pt idx="193">
                  <c:v>668</c:v>
                </c:pt>
                <c:pt idx="194">
                  <c:v>798</c:v>
                </c:pt>
                <c:pt idx="195">
                  <c:v>528</c:v>
                </c:pt>
                <c:pt idx="196">
                  <c:v>498</c:v>
                </c:pt>
                <c:pt idx="197">
                  <c:v>619</c:v>
                </c:pt>
                <c:pt idx="198">
                  <c:v>645</c:v>
                </c:pt>
                <c:pt idx="199">
                  <c:v>567</c:v>
                </c:pt>
                <c:pt idx="200">
                  <c:v>499</c:v>
                </c:pt>
                <c:pt idx="201">
                  <c:v>915</c:v>
                </c:pt>
                <c:pt idx="202">
                  <c:v>899</c:v>
                </c:pt>
                <c:pt idx="203">
                  <c:v>783</c:v>
                </c:pt>
                <c:pt idx="204">
                  <c:v>848</c:v>
                </c:pt>
                <c:pt idx="205">
                  <c:v>768</c:v>
                </c:pt>
                <c:pt idx="206">
                  <c:v>706</c:v>
                </c:pt>
                <c:pt idx="207">
                  <c:v>595</c:v>
                </c:pt>
                <c:pt idx="208">
                  <c:v>634</c:v>
                </c:pt>
                <c:pt idx="209">
                  <c:v>532</c:v>
                </c:pt>
                <c:pt idx="210">
                  <c:v>532</c:v>
                </c:pt>
                <c:pt idx="211">
                  <c:v>629</c:v>
                </c:pt>
                <c:pt idx="212">
                  <c:v>561</c:v>
                </c:pt>
                <c:pt idx="213">
                  <c:v>768</c:v>
                </c:pt>
                <c:pt idx="214">
                  <c:v>795</c:v>
                </c:pt>
                <c:pt idx="215">
                  <c:v>746</c:v>
                </c:pt>
                <c:pt idx="216">
                  <c:v>66</c:v>
                </c:pt>
                <c:pt idx="217">
                  <c:v>58</c:v>
                </c:pt>
                <c:pt idx="218">
                  <c:v>52</c:v>
                </c:pt>
                <c:pt idx="219">
                  <c:v>40</c:v>
                </c:pt>
                <c:pt idx="220">
                  <c:v>44</c:v>
                </c:pt>
                <c:pt idx="221">
                  <c:v>38</c:v>
                </c:pt>
                <c:pt idx="222">
                  <c:v>38</c:v>
                </c:pt>
                <c:pt idx="223">
                  <c:v>38</c:v>
                </c:pt>
                <c:pt idx="224">
                  <c:v>33</c:v>
                </c:pt>
                <c:pt idx="225">
                  <c:v>60</c:v>
                </c:pt>
                <c:pt idx="226">
                  <c:v>58</c:v>
                </c:pt>
                <c:pt idx="227">
                  <c:v>63</c:v>
                </c:pt>
                <c:pt idx="228">
                  <c:v>54</c:v>
                </c:pt>
                <c:pt idx="229">
                  <c:v>36</c:v>
                </c:pt>
                <c:pt idx="230">
                  <c:v>49</c:v>
                </c:pt>
                <c:pt idx="231">
                  <c:v>37</c:v>
                </c:pt>
                <c:pt idx="232">
                  <c:v>39</c:v>
                </c:pt>
                <c:pt idx="233">
                  <c:v>37</c:v>
                </c:pt>
                <c:pt idx="234">
                  <c:v>36</c:v>
                </c:pt>
                <c:pt idx="235">
                  <c:v>40</c:v>
                </c:pt>
                <c:pt idx="236">
                  <c:v>45</c:v>
                </c:pt>
                <c:pt idx="237">
                  <c:v>54</c:v>
                </c:pt>
                <c:pt idx="238">
                  <c:v>54</c:v>
                </c:pt>
                <c:pt idx="239">
                  <c:v>62</c:v>
                </c:pt>
                <c:pt idx="240">
                  <c:v>189</c:v>
                </c:pt>
                <c:pt idx="241">
                  <c:v>141</c:v>
                </c:pt>
                <c:pt idx="242">
                  <c:v>144</c:v>
                </c:pt>
                <c:pt idx="243">
                  <c:v>126</c:v>
                </c:pt>
                <c:pt idx="244">
                  <c:v>118</c:v>
                </c:pt>
                <c:pt idx="245">
                  <c:v>100</c:v>
                </c:pt>
                <c:pt idx="246">
                  <c:v>150</c:v>
                </c:pt>
                <c:pt idx="247">
                  <c:v>130</c:v>
                </c:pt>
                <c:pt idx="248">
                  <c:v>147</c:v>
                </c:pt>
                <c:pt idx="249">
                  <c:v>205</c:v>
                </c:pt>
                <c:pt idx="250">
                  <c:v>153</c:v>
                </c:pt>
                <c:pt idx="251">
                  <c:v>168</c:v>
                </c:pt>
                <c:pt idx="252">
                  <c:v>150</c:v>
                </c:pt>
                <c:pt idx="253">
                  <c:v>187</c:v>
                </c:pt>
                <c:pt idx="254">
                  <c:v>168</c:v>
                </c:pt>
                <c:pt idx="255">
                  <c:v>140</c:v>
                </c:pt>
                <c:pt idx="256">
                  <c:v>137</c:v>
                </c:pt>
                <c:pt idx="257">
                  <c:v>126</c:v>
                </c:pt>
                <c:pt idx="258">
                  <c:v>126</c:v>
                </c:pt>
                <c:pt idx="259">
                  <c:v>125</c:v>
                </c:pt>
                <c:pt idx="260">
                  <c:v>127</c:v>
                </c:pt>
                <c:pt idx="261">
                  <c:v>185</c:v>
                </c:pt>
                <c:pt idx="262">
                  <c:v>200</c:v>
                </c:pt>
                <c:pt idx="263">
                  <c:v>186</c:v>
                </c:pt>
                <c:pt idx="264">
                  <c:v>344</c:v>
                </c:pt>
                <c:pt idx="265">
                  <c:v>288</c:v>
                </c:pt>
                <c:pt idx="266">
                  <c:v>306</c:v>
                </c:pt>
                <c:pt idx="267">
                  <c:v>186</c:v>
                </c:pt>
                <c:pt idx="268">
                  <c:v>218</c:v>
                </c:pt>
                <c:pt idx="269">
                  <c:v>274</c:v>
                </c:pt>
                <c:pt idx="270">
                  <c:v>241</c:v>
                </c:pt>
                <c:pt idx="271">
                  <c:v>238</c:v>
                </c:pt>
                <c:pt idx="272">
                  <c:v>211</c:v>
                </c:pt>
                <c:pt idx="273">
                  <c:v>286</c:v>
                </c:pt>
                <c:pt idx="274">
                  <c:v>332</c:v>
                </c:pt>
                <c:pt idx="275">
                  <c:v>293</c:v>
                </c:pt>
                <c:pt idx="276">
                  <c:v>313</c:v>
                </c:pt>
                <c:pt idx="277">
                  <c:v>272</c:v>
                </c:pt>
                <c:pt idx="278">
                  <c:v>280</c:v>
                </c:pt>
                <c:pt idx="279">
                  <c:v>214</c:v>
                </c:pt>
                <c:pt idx="280">
                  <c:v>233</c:v>
                </c:pt>
                <c:pt idx="281">
                  <c:v>213</c:v>
                </c:pt>
                <c:pt idx="282">
                  <c:v>199</c:v>
                </c:pt>
                <c:pt idx="283">
                  <c:v>178</c:v>
                </c:pt>
                <c:pt idx="284">
                  <c:v>203</c:v>
                </c:pt>
                <c:pt idx="285">
                  <c:v>311</c:v>
                </c:pt>
                <c:pt idx="286">
                  <c:v>317</c:v>
                </c:pt>
                <c:pt idx="287">
                  <c:v>319</c:v>
                </c:pt>
                <c:pt idx="288">
                  <c:v>66</c:v>
                </c:pt>
                <c:pt idx="289">
                  <c:v>68</c:v>
                </c:pt>
                <c:pt idx="290">
                  <c:v>59</c:v>
                </c:pt>
                <c:pt idx="291">
                  <c:v>62</c:v>
                </c:pt>
                <c:pt idx="292">
                  <c:v>63</c:v>
                </c:pt>
                <c:pt idx="293">
                  <c:v>43</c:v>
                </c:pt>
                <c:pt idx="294">
                  <c:v>44</c:v>
                </c:pt>
                <c:pt idx="295">
                  <c:v>41</c:v>
                </c:pt>
                <c:pt idx="296">
                  <c:v>56</c:v>
                </c:pt>
                <c:pt idx="297">
                  <c:v>74</c:v>
                </c:pt>
                <c:pt idx="298">
                  <c:v>78</c:v>
                </c:pt>
                <c:pt idx="299">
                  <c:v>69</c:v>
                </c:pt>
                <c:pt idx="300">
                  <c:v>75</c:v>
                </c:pt>
                <c:pt idx="301">
                  <c:v>75</c:v>
                </c:pt>
                <c:pt idx="302">
                  <c:v>71</c:v>
                </c:pt>
                <c:pt idx="303">
                  <c:v>56</c:v>
                </c:pt>
                <c:pt idx="304">
                  <c:v>53</c:v>
                </c:pt>
                <c:pt idx="305">
                  <c:v>57</c:v>
                </c:pt>
                <c:pt idx="306">
                  <c:v>56</c:v>
                </c:pt>
                <c:pt idx="307">
                  <c:v>52</c:v>
                </c:pt>
                <c:pt idx="308">
                  <c:v>48</c:v>
                </c:pt>
                <c:pt idx="309">
                  <c:v>85</c:v>
                </c:pt>
                <c:pt idx="310">
                  <c:v>70</c:v>
                </c:pt>
                <c:pt idx="311">
                  <c:v>82</c:v>
                </c:pt>
                <c:pt idx="312">
                  <c:v>87</c:v>
                </c:pt>
                <c:pt idx="313">
                  <c:v>99</c:v>
                </c:pt>
                <c:pt idx="314">
                  <c:v>71</c:v>
                </c:pt>
                <c:pt idx="315">
                  <c:v>60</c:v>
                </c:pt>
                <c:pt idx="316">
                  <c:v>75</c:v>
                </c:pt>
                <c:pt idx="317">
                  <c:v>71</c:v>
                </c:pt>
                <c:pt idx="318">
                  <c:v>58</c:v>
                </c:pt>
                <c:pt idx="319">
                  <c:v>59</c:v>
                </c:pt>
                <c:pt idx="320">
                  <c:v>68</c:v>
                </c:pt>
                <c:pt idx="321">
                  <c:v>101</c:v>
                </c:pt>
                <c:pt idx="322">
                  <c:v>99</c:v>
                </c:pt>
                <c:pt idx="323">
                  <c:v>94</c:v>
                </c:pt>
                <c:pt idx="324">
                  <c:v>89</c:v>
                </c:pt>
                <c:pt idx="325">
                  <c:v>92</c:v>
                </c:pt>
                <c:pt idx="326">
                  <c:v>78</c:v>
                </c:pt>
                <c:pt idx="327">
                  <c:v>64</c:v>
                </c:pt>
                <c:pt idx="328">
                  <c:v>70</c:v>
                </c:pt>
                <c:pt idx="329">
                  <c:v>63</c:v>
                </c:pt>
                <c:pt idx="330">
                  <c:v>71</c:v>
                </c:pt>
                <c:pt idx="331">
                  <c:v>64</c:v>
                </c:pt>
                <c:pt idx="332">
                  <c:v>67</c:v>
                </c:pt>
                <c:pt idx="333">
                  <c:v>92</c:v>
                </c:pt>
                <c:pt idx="334">
                  <c:v>100</c:v>
                </c:pt>
                <c:pt idx="335">
                  <c:v>89</c:v>
                </c:pt>
                <c:pt idx="336">
                  <c:v>50</c:v>
                </c:pt>
                <c:pt idx="337">
                  <c:v>31</c:v>
                </c:pt>
                <c:pt idx="338">
                  <c:v>45</c:v>
                </c:pt>
                <c:pt idx="339">
                  <c:v>36</c:v>
                </c:pt>
                <c:pt idx="340">
                  <c:v>34</c:v>
                </c:pt>
                <c:pt idx="341">
                  <c:v>39</c:v>
                </c:pt>
                <c:pt idx="342">
                  <c:v>31</c:v>
                </c:pt>
                <c:pt idx="343">
                  <c:v>34</c:v>
                </c:pt>
                <c:pt idx="344">
                  <c:v>32</c:v>
                </c:pt>
                <c:pt idx="345">
                  <c:v>58</c:v>
                </c:pt>
                <c:pt idx="346">
                  <c:v>51</c:v>
                </c:pt>
                <c:pt idx="347">
                  <c:v>55</c:v>
                </c:pt>
                <c:pt idx="348">
                  <c:v>44</c:v>
                </c:pt>
                <c:pt idx="349">
                  <c:v>47</c:v>
                </c:pt>
                <c:pt idx="350">
                  <c:v>50</c:v>
                </c:pt>
                <c:pt idx="351">
                  <c:v>26</c:v>
                </c:pt>
                <c:pt idx="352">
                  <c:v>38</c:v>
                </c:pt>
                <c:pt idx="353">
                  <c:v>38</c:v>
                </c:pt>
                <c:pt idx="354">
                  <c:v>39</c:v>
                </c:pt>
                <c:pt idx="355">
                  <c:v>28</c:v>
                </c:pt>
                <c:pt idx="356">
                  <c:v>29</c:v>
                </c:pt>
                <c:pt idx="357">
                  <c:v>45</c:v>
                </c:pt>
                <c:pt idx="358">
                  <c:v>37</c:v>
                </c:pt>
                <c:pt idx="359">
                  <c:v>35</c:v>
                </c:pt>
                <c:pt idx="360">
                  <c:v>168</c:v>
                </c:pt>
                <c:pt idx="361">
                  <c:v>153</c:v>
                </c:pt>
                <c:pt idx="362">
                  <c:v>155</c:v>
                </c:pt>
                <c:pt idx="363">
                  <c:v>145</c:v>
                </c:pt>
                <c:pt idx="364">
                  <c:v>151</c:v>
                </c:pt>
                <c:pt idx="365">
                  <c:v>140</c:v>
                </c:pt>
                <c:pt idx="366">
                  <c:v>112</c:v>
                </c:pt>
                <c:pt idx="367">
                  <c:v>126</c:v>
                </c:pt>
                <c:pt idx="368">
                  <c:v>126</c:v>
                </c:pt>
                <c:pt idx="369">
                  <c:v>163</c:v>
                </c:pt>
                <c:pt idx="370">
                  <c:v>187</c:v>
                </c:pt>
                <c:pt idx="371">
                  <c:v>177</c:v>
                </c:pt>
                <c:pt idx="372">
                  <c:v>185</c:v>
                </c:pt>
                <c:pt idx="373">
                  <c:v>183</c:v>
                </c:pt>
                <c:pt idx="374">
                  <c:v>171</c:v>
                </c:pt>
                <c:pt idx="375">
                  <c:v>128</c:v>
                </c:pt>
                <c:pt idx="376">
                  <c:v>143</c:v>
                </c:pt>
                <c:pt idx="377">
                  <c:v>143</c:v>
                </c:pt>
                <c:pt idx="378">
                  <c:v>127</c:v>
                </c:pt>
                <c:pt idx="379">
                  <c:v>127</c:v>
                </c:pt>
                <c:pt idx="380">
                  <c:v>119</c:v>
                </c:pt>
                <c:pt idx="381">
                  <c:v>183</c:v>
                </c:pt>
                <c:pt idx="382">
                  <c:v>184</c:v>
                </c:pt>
                <c:pt idx="383">
                  <c:v>189</c:v>
                </c:pt>
                <c:pt idx="384">
                  <c:v>525</c:v>
                </c:pt>
                <c:pt idx="385">
                  <c:v>472</c:v>
                </c:pt>
                <c:pt idx="386">
                  <c:v>374</c:v>
                </c:pt>
                <c:pt idx="387">
                  <c:v>337</c:v>
                </c:pt>
                <c:pt idx="388">
                  <c:v>358</c:v>
                </c:pt>
                <c:pt idx="389">
                  <c:v>354</c:v>
                </c:pt>
                <c:pt idx="390">
                  <c:v>375</c:v>
                </c:pt>
                <c:pt idx="391">
                  <c:v>329</c:v>
                </c:pt>
                <c:pt idx="392">
                  <c:v>296</c:v>
                </c:pt>
                <c:pt idx="393">
                  <c:v>556</c:v>
                </c:pt>
                <c:pt idx="394">
                  <c:v>556</c:v>
                </c:pt>
                <c:pt idx="395">
                  <c:v>452</c:v>
                </c:pt>
                <c:pt idx="396">
                  <c:v>485</c:v>
                </c:pt>
                <c:pt idx="397">
                  <c:v>471</c:v>
                </c:pt>
                <c:pt idx="398">
                  <c:v>401</c:v>
                </c:pt>
                <c:pt idx="399">
                  <c:v>368</c:v>
                </c:pt>
                <c:pt idx="400">
                  <c:v>353</c:v>
                </c:pt>
                <c:pt idx="401">
                  <c:v>368</c:v>
                </c:pt>
                <c:pt idx="402">
                  <c:v>358</c:v>
                </c:pt>
                <c:pt idx="403">
                  <c:v>350</c:v>
                </c:pt>
                <c:pt idx="404">
                  <c:v>348</c:v>
                </c:pt>
                <c:pt idx="405">
                  <c:v>541</c:v>
                </c:pt>
                <c:pt idx="406">
                  <c:v>461</c:v>
                </c:pt>
                <c:pt idx="407">
                  <c:v>502</c:v>
                </c:pt>
                <c:pt idx="408">
                  <c:v>678</c:v>
                </c:pt>
                <c:pt idx="409">
                  <c:v>718</c:v>
                </c:pt>
                <c:pt idx="410">
                  <c:v>531</c:v>
                </c:pt>
                <c:pt idx="411">
                  <c:v>545</c:v>
                </c:pt>
                <c:pt idx="412">
                  <c:v>520</c:v>
                </c:pt>
                <c:pt idx="413">
                  <c:v>516</c:v>
                </c:pt>
                <c:pt idx="414">
                  <c:v>424</c:v>
                </c:pt>
                <c:pt idx="415">
                  <c:v>529</c:v>
                </c:pt>
                <c:pt idx="416">
                  <c:v>422</c:v>
                </c:pt>
                <c:pt idx="417">
                  <c:v>618</c:v>
                </c:pt>
                <c:pt idx="418">
                  <c:v>707</c:v>
                </c:pt>
                <c:pt idx="419">
                  <c:v>730</c:v>
                </c:pt>
                <c:pt idx="420">
                  <c:v>653</c:v>
                </c:pt>
                <c:pt idx="421">
                  <c:v>693</c:v>
                </c:pt>
                <c:pt idx="422">
                  <c:v>604</c:v>
                </c:pt>
                <c:pt idx="423">
                  <c:v>494</c:v>
                </c:pt>
                <c:pt idx="424">
                  <c:v>497</c:v>
                </c:pt>
                <c:pt idx="425">
                  <c:v>488</c:v>
                </c:pt>
                <c:pt idx="426">
                  <c:v>492</c:v>
                </c:pt>
                <c:pt idx="427">
                  <c:v>461</c:v>
                </c:pt>
                <c:pt idx="428">
                  <c:v>419</c:v>
                </c:pt>
                <c:pt idx="429">
                  <c:v>722</c:v>
                </c:pt>
                <c:pt idx="430">
                  <c:v>699</c:v>
                </c:pt>
                <c:pt idx="431">
                  <c:v>706</c:v>
                </c:pt>
                <c:pt idx="432">
                  <c:v>44</c:v>
                </c:pt>
                <c:pt idx="433">
                  <c:v>39</c:v>
                </c:pt>
                <c:pt idx="434">
                  <c:v>32</c:v>
                </c:pt>
                <c:pt idx="435">
                  <c:v>32</c:v>
                </c:pt>
                <c:pt idx="436">
                  <c:v>28</c:v>
                </c:pt>
                <c:pt idx="437">
                  <c:v>26</c:v>
                </c:pt>
                <c:pt idx="438">
                  <c:v>32</c:v>
                </c:pt>
                <c:pt idx="439">
                  <c:v>31</c:v>
                </c:pt>
                <c:pt idx="440">
                  <c:v>33</c:v>
                </c:pt>
                <c:pt idx="441">
                  <c:v>59</c:v>
                </c:pt>
                <c:pt idx="442">
                  <c:v>50</c:v>
                </c:pt>
                <c:pt idx="443">
                  <c:v>50</c:v>
                </c:pt>
                <c:pt idx="444">
                  <c:v>43</c:v>
                </c:pt>
                <c:pt idx="445">
                  <c:v>49</c:v>
                </c:pt>
                <c:pt idx="446">
                  <c:v>45</c:v>
                </c:pt>
                <c:pt idx="447">
                  <c:v>39</c:v>
                </c:pt>
                <c:pt idx="448">
                  <c:v>37</c:v>
                </c:pt>
                <c:pt idx="449">
                  <c:v>30</c:v>
                </c:pt>
                <c:pt idx="450">
                  <c:v>33</c:v>
                </c:pt>
                <c:pt idx="451">
                  <c:v>22</c:v>
                </c:pt>
                <c:pt idx="452">
                  <c:v>31</c:v>
                </c:pt>
                <c:pt idx="453">
                  <c:v>55</c:v>
                </c:pt>
                <c:pt idx="454">
                  <c:v>47</c:v>
                </c:pt>
                <c:pt idx="455">
                  <c:v>46</c:v>
                </c:pt>
                <c:pt idx="456">
                  <c:v>84</c:v>
                </c:pt>
                <c:pt idx="457">
                  <c:v>71</c:v>
                </c:pt>
                <c:pt idx="458">
                  <c:v>60</c:v>
                </c:pt>
                <c:pt idx="459">
                  <c:v>62</c:v>
                </c:pt>
                <c:pt idx="460">
                  <c:v>45</c:v>
                </c:pt>
                <c:pt idx="461">
                  <c:v>49</c:v>
                </c:pt>
                <c:pt idx="462">
                  <c:v>46</c:v>
                </c:pt>
                <c:pt idx="463">
                  <c:v>62</c:v>
                </c:pt>
                <c:pt idx="464">
                  <c:v>56</c:v>
                </c:pt>
                <c:pt idx="465">
                  <c:v>82</c:v>
                </c:pt>
                <c:pt idx="466">
                  <c:v>69</c:v>
                </c:pt>
                <c:pt idx="467">
                  <c:v>77</c:v>
                </c:pt>
                <c:pt idx="468">
                  <c:v>72</c:v>
                </c:pt>
                <c:pt idx="469">
                  <c:v>72</c:v>
                </c:pt>
                <c:pt idx="470">
                  <c:v>63</c:v>
                </c:pt>
                <c:pt idx="471">
                  <c:v>49</c:v>
                </c:pt>
                <c:pt idx="472">
                  <c:v>60</c:v>
                </c:pt>
                <c:pt idx="473">
                  <c:v>60</c:v>
                </c:pt>
                <c:pt idx="474">
                  <c:v>54</c:v>
                </c:pt>
                <c:pt idx="475">
                  <c:v>51</c:v>
                </c:pt>
                <c:pt idx="476">
                  <c:v>53</c:v>
                </c:pt>
                <c:pt idx="477">
                  <c:v>76</c:v>
                </c:pt>
                <c:pt idx="478">
                  <c:v>71</c:v>
                </c:pt>
                <c:pt idx="479">
                  <c:v>82</c:v>
                </c:pt>
                <c:pt idx="480">
                  <c:v>61</c:v>
                </c:pt>
                <c:pt idx="481">
                  <c:v>74</c:v>
                </c:pt>
                <c:pt idx="482">
                  <c:v>65</c:v>
                </c:pt>
                <c:pt idx="483">
                  <c:v>54</c:v>
                </c:pt>
                <c:pt idx="484">
                  <c:v>51</c:v>
                </c:pt>
                <c:pt idx="485">
                  <c:v>71</c:v>
                </c:pt>
                <c:pt idx="486">
                  <c:v>59</c:v>
                </c:pt>
                <c:pt idx="487">
                  <c:v>62</c:v>
                </c:pt>
                <c:pt idx="488">
                  <c:v>51</c:v>
                </c:pt>
                <c:pt idx="489">
                  <c:v>99</c:v>
                </c:pt>
                <c:pt idx="490">
                  <c:v>113</c:v>
                </c:pt>
                <c:pt idx="491">
                  <c:v>78</c:v>
                </c:pt>
                <c:pt idx="492">
                  <c:v>95</c:v>
                </c:pt>
                <c:pt idx="493">
                  <c:v>77</c:v>
                </c:pt>
                <c:pt idx="494">
                  <c:v>64</c:v>
                </c:pt>
                <c:pt idx="495">
                  <c:v>65</c:v>
                </c:pt>
                <c:pt idx="496">
                  <c:v>58</c:v>
                </c:pt>
                <c:pt idx="497">
                  <c:v>71</c:v>
                </c:pt>
                <c:pt idx="498">
                  <c:v>51</c:v>
                </c:pt>
                <c:pt idx="499">
                  <c:v>63</c:v>
                </c:pt>
                <c:pt idx="500">
                  <c:v>53</c:v>
                </c:pt>
                <c:pt idx="501">
                  <c:v>73</c:v>
                </c:pt>
                <c:pt idx="502">
                  <c:v>86</c:v>
                </c:pt>
                <c:pt idx="503">
                  <c:v>82</c:v>
                </c:pt>
                <c:pt idx="504">
                  <c:v>194</c:v>
                </c:pt>
                <c:pt idx="505">
                  <c:v>177</c:v>
                </c:pt>
                <c:pt idx="506">
                  <c:v>179</c:v>
                </c:pt>
                <c:pt idx="507">
                  <c:v>153</c:v>
                </c:pt>
                <c:pt idx="508">
                  <c:v>119</c:v>
                </c:pt>
                <c:pt idx="509">
                  <c:v>135</c:v>
                </c:pt>
                <c:pt idx="510">
                  <c:v>110</c:v>
                </c:pt>
                <c:pt idx="511">
                  <c:v>140</c:v>
                </c:pt>
                <c:pt idx="512">
                  <c:v>146</c:v>
                </c:pt>
                <c:pt idx="513">
                  <c:v>178</c:v>
                </c:pt>
                <c:pt idx="514">
                  <c:v>211</c:v>
                </c:pt>
                <c:pt idx="515">
                  <c:v>181</c:v>
                </c:pt>
                <c:pt idx="516">
                  <c:v>198</c:v>
                </c:pt>
                <c:pt idx="517">
                  <c:v>189</c:v>
                </c:pt>
                <c:pt idx="518">
                  <c:v>159</c:v>
                </c:pt>
                <c:pt idx="519">
                  <c:v>140</c:v>
                </c:pt>
                <c:pt idx="520">
                  <c:v>117</c:v>
                </c:pt>
                <c:pt idx="521">
                  <c:v>142</c:v>
                </c:pt>
                <c:pt idx="522">
                  <c:v>131</c:v>
                </c:pt>
                <c:pt idx="523">
                  <c:v>122</c:v>
                </c:pt>
                <c:pt idx="524">
                  <c:v>130</c:v>
                </c:pt>
                <c:pt idx="525">
                  <c:v>187</c:v>
                </c:pt>
                <c:pt idx="526">
                  <c:v>205</c:v>
                </c:pt>
                <c:pt idx="527">
                  <c:v>205</c:v>
                </c:pt>
                <c:pt idx="528">
                  <c:v>313</c:v>
                </c:pt>
                <c:pt idx="529">
                  <c:v>377</c:v>
                </c:pt>
                <c:pt idx="530">
                  <c:v>326</c:v>
                </c:pt>
                <c:pt idx="531">
                  <c:v>265</c:v>
                </c:pt>
                <c:pt idx="532">
                  <c:v>243</c:v>
                </c:pt>
                <c:pt idx="533">
                  <c:v>263</c:v>
                </c:pt>
                <c:pt idx="534">
                  <c:v>212</c:v>
                </c:pt>
                <c:pt idx="535">
                  <c:v>279</c:v>
                </c:pt>
                <c:pt idx="536">
                  <c:v>246</c:v>
                </c:pt>
                <c:pt idx="537">
                  <c:v>319</c:v>
                </c:pt>
                <c:pt idx="538">
                  <c:v>319</c:v>
                </c:pt>
                <c:pt idx="539">
                  <c:v>310</c:v>
                </c:pt>
                <c:pt idx="540">
                  <c:v>320</c:v>
                </c:pt>
                <c:pt idx="541">
                  <c:v>311</c:v>
                </c:pt>
                <c:pt idx="542">
                  <c:v>335</c:v>
                </c:pt>
                <c:pt idx="543">
                  <c:v>256</c:v>
                </c:pt>
                <c:pt idx="544">
                  <c:v>262</c:v>
                </c:pt>
                <c:pt idx="545">
                  <c:v>238</c:v>
                </c:pt>
                <c:pt idx="546">
                  <c:v>231</c:v>
                </c:pt>
                <c:pt idx="547">
                  <c:v>240</c:v>
                </c:pt>
                <c:pt idx="548">
                  <c:v>249</c:v>
                </c:pt>
                <c:pt idx="549">
                  <c:v>326</c:v>
                </c:pt>
                <c:pt idx="550">
                  <c:v>419</c:v>
                </c:pt>
                <c:pt idx="551">
                  <c:v>354</c:v>
                </c:pt>
                <c:pt idx="552">
                  <c:v>543</c:v>
                </c:pt>
                <c:pt idx="553">
                  <c:v>434</c:v>
                </c:pt>
                <c:pt idx="554">
                  <c:v>419</c:v>
                </c:pt>
                <c:pt idx="555">
                  <c:v>376</c:v>
                </c:pt>
                <c:pt idx="556">
                  <c:v>366</c:v>
                </c:pt>
                <c:pt idx="557">
                  <c:v>372</c:v>
                </c:pt>
                <c:pt idx="558">
                  <c:v>285</c:v>
                </c:pt>
                <c:pt idx="559">
                  <c:v>304</c:v>
                </c:pt>
                <c:pt idx="560">
                  <c:v>352</c:v>
                </c:pt>
                <c:pt idx="561">
                  <c:v>520</c:v>
                </c:pt>
                <c:pt idx="562">
                  <c:v>503</c:v>
                </c:pt>
                <c:pt idx="563">
                  <c:v>549</c:v>
                </c:pt>
                <c:pt idx="564">
                  <c:v>446</c:v>
                </c:pt>
                <c:pt idx="565">
                  <c:v>509</c:v>
                </c:pt>
                <c:pt idx="566">
                  <c:v>445</c:v>
                </c:pt>
                <c:pt idx="567">
                  <c:v>334</c:v>
                </c:pt>
                <c:pt idx="568">
                  <c:v>373</c:v>
                </c:pt>
                <c:pt idx="569">
                  <c:v>384</c:v>
                </c:pt>
                <c:pt idx="570">
                  <c:v>349</c:v>
                </c:pt>
                <c:pt idx="571">
                  <c:v>313</c:v>
                </c:pt>
                <c:pt idx="572">
                  <c:v>328</c:v>
                </c:pt>
                <c:pt idx="573">
                  <c:v>489</c:v>
                </c:pt>
                <c:pt idx="574">
                  <c:v>545</c:v>
                </c:pt>
                <c:pt idx="575">
                  <c:v>540</c:v>
                </c:pt>
              </c:numCache>
            </c:numRef>
          </c:xVal>
          <c:yVal>
            <c:numRef>
              <c:f>Data!$I$2:$I$577</c:f>
              <c:numCache>
                <c:formatCode>"$"#,##0.00</c:formatCode>
                <c:ptCount val="576"/>
                <c:pt idx="0">
                  <c:v>678.77</c:v>
                </c:pt>
                <c:pt idx="1">
                  <c:v>953.25</c:v>
                </c:pt>
                <c:pt idx="2">
                  <c:v>637.25999999999988</c:v>
                </c:pt>
                <c:pt idx="3">
                  <c:v>840.7199999999998</c:v>
                </c:pt>
                <c:pt idx="4">
                  <c:v>494.76</c:v>
                </c:pt>
                <c:pt idx="5">
                  <c:v>521.83999999999992</c:v>
                </c:pt>
                <c:pt idx="6">
                  <c:v>1082.8399999999997</c:v>
                </c:pt>
                <c:pt idx="7">
                  <c:v>465.76</c:v>
                </c:pt>
                <c:pt idx="8">
                  <c:v>633.36</c:v>
                </c:pt>
                <c:pt idx="9">
                  <c:v>998.3</c:v>
                </c:pt>
                <c:pt idx="10">
                  <c:v>1372.1599999999999</c:v>
                </c:pt>
                <c:pt idx="11">
                  <c:v>561</c:v>
                </c:pt>
                <c:pt idx="12">
                  <c:v>1023.84</c:v>
                </c:pt>
                <c:pt idx="13">
                  <c:v>690.56</c:v>
                </c:pt>
                <c:pt idx="14">
                  <c:v>512.53999999999985</c:v>
                </c:pt>
                <c:pt idx="15">
                  <c:v>577.5</c:v>
                </c:pt>
                <c:pt idx="16">
                  <c:v>487.80000000000007</c:v>
                </c:pt>
                <c:pt idx="17">
                  <c:v>809.28000000000009</c:v>
                </c:pt>
                <c:pt idx="18">
                  <c:v>611.43000000000006</c:v>
                </c:pt>
                <c:pt idx="19">
                  <c:v>629.6099999999999</c:v>
                </c:pt>
                <c:pt idx="20">
                  <c:v>384.48000000000013</c:v>
                </c:pt>
                <c:pt idx="21">
                  <c:v>741.02</c:v>
                </c:pt>
                <c:pt idx="22">
                  <c:v>825.83999999999992</c:v>
                </c:pt>
                <c:pt idx="23">
                  <c:v>757.9</c:v>
                </c:pt>
                <c:pt idx="24">
                  <c:v>949.5</c:v>
                </c:pt>
                <c:pt idx="25">
                  <c:v>1133.4399999999998</c:v>
                </c:pt>
                <c:pt idx="26">
                  <c:v>1250.4400000000003</c:v>
                </c:pt>
                <c:pt idx="27">
                  <c:v>312.00000000000011</c:v>
                </c:pt>
                <c:pt idx="28">
                  <c:v>837.5</c:v>
                </c:pt>
                <c:pt idx="29">
                  <c:v>603.6</c:v>
                </c:pt>
                <c:pt idx="30">
                  <c:v>289.70999999999992</c:v>
                </c:pt>
                <c:pt idx="31">
                  <c:v>703.59000000000015</c:v>
                </c:pt>
                <c:pt idx="32">
                  <c:v>813.54000000000008</c:v>
                </c:pt>
                <c:pt idx="33">
                  <c:v>914.66000000000031</c:v>
                </c:pt>
                <c:pt idx="34">
                  <c:v>753.6099999999999</c:v>
                </c:pt>
                <c:pt idx="35">
                  <c:v>791.94000000000028</c:v>
                </c:pt>
                <c:pt idx="36">
                  <c:v>948.04</c:v>
                </c:pt>
                <c:pt idx="37">
                  <c:v>832.65000000000032</c:v>
                </c:pt>
                <c:pt idx="38">
                  <c:v>1451.7600000000002</c:v>
                </c:pt>
                <c:pt idx="39">
                  <c:v>1208.4800000000002</c:v>
                </c:pt>
                <c:pt idx="40">
                  <c:v>893.88000000000011</c:v>
                </c:pt>
                <c:pt idx="41">
                  <c:v>731.59999999999991</c:v>
                </c:pt>
                <c:pt idx="42">
                  <c:v>972.80000000000007</c:v>
                </c:pt>
                <c:pt idx="43">
                  <c:v>536.12999999999988</c:v>
                </c:pt>
                <c:pt idx="44">
                  <c:v>560.00000000000011</c:v>
                </c:pt>
                <c:pt idx="45">
                  <c:v>835.20000000000027</c:v>
                </c:pt>
                <c:pt idx="46">
                  <c:v>1135.7</c:v>
                </c:pt>
                <c:pt idx="47">
                  <c:v>903.45999999999981</c:v>
                </c:pt>
                <c:pt idx="48">
                  <c:v>1279.8399999999997</c:v>
                </c:pt>
                <c:pt idx="49">
                  <c:v>897.82000000000016</c:v>
                </c:pt>
                <c:pt idx="50">
                  <c:v>960.19000000000028</c:v>
                </c:pt>
                <c:pt idx="51">
                  <c:v>1026.48</c:v>
                </c:pt>
                <c:pt idx="52">
                  <c:v>382.79999999999995</c:v>
                </c:pt>
                <c:pt idx="53">
                  <c:v>297.44000000000005</c:v>
                </c:pt>
                <c:pt idx="54">
                  <c:v>196.83999999999992</c:v>
                </c:pt>
                <c:pt idx="55">
                  <c:v>871.4699999999998</c:v>
                </c:pt>
                <c:pt idx="56">
                  <c:v>692.6400000000001</c:v>
                </c:pt>
                <c:pt idx="57">
                  <c:v>527.67999999999984</c:v>
                </c:pt>
                <c:pt idx="58">
                  <c:v>807.11999999999966</c:v>
                </c:pt>
                <c:pt idx="59">
                  <c:v>1159.1999999999998</c:v>
                </c:pt>
                <c:pt idx="60">
                  <c:v>472.88000000000011</c:v>
                </c:pt>
                <c:pt idx="61">
                  <c:v>1112.6400000000001</c:v>
                </c:pt>
                <c:pt idx="62">
                  <c:v>560.55999999999995</c:v>
                </c:pt>
                <c:pt idx="63">
                  <c:v>997.50000000000023</c:v>
                </c:pt>
                <c:pt idx="64">
                  <c:v>602.06999999999994</c:v>
                </c:pt>
                <c:pt idx="65">
                  <c:v>670.6400000000001</c:v>
                </c:pt>
                <c:pt idx="66">
                  <c:v>581.48999999999978</c:v>
                </c:pt>
                <c:pt idx="67">
                  <c:v>860.86000000000013</c:v>
                </c:pt>
                <c:pt idx="68">
                  <c:v>627.44000000000005</c:v>
                </c:pt>
                <c:pt idx="69">
                  <c:v>815.09999999999968</c:v>
                </c:pt>
                <c:pt idx="70">
                  <c:v>1441.0000000000005</c:v>
                </c:pt>
                <c:pt idx="71">
                  <c:v>937.98</c:v>
                </c:pt>
                <c:pt idx="72">
                  <c:v>2280.6000000000004</c:v>
                </c:pt>
                <c:pt idx="73">
                  <c:v>1496.1399999999999</c:v>
                </c:pt>
                <c:pt idx="74">
                  <c:v>1276.52</c:v>
                </c:pt>
                <c:pt idx="75">
                  <c:v>1560.3000000000002</c:v>
                </c:pt>
                <c:pt idx="76">
                  <c:v>1058.8499999999999</c:v>
                </c:pt>
                <c:pt idx="77">
                  <c:v>1156.6799999999998</c:v>
                </c:pt>
                <c:pt idx="78">
                  <c:v>1576.99</c:v>
                </c:pt>
                <c:pt idx="79">
                  <c:v>1263.6000000000001</c:v>
                </c:pt>
                <c:pt idx="80">
                  <c:v>1036.0699999999997</c:v>
                </c:pt>
                <c:pt idx="81">
                  <c:v>1550.9999999999998</c:v>
                </c:pt>
                <c:pt idx="82">
                  <c:v>1793.3000000000002</c:v>
                </c:pt>
                <c:pt idx="83">
                  <c:v>2483.7600000000002</c:v>
                </c:pt>
                <c:pt idx="84">
                  <c:v>1867.1900000000003</c:v>
                </c:pt>
                <c:pt idx="85">
                  <c:v>1515.12</c:v>
                </c:pt>
                <c:pt idx="86">
                  <c:v>1658.5</c:v>
                </c:pt>
                <c:pt idx="87">
                  <c:v>1532.16</c:v>
                </c:pt>
                <c:pt idx="88">
                  <c:v>820.04</c:v>
                </c:pt>
                <c:pt idx="89">
                  <c:v>1279.5199999999998</c:v>
                </c:pt>
                <c:pt idx="90">
                  <c:v>1508.22</c:v>
                </c:pt>
                <c:pt idx="91">
                  <c:v>1546.6</c:v>
                </c:pt>
                <c:pt idx="92">
                  <c:v>1417.6</c:v>
                </c:pt>
                <c:pt idx="93">
                  <c:v>2473.4499999999998</c:v>
                </c:pt>
                <c:pt idx="94">
                  <c:v>1899.68</c:v>
                </c:pt>
                <c:pt idx="95">
                  <c:v>2093.7600000000002</c:v>
                </c:pt>
                <c:pt idx="96">
                  <c:v>2371.4699999999998</c:v>
                </c:pt>
                <c:pt idx="97">
                  <c:v>1202.58</c:v>
                </c:pt>
                <c:pt idx="98">
                  <c:v>2056.3200000000002</c:v>
                </c:pt>
                <c:pt idx="99">
                  <c:v>1068.9399999999998</c:v>
                </c:pt>
                <c:pt idx="100">
                  <c:v>2096.8199999999997</c:v>
                </c:pt>
                <c:pt idx="101">
                  <c:v>1038.28</c:v>
                </c:pt>
                <c:pt idx="102">
                  <c:v>974.25</c:v>
                </c:pt>
                <c:pt idx="103">
                  <c:v>1908.48</c:v>
                </c:pt>
                <c:pt idx="104">
                  <c:v>1634.94</c:v>
                </c:pt>
                <c:pt idx="105">
                  <c:v>3459.84</c:v>
                </c:pt>
                <c:pt idx="106">
                  <c:v>2203.35</c:v>
                </c:pt>
                <c:pt idx="107">
                  <c:v>2474.16</c:v>
                </c:pt>
                <c:pt idx="108">
                  <c:v>1680.48</c:v>
                </c:pt>
                <c:pt idx="109">
                  <c:v>3358.04</c:v>
                </c:pt>
                <c:pt idx="110">
                  <c:v>1562.87</c:v>
                </c:pt>
                <c:pt idx="111">
                  <c:v>1583.31</c:v>
                </c:pt>
                <c:pt idx="112">
                  <c:v>1606</c:v>
                </c:pt>
                <c:pt idx="113">
                  <c:v>1501.5</c:v>
                </c:pt>
                <c:pt idx="114">
                  <c:v>1229.2</c:v>
                </c:pt>
                <c:pt idx="115">
                  <c:v>829.0799999999997</c:v>
                </c:pt>
                <c:pt idx="116">
                  <c:v>1000.9200000000003</c:v>
                </c:pt>
                <c:pt idx="117">
                  <c:v>2482.4399999999996</c:v>
                </c:pt>
                <c:pt idx="118">
                  <c:v>1495.2000000000003</c:v>
                </c:pt>
                <c:pt idx="119">
                  <c:v>1555.56</c:v>
                </c:pt>
                <c:pt idx="120">
                  <c:v>1278.2000000000003</c:v>
                </c:pt>
                <c:pt idx="121">
                  <c:v>1259.5000000000005</c:v>
                </c:pt>
                <c:pt idx="122">
                  <c:v>1840.0500000000002</c:v>
                </c:pt>
                <c:pt idx="123">
                  <c:v>1049.42</c:v>
                </c:pt>
                <c:pt idx="124">
                  <c:v>1318.1999999999998</c:v>
                </c:pt>
                <c:pt idx="125">
                  <c:v>1158.3600000000001</c:v>
                </c:pt>
                <c:pt idx="126">
                  <c:v>928.05000000000018</c:v>
                </c:pt>
                <c:pt idx="127">
                  <c:v>1087.7199999999998</c:v>
                </c:pt>
                <c:pt idx="128">
                  <c:v>1734.52</c:v>
                </c:pt>
                <c:pt idx="129">
                  <c:v>1432.8600000000001</c:v>
                </c:pt>
                <c:pt idx="130">
                  <c:v>2351.5200000000004</c:v>
                </c:pt>
                <c:pt idx="131">
                  <c:v>1347.3599999999997</c:v>
                </c:pt>
                <c:pt idx="132">
                  <c:v>2006.4600000000005</c:v>
                </c:pt>
                <c:pt idx="133">
                  <c:v>3550.2600000000011</c:v>
                </c:pt>
                <c:pt idx="134">
                  <c:v>1552.0400000000004</c:v>
                </c:pt>
                <c:pt idx="135">
                  <c:v>2648.36</c:v>
                </c:pt>
                <c:pt idx="136">
                  <c:v>1530.7599999999993</c:v>
                </c:pt>
                <c:pt idx="137">
                  <c:v>1109.7599999999993</c:v>
                </c:pt>
                <c:pt idx="138">
                  <c:v>1062.8100000000004</c:v>
                </c:pt>
                <c:pt idx="139">
                  <c:v>2088</c:v>
                </c:pt>
                <c:pt idx="140">
                  <c:v>1643.8400000000001</c:v>
                </c:pt>
                <c:pt idx="141">
                  <c:v>2996.4900000000007</c:v>
                </c:pt>
                <c:pt idx="142">
                  <c:v>1644.6899999999996</c:v>
                </c:pt>
                <c:pt idx="143">
                  <c:v>1734.9400000000005</c:v>
                </c:pt>
                <c:pt idx="144">
                  <c:v>753.19999999999982</c:v>
                </c:pt>
                <c:pt idx="145">
                  <c:v>656.66999999999962</c:v>
                </c:pt>
                <c:pt idx="146">
                  <c:v>774.2</c:v>
                </c:pt>
                <c:pt idx="147">
                  <c:v>1087.6599999999999</c:v>
                </c:pt>
                <c:pt idx="148">
                  <c:v>1552.52</c:v>
                </c:pt>
                <c:pt idx="149">
                  <c:v>756.4799999999999</c:v>
                </c:pt>
                <c:pt idx="150">
                  <c:v>1024.92</c:v>
                </c:pt>
                <c:pt idx="151">
                  <c:v>903.65000000000009</c:v>
                </c:pt>
                <c:pt idx="152">
                  <c:v>983.75</c:v>
                </c:pt>
                <c:pt idx="153">
                  <c:v>1048.1099999999999</c:v>
                </c:pt>
                <c:pt idx="154">
                  <c:v>1356.0799999999997</c:v>
                </c:pt>
                <c:pt idx="155">
                  <c:v>1231.2000000000003</c:v>
                </c:pt>
                <c:pt idx="156">
                  <c:v>1222.4399999999998</c:v>
                </c:pt>
                <c:pt idx="157">
                  <c:v>1108.01</c:v>
                </c:pt>
                <c:pt idx="158">
                  <c:v>1118</c:v>
                </c:pt>
                <c:pt idx="159">
                  <c:v>1056.4000000000001</c:v>
                </c:pt>
                <c:pt idx="160">
                  <c:v>1141.68</c:v>
                </c:pt>
                <c:pt idx="161">
                  <c:v>1002.32</c:v>
                </c:pt>
                <c:pt idx="162">
                  <c:v>1000.98</c:v>
                </c:pt>
                <c:pt idx="163">
                  <c:v>529.54999999999995</c:v>
                </c:pt>
                <c:pt idx="164">
                  <c:v>954.24000000000012</c:v>
                </c:pt>
                <c:pt idx="165">
                  <c:v>991.88000000000011</c:v>
                </c:pt>
                <c:pt idx="166">
                  <c:v>1087.3500000000001</c:v>
                </c:pt>
                <c:pt idx="167">
                  <c:v>1347.0999999999997</c:v>
                </c:pt>
                <c:pt idx="168">
                  <c:v>1534.88</c:v>
                </c:pt>
                <c:pt idx="169">
                  <c:v>1176.48</c:v>
                </c:pt>
                <c:pt idx="170">
                  <c:v>1245.4200000000005</c:v>
                </c:pt>
                <c:pt idx="171">
                  <c:v>2144.2800000000002</c:v>
                </c:pt>
                <c:pt idx="172">
                  <c:v>1078.1699999999998</c:v>
                </c:pt>
                <c:pt idx="173">
                  <c:v>1379.34</c:v>
                </c:pt>
                <c:pt idx="174">
                  <c:v>1213.8</c:v>
                </c:pt>
                <c:pt idx="175">
                  <c:v>1311.75</c:v>
                </c:pt>
                <c:pt idx="176">
                  <c:v>998.99999999999977</c:v>
                </c:pt>
                <c:pt idx="177">
                  <c:v>1851.3599999999997</c:v>
                </c:pt>
                <c:pt idx="178">
                  <c:v>1416.4199999999996</c:v>
                </c:pt>
                <c:pt idx="179">
                  <c:v>3571.2000000000003</c:v>
                </c:pt>
                <c:pt idx="180">
                  <c:v>2218.3499999999995</c:v>
                </c:pt>
                <c:pt idx="181">
                  <c:v>1740.96</c:v>
                </c:pt>
                <c:pt idx="182">
                  <c:v>1492.6</c:v>
                </c:pt>
                <c:pt idx="183">
                  <c:v>1696.3200000000002</c:v>
                </c:pt>
                <c:pt idx="184">
                  <c:v>1317.7600000000002</c:v>
                </c:pt>
                <c:pt idx="185">
                  <c:v>1284.9999999999995</c:v>
                </c:pt>
                <c:pt idx="186">
                  <c:v>712.87999999999965</c:v>
                </c:pt>
                <c:pt idx="187">
                  <c:v>1186.18</c:v>
                </c:pt>
                <c:pt idx="188">
                  <c:v>978.54000000000042</c:v>
                </c:pt>
                <c:pt idx="189">
                  <c:v>885.94999999999982</c:v>
                </c:pt>
                <c:pt idx="190">
                  <c:v>2073.5999999999995</c:v>
                </c:pt>
                <c:pt idx="191">
                  <c:v>2452.31</c:v>
                </c:pt>
                <c:pt idx="192">
                  <c:v>3374.33</c:v>
                </c:pt>
                <c:pt idx="193">
                  <c:v>2264.5200000000004</c:v>
                </c:pt>
                <c:pt idx="194">
                  <c:v>1707.7200000000012</c:v>
                </c:pt>
                <c:pt idx="195">
                  <c:v>1821.5999999999995</c:v>
                </c:pt>
                <c:pt idx="196">
                  <c:v>2475.059999999999</c:v>
                </c:pt>
                <c:pt idx="197">
                  <c:v>3125.9500000000003</c:v>
                </c:pt>
                <c:pt idx="198">
                  <c:v>2225.2500000000009</c:v>
                </c:pt>
                <c:pt idx="199">
                  <c:v>2092.2299999999996</c:v>
                </c:pt>
                <c:pt idx="200">
                  <c:v>2095.8000000000002</c:v>
                </c:pt>
                <c:pt idx="201">
                  <c:v>3952.7999999999984</c:v>
                </c:pt>
                <c:pt idx="202">
                  <c:v>3362.2599999999993</c:v>
                </c:pt>
                <c:pt idx="203">
                  <c:v>3476.5199999999986</c:v>
                </c:pt>
                <c:pt idx="204">
                  <c:v>3027.3599999999988</c:v>
                </c:pt>
                <c:pt idx="205">
                  <c:v>3947.5200000000004</c:v>
                </c:pt>
                <c:pt idx="206">
                  <c:v>3642.96</c:v>
                </c:pt>
                <c:pt idx="207">
                  <c:v>2225.3000000000002</c:v>
                </c:pt>
                <c:pt idx="208">
                  <c:v>2536</c:v>
                </c:pt>
                <c:pt idx="209">
                  <c:v>1122.5200000000004</c:v>
                </c:pt>
                <c:pt idx="210">
                  <c:v>2628.0800000000004</c:v>
                </c:pt>
                <c:pt idx="211">
                  <c:v>2855.66</c:v>
                </c:pt>
                <c:pt idx="212">
                  <c:v>2434.7400000000002</c:v>
                </c:pt>
                <c:pt idx="213">
                  <c:v>2995.2000000000007</c:v>
                </c:pt>
                <c:pt idx="214">
                  <c:v>3044.8500000000004</c:v>
                </c:pt>
                <c:pt idx="215">
                  <c:v>2618.4599999999991</c:v>
                </c:pt>
                <c:pt idx="216">
                  <c:v>465.3</c:v>
                </c:pt>
                <c:pt idx="217">
                  <c:v>408.9</c:v>
                </c:pt>
                <c:pt idx="218">
                  <c:v>443.03999999999996</c:v>
                </c:pt>
                <c:pt idx="219">
                  <c:v>262.39999999999986</c:v>
                </c:pt>
                <c:pt idx="220">
                  <c:v>337.92</c:v>
                </c:pt>
                <c:pt idx="221">
                  <c:v>307.04000000000002</c:v>
                </c:pt>
                <c:pt idx="222">
                  <c:v>360.62</c:v>
                </c:pt>
                <c:pt idx="223">
                  <c:v>308.18000000000006</c:v>
                </c:pt>
                <c:pt idx="224">
                  <c:v>230.67000000000002</c:v>
                </c:pt>
                <c:pt idx="225">
                  <c:v>415.19999999999993</c:v>
                </c:pt>
                <c:pt idx="226">
                  <c:v>415.85999999999996</c:v>
                </c:pt>
                <c:pt idx="227">
                  <c:v>520.37999999999988</c:v>
                </c:pt>
                <c:pt idx="228">
                  <c:v>335.88</c:v>
                </c:pt>
                <c:pt idx="229">
                  <c:v>313.56</c:v>
                </c:pt>
                <c:pt idx="230">
                  <c:v>370.44</c:v>
                </c:pt>
                <c:pt idx="231">
                  <c:v>298.21999999999997</c:v>
                </c:pt>
                <c:pt idx="232">
                  <c:v>276.51000000000005</c:v>
                </c:pt>
                <c:pt idx="233">
                  <c:v>283.78999999999996</c:v>
                </c:pt>
                <c:pt idx="234">
                  <c:v>355.31999999999994</c:v>
                </c:pt>
                <c:pt idx="235">
                  <c:v>383.19999999999993</c:v>
                </c:pt>
                <c:pt idx="236">
                  <c:v>283.94999999999993</c:v>
                </c:pt>
                <c:pt idx="237">
                  <c:v>367.74</c:v>
                </c:pt>
                <c:pt idx="238">
                  <c:v>433.0800000000001</c:v>
                </c:pt>
                <c:pt idx="239">
                  <c:v>557.38000000000011</c:v>
                </c:pt>
                <c:pt idx="240">
                  <c:v>1406.16</c:v>
                </c:pt>
                <c:pt idx="241">
                  <c:v>548.49</c:v>
                </c:pt>
                <c:pt idx="242">
                  <c:v>755.99999999999989</c:v>
                </c:pt>
                <c:pt idx="243">
                  <c:v>836.64</c:v>
                </c:pt>
                <c:pt idx="244">
                  <c:v>717.43999999999994</c:v>
                </c:pt>
                <c:pt idx="245">
                  <c:v>600</c:v>
                </c:pt>
                <c:pt idx="246">
                  <c:v>812.99999999999989</c:v>
                </c:pt>
                <c:pt idx="247">
                  <c:v>1025.6999999999998</c:v>
                </c:pt>
                <c:pt idx="248">
                  <c:v>742.35</c:v>
                </c:pt>
                <c:pt idx="249">
                  <c:v>992.2</c:v>
                </c:pt>
                <c:pt idx="250">
                  <c:v>891.99000000000012</c:v>
                </c:pt>
                <c:pt idx="251">
                  <c:v>1053.3599999999999</c:v>
                </c:pt>
                <c:pt idx="252">
                  <c:v>594</c:v>
                </c:pt>
                <c:pt idx="253">
                  <c:v>1035.9800000000002</c:v>
                </c:pt>
                <c:pt idx="254">
                  <c:v>742.56000000000017</c:v>
                </c:pt>
                <c:pt idx="255">
                  <c:v>579.6</c:v>
                </c:pt>
                <c:pt idx="256">
                  <c:v>917.9000000000002</c:v>
                </c:pt>
                <c:pt idx="257">
                  <c:v>687.96000000000015</c:v>
                </c:pt>
                <c:pt idx="258">
                  <c:v>771.11999999999989</c:v>
                </c:pt>
                <c:pt idx="259">
                  <c:v>865</c:v>
                </c:pt>
                <c:pt idx="260">
                  <c:v>735.33</c:v>
                </c:pt>
                <c:pt idx="261">
                  <c:v>1030.45</c:v>
                </c:pt>
                <c:pt idx="262">
                  <c:v>1016</c:v>
                </c:pt>
                <c:pt idx="263">
                  <c:v>1140.1799999999996</c:v>
                </c:pt>
                <c:pt idx="264">
                  <c:v>1248.7199999999998</c:v>
                </c:pt>
                <c:pt idx="265">
                  <c:v>1440.0000000000002</c:v>
                </c:pt>
                <c:pt idx="266">
                  <c:v>1165.8600000000001</c:v>
                </c:pt>
                <c:pt idx="267">
                  <c:v>505.91999999999985</c:v>
                </c:pt>
                <c:pt idx="268">
                  <c:v>996.26</c:v>
                </c:pt>
                <c:pt idx="269">
                  <c:v>986.39999999999964</c:v>
                </c:pt>
                <c:pt idx="270">
                  <c:v>1226.69</c:v>
                </c:pt>
                <c:pt idx="271">
                  <c:v>742.55999999999972</c:v>
                </c:pt>
                <c:pt idx="272">
                  <c:v>635.11000000000013</c:v>
                </c:pt>
                <c:pt idx="273">
                  <c:v>1627.34</c:v>
                </c:pt>
                <c:pt idx="274">
                  <c:v>760.2800000000002</c:v>
                </c:pt>
                <c:pt idx="275">
                  <c:v>1166.1399999999996</c:v>
                </c:pt>
                <c:pt idx="276">
                  <c:v>1687.07</c:v>
                </c:pt>
                <c:pt idx="277">
                  <c:v>1058.08</c:v>
                </c:pt>
                <c:pt idx="278">
                  <c:v>1553.9999999999998</c:v>
                </c:pt>
                <c:pt idx="279">
                  <c:v>924.47999999999979</c:v>
                </c:pt>
                <c:pt idx="280">
                  <c:v>973.93999999999983</c:v>
                </c:pt>
                <c:pt idx="281">
                  <c:v>1143.8100000000002</c:v>
                </c:pt>
                <c:pt idx="282">
                  <c:v>925.34999999999968</c:v>
                </c:pt>
                <c:pt idx="283">
                  <c:v>1000.3600000000001</c:v>
                </c:pt>
                <c:pt idx="284">
                  <c:v>1019.0599999999997</c:v>
                </c:pt>
                <c:pt idx="285">
                  <c:v>1253.33</c:v>
                </c:pt>
                <c:pt idx="286">
                  <c:v>1604.02</c:v>
                </c:pt>
                <c:pt idx="287">
                  <c:v>1492.9200000000003</c:v>
                </c:pt>
                <c:pt idx="288">
                  <c:v>138.60000000000002</c:v>
                </c:pt>
                <c:pt idx="289">
                  <c:v>410.04000000000008</c:v>
                </c:pt>
                <c:pt idx="290">
                  <c:v>348.69000000000011</c:v>
                </c:pt>
                <c:pt idx="291">
                  <c:v>448.26000000000005</c:v>
                </c:pt>
                <c:pt idx="292">
                  <c:v>364.77</c:v>
                </c:pt>
                <c:pt idx="293">
                  <c:v>138.46000000000004</c:v>
                </c:pt>
                <c:pt idx="294">
                  <c:v>297.44</c:v>
                </c:pt>
                <c:pt idx="295">
                  <c:v>198.03000000000003</c:v>
                </c:pt>
                <c:pt idx="296">
                  <c:v>400.96000000000009</c:v>
                </c:pt>
                <c:pt idx="297">
                  <c:v>251.60000000000002</c:v>
                </c:pt>
                <c:pt idx="298">
                  <c:v>360.36000000000013</c:v>
                </c:pt>
                <c:pt idx="299">
                  <c:v>439.53000000000003</c:v>
                </c:pt>
                <c:pt idx="300">
                  <c:v>450.75</c:v>
                </c:pt>
                <c:pt idx="301">
                  <c:v>549.00000000000023</c:v>
                </c:pt>
                <c:pt idx="302">
                  <c:v>441.62</c:v>
                </c:pt>
                <c:pt idx="303">
                  <c:v>310.80000000000007</c:v>
                </c:pt>
                <c:pt idx="304">
                  <c:v>319.06</c:v>
                </c:pt>
                <c:pt idx="305">
                  <c:v>442.89</c:v>
                </c:pt>
                <c:pt idx="306">
                  <c:v>244.16000000000003</c:v>
                </c:pt>
                <c:pt idx="307">
                  <c:v>285.48</c:v>
                </c:pt>
                <c:pt idx="308">
                  <c:v>288.95999999999998</c:v>
                </c:pt>
                <c:pt idx="309">
                  <c:v>636.65</c:v>
                </c:pt>
                <c:pt idx="310">
                  <c:v>359.79999999999995</c:v>
                </c:pt>
                <c:pt idx="311">
                  <c:v>370.6400000000001</c:v>
                </c:pt>
                <c:pt idx="312">
                  <c:v>167.03999999999996</c:v>
                </c:pt>
                <c:pt idx="313">
                  <c:v>179.18999999999994</c:v>
                </c:pt>
                <c:pt idx="314">
                  <c:v>333.70000000000005</c:v>
                </c:pt>
                <c:pt idx="315">
                  <c:v>310.20000000000005</c:v>
                </c:pt>
                <c:pt idx="316">
                  <c:v>257.25000000000011</c:v>
                </c:pt>
                <c:pt idx="317">
                  <c:v>274.77</c:v>
                </c:pt>
                <c:pt idx="318">
                  <c:v>205.89999999999998</c:v>
                </c:pt>
                <c:pt idx="319">
                  <c:v>316.83000000000004</c:v>
                </c:pt>
                <c:pt idx="320">
                  <c:v>34</c:v>
                </c:pt>
                <c:pt idx="321">
                  <c:v>485.81000000000017</c:v>
                </c:pt>
                <c:pt idx="322">
                  <c:v>264.33000000000004</c:v>
                </c:pt>
                <c:pt idx="323">
                  <c:v>18.800000000000182</c:v>
                </c:pt>
                <c:pt idx="324">
                  <c:v>396.04999999999984</c:v>
                </c:pt>
                <c:pt idx="325">
                  <c:v>261.27999999999997</c:v>
                </c:pt>
                <c:pt idx="326">
                  <c:v>466.44000000000005</c:v>
                </c:pt>
                <c:pt idx="327">
                  <c:v>253.44</c:v>
                </c:pt>
                <c:pt idx="328">
                  <c:v>271.60000000000002</c:v>
                </c:pt>
                <c:pt idx="329">
                  <c:v>267.75000000000011</c:v>
                </c:pt>
                <c:pt idx="330">
                  <c:v>195.95999999999992</c:v>
                </c:pt>
                <c:pt idx="331">
                  <c:v>289.92</c:v>
                </c:pt>
                <c:pt idx="332">
                  <c:v>185.59000000000003</c:v>
                </c:pt>
                <c:pt idx="333">
                  <c:v>380.88</c:v>
                </c:pt>
                <c:pt idx="334">
                  <c:v>539</c:v>
                </c:pt>
                <c:pt idx="335">
                  <c:v>342.65000000000009</c:v>
                </c:pt>
                <c:pt idx="336">
                  <c:v>157.5</c:v>
                </c:pt>
                <c:pt idx="337">
                  <c:v>8.3700000000000045</c:v>
                </c:pt>
                <c:pt idx="338">
                  <c:v>165.14999999999998</c:v>
                </c:pt>
                <c:pt idx="339">
                  <c:v>36</c:v>
                </c:pt>
                <c:pt idx="340">
                  <c:v>36.71999999999997</c:v>
                </c:pt>
                <c:pt idx="341">
                  <c:v>110.75999999999993</c:v>
                </c:pt>
                <c:pt idx="342">
                  <c:v>19.529999999999944</c:v>
                </c:pt>
                <c:pt idx="343">
                  <c:v>62.220000000000027</c:v>
                </c:pt>
                <c:pt idx="344">
                  <c:v>64.960000000000036</c:v>
                </c:pt>
                <c:pt idx="345">
                  <c:v>165.30000000000007</c:v>
                </c:pt>
                <c:pt idx="346">
                  <c:v>26.009999999999991</c:v>
                </c:pt>
                <c:pt idx="347">
                  <c:v>174.34999999999991</c:v>
                </c:pt>
                <c:pt idx="348">
                  <c:v>47.95999999999998</c:v>
                </c:pt>
                <c:pt idx="349">
                  <c:v>29.609999999999957</c:v>
                </c:pt>
                <c:pt idx="350">
                  <c:v>27.5</c:v>
                </c:pt>
                <c:pt idx="351">
                  <c:v>41.339999999999975</c:v>
                </c:pt>
                <c:pt idx="352">
                  <c:v>74.859999999999985</c:v>
                </c:pt>
                <c:pt idx="353">
                  <c:v>-20.519999999999925</c:v>
                </c:pt>
                <c:pt idx="354">
                  <c:v>70.980000000000075</c:v>
                </c:pt>
                <c:pt idx="355">
                  <c:v>81.199999999999989</c:v>
                </c:pt>
                <c:pt idx="356">
                  <c:v>81.199999999999989</c:v>
                </c:pt>
                <c:pt idx="357">
                  <c:v>92.25</c:v>
                </c:pt>
                <c:pt idx="358">
                  <c:v>200.54000000000002</c:v>
                </c:pt>
                <c:pt idx="359">
                  <c:v>96.600000000000023</c:v>
                </c:pt>
                <c:pt idx="360">
                  <c:v>1369.2</c:v>
                </c:pt>
                <c:pt idx="361">
                  <c:v>1095.48</c:v>
                </c:pt>
                <c:pt idx="362">
                  <c:v>838.55000000000018</c:v>
                </c:pt>
                <c:pt idx="363">
                  <c:v>1168.7</c:v>
                </c:pt>
                <c:pt idx="364">
                  <c:v>904.49</c:v>
                </c:pt>
                <c:pt idx="365">
                  <c:v>1099</c:v>
                </c:pt>
                <c:pt idx="366">
                  <c:v>579.04</c:v>
                </c:pt>
                <c:pt idx="367">
                  <c:v>1025.6400000000001</c:v>
                </c:pt>
                <c:pt idx="368">
                  <c:v>812.69999999999993</c:v>
                </c:pt>
                <c:pt idx="369">
                  <c:v>924.21000000000026</c:v>
                </c:pt>
                <c:pt idx="370">
                  <c:v>1078.99</c:v>
                </c:pt>
                <c:pt idx="371">
                  <c:v>1311.57</c:v>
                </c:pt>
                <c:pt idx="372">
                  <c:v>1084.0999999999997</c:v>
                </c:pt>
                <c:pt idx="373">
                  <c:v>1412.76</c:v>
                </c:pt>
                <c:pt idx="374">
                  <c:v>1308.1499999999999</c:v>
                </c:pt>
                <c:pt idx="375">
                  <c:v>931.84000000000015</c:v>
                </c:pt>
                <c:pt idx="376">
                  <c:v>1089.6600000000001</c:v>
                </c:pt>
                <c:pt idx="377">
                  <c:v>1049.6200000000001</c:v>
                </c:pt>
                <c:pt idx="378">
                  <c:v>971.55</c:v>
                </c:pt>
                <c:pt idx="379">
                  <c:v>892.80999999999983</c:v>
                </c:pt>
                <c:pt idx="380">
                  <c:v>556.92000000000007</c:v>
                </c:pt>
                <c:pt idx="381">
                  <c:v>986.36999999999966</c:v>
                </c:pt>
                <c:pt idx="382">
                  <c:v>1219.92</c:v>
                </c:pt>
                <c:pt idx="383">
                  <c:v>1383.48</c:v>
                </c:pt>
                <c:pt idx="384">
                  <c:v>2520</c:v>
                </c:pt>
                <c:pt idx="385">
                  <c:v>2426.08</c:v>
                </c:pt>
                <c:pt idx="386">
                  <c:v>1985.9400000000005</c:v>
                </c:pt>
                <c:pt idx="387">
                  <c:v>1742.2900000000004</c:v>
                </c:pt>
                <c:pt idx="388">
                  <c:v>1632.48</c:v>
                </c:pt>
                <c:pt idx="389">
                  <c:v>1918.6799999999998</c:v>
                </c:pt>
                <c:pt idx="390">
                  <c:v>1496.25</c:v>
                </c:pt>
                <c:pt idx="391">
                  <c:v>1779.8900000000003</c:v>
                </c:pt>
                <c:pt idx="392">
                  <c:v>1847.04</c:v>
                </c:pt>
                <c:pt idx="393">
                  <c:v>3263.7200000000003</c:v>
                </c:pt>
                <c:pt idx="394">
                  <c:v>2741.08</c:v>
                </c:pt>
                <c:pt idx="395">
                  <c:v>2128.92</c:v>
                </c:pt>
                <c:pt idx="396">
                  <c:v>2677.2000000000003</c:v>
                </c:pt>
                <c:pt idx="397">
                  <c:v>2637.6</c:v>
                </c:pt>
                <c:pt idx="398">
                  <c:v>2321.79</c:v>
                </c:pt>
                <c:pt idx="399">
                  <c:v>2046.0800000000004</c:v>
                </c:pt>
                <c:pt idx="400">
                  <c:v>1090.77</c:v>
                </c:pt>
                <c:pt idx="401">
                  <c:v>1214.3999999999996</c:v>
                </c:pt>
                <c:pt idx="402">
                  <c:v>2473.7800000000007</c:v>
                </c:pt>
                <c:pt idx="403">
                  <c:v>1708</c:v>
                </c:pt>
                <c:pt idx="404">
                  <c:v>1318.92</c:v>
                </c:pt>
                <c:pt idx="405">
                  <c:v>2277.6099999999997</c:v>
                </c:pt>
                <c:pt idx="406">
                  <c:v>1304.6299999999997</c:v>
                </c:pt>
                <c:pt idx="407">
                  <c:v>1807.1999999999998</c:v>
                </c:pt>
                <c:pt idx="408">
                  <c:v>2976.42</c:v>
                </c:pt>
                <c:pt idx="409">
                  <c:v>3252.54</c:v>
                </c:pt>
                <c:pt idx="410">
                  <c:v>1959.3900000000008</c:v>
                </c:pt>
                <c:pt idx="411">
                  <c:v>1280.75</c:v>
                </c:pt>
                <c:pt idx="412">
                  <c:v>1736.8000000000002</c:v>
                </c:pt>
                <c:pt idx="413">
                  <c:v>2430.36</c:v>
                </c:pt>
                <c:pt idx="414">
                  <c:v>1411.920000000001</c:v>
                </c:pt>
                <c:pt idx="415">
                  <c:v>1100.3199999999993</c:v>
                </c:pt>
                <c:pt idx="416">
                  <c:v>2000.2800000000007</c:v>
                </c:pt>
                <c:pt idx="417">
                  <c:v>1044.42</c:v>
                </c:pt>
                <c:pt idx="418">
                  <c:v>2948.1899999999987</c:v>
                </c:pt>
                <c:pt idx="419">
                  <c:v>2803.2000000000007</c:v>
                </c:pt>
                <c:pt idx="420">
                  <c:v>1658.62</c:v>
                </c:pt>
                <c:pt idx="421">
                  <c:v>2245.3200000000006</c:v>
                </c:pt>
                <c:pt idx="422">
                  <c:v>2440.16</c:v>
                </c:pt>
                <c:pt idx="423">
                  <c:v>2262.52</c:v>
                </c:pt>
                <c:pt idx="424">
                  <c:v>849.86999999999898</c:v>
                </c:pt>
                <c:pt idx="425">
                  <c:v>1898.3200000000006</c:v>
                </c:pt>
                <c:pt idx="426">
                  <c:v>1746.5999999999995</c:v>
                </c:pt>
                <c:pt idx="427">
                  <c:v>1585.8400000000001</c:v>
                </c:pt>
                <c:pt idx="428">
                  <c:v>1474.8799999999992</c:v>
                </c:pt>
                <c:pt idx="429">
                  <c:v>2960.1999999999989</c:v>
                </c:pt>
                <c:pt idx="430">
                  <c:v>2649.2100000000009</c:v>
                </c:pt>
                <c:pt idx="431">
                  <c:v>1927.380000000001</c:v>
                </c:pt>
                <c:pt idx="432">
                  <c:v>310.2</c:v>
                </c:pt>
                <c:pt idx="433">
                  <c:v>225.42000000000002</c:v>
                </c:pt>
                <c:pt idx="434">
                  <c:v>139.84000000000003</c:v>
                </c:pt>
                <c:pt idx="435">
                  <c:v>181.44000000000003</c:v>
                </c:pt>
                <c:pt idx="436">
                  <c:v>178.92</c:v>
                </c:pt>
                <c:pt idx="437">
                  <c:v>111.79999999999998</c:v>
                </c:pt>
                <c:pt idx="438">
                  <c:v>144.96000000000004</c:v>
                </c:pt>
                <c:pt idx="439">
                  <c:v>205.84000000000003</c:v>
                </c:pt>
                <c:pt idx="440">
                  <c:v>157.41</c:v>
                </c:pt>
                <c:pt idx="441">
                  <c:v>247.80000000000007</c:v>
                </c:pt>
                <c:pt idx="442">
                  <c:v>379</c:v>
                </c:pt>
                <c:pt idx="443">
                  <c:v>227.5</c:v>
                </c:pt>
                <c:pt idx="444">
                  <c:v>352.6</c:v>
                </c:pt>
                <c:pt idx="445">
                  <c:v>294</c:v>
                </c:pt>
                <c:pt idx="446">
                  <c:v>342.90000000000003</c:v>
                </c:pt>
                <c:pt idx="447">
                  <c:v>244.92000000000002</c:v>
                </c:pt>
                <c:pt idx="448">
                  <c:v>208.31</c:v>
                </c:pt>
                <c:pt idx="449">
                  <c:v>199.8</c:v>
                </c:pt>
                <c:pt idx="450">
                  <c:v>125.4</c:v>
                </c:pt>
                <c:pt idx="451">
                  <c:v>132</c:v>
                </c:pt>
                <c:pt idx="452">
                  <c:v>156.55000000000004</c:v>
                </c:pt>
                <c:pt idx="453">
                  <c:v>396</c:v>
                </c:pt>
                <c:pt idx="454">
                  <c:v>355.79</c:v>
                </c:pt>
                <c:pt idx="455">
                  <c:v>298.54000000000002</c:v>
                </c:pt>
                <c:pt idx="456">
                  <c:v>418.31999999999994</c:v>
                </c:pt>
                <c:pt idx="457">
                  <c:v>216.55000000000007</c:v>
                </c:pt>
                <c:pt idx="458">
                  <c:v>379.2</c:v>
                </c:pt>
                <c:pt idx="459">
                  <c:v>327.36000000000007</c:v>
                </c:pt>
                <c:pt idx="460">
                  <c:v>149.39999999999998</c:v>
                </c:pt>
                <c:pt idx="461">
                  <c:v>234.70999999999998</c:v>
                </c:pt>
                <c:pt idx="462">
                  <c:v>158.23999999999995</c:v>
                </c:pt>
                <c:pt idx="463">
                  <c:v>313.10000000000002</c:v>
                </c:pt>
                <c:pt idx="464">
                  <c:v>266</c:v>
                </c:pt>
                <c:pt idx="465">
                  <c:v>414.91999999999996</c:v>
                </c:pt>
                <c:pt idx="466">
                  <c:v>326.36999999999995</c:v>
                </c:pt>
                <c:pt idx="467">
                  <c:v>284.13</c:v>
                </c:pt>
                <c:pt idx="468">
                  <c:v>257.03999999999996</c:v>
                </c:pt>
                <c:pt idx="469">
                  <c:v>347.04000000000008</c:v>
                </c:pt>
                <c:pt idx="470">
                  <c:v>214.83000000000004</c:v>
                </c:pt>
                <c:pt idx="471">
                  <c:v>244.01999999999992</c:v>
                </c:pt>
                <c:pt idx="472">
                  <c:v>105</c:v>
                </c:pt>
                <c:pt idx="473">
                  <c:v>371.4</c:v>
                </c:pt>
                <c:pt idx="474">
                  <c:v>247.32000000000005</c:v>
                </c:pt>
                <c:pt idx="475">
                  <c:v>185.64000000000004</c:v>
                </c:pt>
                <c:pt idx="476">
                  <c:v>306.34000000000003</c:v>
                </c:pt>
                <c:pt idx="477">
                  <c:v>295.64</c:v>
                </c:pt>
                <c:pt idx="478">
                  <c:v>352.87</c:v>
                </c:pt>
                <c:pt idx="479">
                  <c:v>354.2399999999999</c:v>
                </c:pt>
                <c:pt idx="480">
                  <c:v>199.47000000000008</c:v>
                </c:pt>
                <c:pt idx="481">
                  <c:v>311.53999999999991</c:v>
                </c:pt>
                <c:pt idx="482">
                  <c:v>191.75000000000006</c:v>
                </c:pt>
                <c:pt idx="483">
                  <c:v>169.56</c:v>
                </c:pt>
                <c:pt idx="484">
                  <c:v>139.73999999999995</c:v>
                </c:pt>
                <c:pt idx="485">
                  <c:v>194.53999999999996</c:v>
                </c:pt>
                <c:pt idx="486">
                  <c:v>149.86000000000001</c:v>
                </c:pt>
                <c:pt idx="487">
                  <c:v>39.680000000000064</c:v>
                </c:pt>
                <c:pt idx="488">
                  <c:v>69.869999999999948</c:v>
                </c:pt>
                <c:pt idx="489">
                  <c:v>-3.9600000000001501</c:v>
                </c:pt>
                <c:pt idx="490">
                  <c:v>240.69000000000017</c:v>
                </c:pt>
                <c:pt idx="491">
                  <c:v>173.94000000000005</c:v>
                </c:pt>
                <c:pt idx="492">
                  <c:v>162.45000000000005</c:v>
                </c:pt>
                <c:pt idx="493">
                  <c:v>217.14</c:v>
                </c:pt>
                <c:pt idx="494">
                  <c:v>174.07999999999993</c:v>
                </c:pt>
                <c:pt idx="495">
                  <c:v>229.44999999999993</c:v>
                </c:pt>
                <c:pt idx="496">
                  <c:v>116.5800000000001</c:v>
                </c:pt>
                <c:pt idx="497">
                  <c:v>256.31</c:v>
                </c:pt>
                <c:pt idx="498">
                  <c:v>131.06999999999994</c:v>
                </c:pt>
                <c:pt idx="499">
                  <c:v>154.34999999999997</c:v>
                </c:pt>
                <c:pt idx="500">
                  <c:v>178.61</c:v>
                </c:pt>
                <c:pt idx="501">
                  <c:v>259.88</c:v>
                </c:pt>
                <c:pt idx="502">
                  <c:v>130.72000000000003</c:v>
                </c:pt>
                <c:pt idx="503">
                  <c:v>140.21999999999991</c:v>
                </c:pt>
                <c:pt idx="504">
                  <c:v>873</c:v>
                </c:pt>
                <c:pt idx="505">
                  <c:v>1015.9800000000002</c:v>
                </c:pt>
                <c:pt idx="506">
                  <c:v>1387.2499999999998</c:v>
                </c:pt>
                <c:pt idx="507">
                  <c:v>789.48</c:v>
                </c:pt>
                <c:pt idx="508">
                  <c:v>966.27999999999986</c:v>
                </c:pt>
                <c:pt idx="509">
                  <c:v>951.74999999999977</c:v>
                </c:pt>
                <c:pt idx="510">
                  <c:v>381.69999999999993</c:v>
                </c:pt>
                <c:pt idx="511">
                  <c:v>646.80000000000018</c:v>
                </c:pt>
                <c:pt idx="512">
                  <c:v>1264.3599999999999</c:v>
                </c:pt>
                <c:pt idx="513">
                  <c:v>1359.9199999999998</c:v>
                </c:pt>
                <c:pt idx="514">
                  <c:v>1255.4499999999998</c:v>
                </c:pt>
                <c:pt idx="515">
                  <c:v>1484.1999999999998</c:v>
                </c:pt>
                <c:pt idx="516">
                  <c:v>1813.68</c:v>
                </c:pt>
                <c:pt idx="517">
                  <c:v>1279.5300000000002</c:v>
                </c:pt>
                <c:pt idx="518">
                  <c:v>1003.2900000000002</c:v>
                </c:pt>
                <c:pt idx="519">
                  <c:v>637</c:v>
                </c:pt>
                <c:pt idx="520">
                  <c:v>637.65000000000009</c:v>
                </c:pt>
                <c:pt idx="521">
                  <c:v>636.16000000000008</c:v>
                </c:pt>
                <c:pt idx="522">
                  <c:v>1062.4099999999999</c:v>
                </c:pt>
                <c:pt idx="523">
                  <c:v>878.4000000000002</c:v>
                </c:pt>
                <c:pt idx="524">
                  <c:v>752.69999999999982</c:v>
                </c:pt>
                <c:pt idx="525">
                  <c:v>1368.8399999999997</c:v>
                </c:pt>
                <c:pt idx="526">
                  <c:v>1371.4500000000003</c:v>
                </c:pt>
                <c:pt idx="527">
                  <c:v>1435</c:v>
                </c:pt>
                <c:pt idx="528">
                  <c:v>998.47000000000025</c:v>
                </c:pt>
                <c:pt idx="529">
                  <c:v>1032.98</c:v>
                </c:pt>
                <c:pt idx="530">
                  <c:v>844.33999999999969</c:v>
                </c:pt>
                <c:pt idx="531">
                  <c:v>617.45000000000027</c:v>
                </c:pt>
                <c:pt idx="532">
                  <c:v>1042.4700000000003</c:v>
                </c:pt>
                <c:pt idx="533">
                  <c:v>967.83999999999969</c:v>
                </c:pt>
                <c:pt idx="534">
                  <c:v>1019.7199999999998</c:v>
                </c:pt>
                <c:pt idx="535">
                  <c:v>1411.74</c:v>
                </c:pt>
                <c:pt idx="536">
                  <c:v>1360.3800000000003</c:v>
                </c:pt>
                <c:pt idx="537">
                  <c:v>1221.7699999999995</c:v>
                </c:pt>
                <c:pt idx="538">
                  <c:v>1598.1900000000005</c:v>
                </c:pt>
                <c:pt idx="539">
                  <c:v>1488</c:v>
                </c:pt>
                <c:pt idx="540">
                  <c:v>1843.2000000000007</c:v>
                </c:pt>
                <c:pt idx="541">
                  <c:v>1374.6199999999994</c:v>
                </c:pt>
                <c:pt idx="542">
                  <c:v>1621.3999999999996</c:v>
                </c:pt>
                <c:pt idx="543">
                  <c:v>729.59999999999991</c:v>
                </c:pt>
                <c:pt idx="544">
                  <c:v>1433.1400000000003</c:v>
                </c:pt>
                <c:pt idx="545">
                  <c:v>1454.1799999999998</c:v>
                </c:pt>
                <c:pt idx="546">
                  <c:v>1409.1</c:v>
                </c:pt>
                <c:pt idx="547">
                  <c:v>938.39999999999986</c:v>
                </c:pt>
                <c:pt idx="548">
                  <c:v>1115.5200000000002</c:v>
                </c:pt>
                <c:pt idx="549">
                  <c:v>645.48</c:v>
                </c:pt>
                <c:pt idx="550">
                  <c:v>611.73999999999978</c:v>
                </c:pt>
                <c:pt idx="551">
                  <c:v>1900.9799999999996</c:v>
                </c:pt>
                <c:pt idx="552">
                  <c:v>1194.5999999999999</c:v>
                </c:pt>
                <c:pt idx="553">
                  <c:v>1983.3799999999997</c:v>
                </c:pt>
                <c:pt idx="554">
                  <c:v>1692.7599999999993</c:v>
                </c:pt>
                <c:pt idx="555">
                  <c:v>1338.5600000000004</c:v>
                </c:pt>
                <c:pt idx="556">
                  <c:v>600.24000000000024</c:v>
                </c:pt>
                <c:pt idx="557">
                  <c:v>483.59999999999945</c:v>
                </c:pt>
                <c:pt idx="558">
                  <c:v>464.54999999999973</c:v>
                </c:pt>
                <c:pt idx="559">
                  <c:v>711.36000000000013</c:v>
                </c:pt>
                <c:pt idx="560">
                  <c:v>887.04</c:v>
                </c:pt>
                <c:pt idx="561">
                  <c:v>2074.7999999999993</c:v>
                </c:pt>
                <c:pt idx="562">
                  <c:v>1353.0700000000002</c:v>
                </c:pt>
                <c:pt idx="563">
                  <c:v>1043.0999999999995</c:v>
                </c:pt>
                <c:pt idx="564">
                  <c:v>1057.02</c:v>
                </c:pt>
                <c:pt idx="565">
                  <c:v>1542.2700000000004</c:v>
                </c:pt>
                <c:pt idx="566">
                  <c:v>725.35000000000036</c:v>
                </c:pt>
                <c:pt idx="567">
                  <c:v>708.08000000000038</c:v>
                </c:pt>
                <c:pt idx="568">
                  <c:v>980.99000000000024</c:v>
                </c:pt>
                <c:pt idx="569">
                  <c:v>714.23999999999978</c:v>
                </c:pt>
                <c:pt idx="570">
                  <c:v>806.19</c:v>
                </c:pt>
                <c:pt idx="571">
                  <c:v>328.65000000000055</c:v>
                </c:pt>
                <c:pt idx="572">
                  <c:v>1167.6800000000003</c:v>
                </c:pt>
                <c:pt idx="573">
                  <c:v>1951.1100000000006</c:v>
                </c:pt>
                <c:pt idx="574">
                  <c:v>1411.5500000000002</c:v>
                </c:pt>
                <c:pt idx="575">
                  <c:v>1047.6000000000004</c:v>
                </c:pt>
              </c:numCache>
            </c:numRef>
          </c:yVal>
          <c:smooth val="0"/>
          <c:extLst>
            <c:ext xmlns:c16="http://schemas.microsoft.com/office/drawing/2014/chart" uri="{C3380CC4-5D6E-409C-BE32-E72D297353CC}">
              <c16:uniqueId val="{00000001-60DC-42B7-A7CF-709AE3E548BE}"/>
            </c:ext>
          </c:extLst>
        </c:ser>
        <c:dLbls>
          <c:showLegendKey val="0"/>
          <c:showVal val="0"/>
          <c:showCatName val="0"/>
          <c:showSerName val="0"/>
          <c:showPercent val="0"/>
          <c:showBubbleSize val="0"/>
        </c:dLbls>
        <c:axId val="1548101904"/>
        <c:axId val="1035277999"/>
      </c:scatterChart>
      <c:valAx>
        <c:axId val="1548101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77999"/>
        <c:crosses val="autoZero"/>
        <c:crossBetween val="midCat"/>
      </c:valAx>
      <c:valAx>
        <c:axId val="1035277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101904"/>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Quantity</a:t>
            </a:r>
            <a:r>
              <a:rPr lang="en-US"/>
              <a:t> and Revenue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Data!$G$1</c:f>
              <c:strCache>
                <c:ptCount val="1"/>
                <c:pt idx="0">
                  <c:v>Revenue</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Data!$F$2:$F$577</c:f>
              <c:numCache>
                <c:formatCode>General</c:formatCode>
                <c:ptCount val="576"/>
                <c:pt idx="0">
                  <c:v>103</c:v>
                </c:pt>
                <c:pt idx="1">
                  <c:v>123</c:v>
                </c:pt>
                <c:pt idx="2">
                  <c:v>129</c:v>
                </c:pt>
                <c:pt idx="3">
                  <c:v>93</c:v>
                </c:pt>
                <c:pt idx="4">
                  <c:v>76</c:v>
                </c:pt>
                <c:pt idx="5">
                  <c:v>88</c:v>
                </c:pt>
                <c:pt idx="6">
                  <c:v>107</c:v>
                </c:pt>
                <c:pt idx="7">
                  <c:v>71</c:v>
                </c:pt>
                <c:pt idx="8">
                  <c:v>87</c:v>
                </c:pt>
                <c:pt idx="9">
                  <c:v>134</c:v>
                </c:pt>
                <c:pt idx="10">
                  <c:v>134</c:v>
                </c:pt>
                <c:pt idx="11">
                  <c:v>102</c:v>
                </c:pt>
                <c:pt idx="12">
                  <c:v>144</c:v>
                </c:pt>
                <c:pt idx="13">
                  <c:v>104</c:v>
                </c:pt>
                <c:pt idx="14">
                  <c:v>98</c:v>
                </c:pt>
                <c:pt idx="15">
                  <c:v>70</c:v>
                </c:pt>
                <c:pt idx="16">
                  <c:v>90</c:v>
                </c:pt>
                <c:pt idx="17">
                  <c:v>96</c:v>
                </c:pt>
                <c:pt idx="18">
                  <c:v>89</c:v>
                </c:pt>
                <c:pt idx="19">
                  <c:v>93</c:v>
                </c:pt>
                <c:pt idx="20">
                  <c:v>72</c:v>
                </c:pt>
                <c:pt idx="21">
                  <c:v>134</c:v>
                </c:pt>
                <c:pt idx="22">
                  <c:v>111</c:v>
                </c:pt>
                <c:pt idx="23">
                  <c:v>110</c:v>
                </c:pt>
                <c:pt idx="24">
                  <c:v>150</c:v>
                </c:pt>
                <c:pt idx="25">
                  <c:v>176</c:v>
                </c:pt>
                <c:pt idx="26">
                  <c:v>172</c:v>
                </c:pt>
                <c:pt idx="27">
                  <c:v>104</c:v>
                </c:pt>
                <c:pt idx="28">
                  <c:v>125</c:v>
                </c:pt>
                <c:pt idx="29">
                  <c:v>120</c:v>
                </c:pt>
                <c:pt idx="30">
                  <c:v>111</c:v>
                </c:pt>
                <c:pt idx="31">
                  <c:v>141</c:v>
                </c:pt>
                <c:pt idx="32">
                  <c:v>149</c:v>
                </c:pt>
                <c:pt idx="33">
                  <c:v>166</c:v>
                </c:pt>
                <c:pt idx="34">
                  <c:v>143</c:v>
                </c:pt>
                <c:pt idx="35">
                  <c:v>201</c:v>
                </c:pt>
                <c:pt idx="36">
                  <c:v>173</c:v>
                </c:pt>
                <c:pt idx="37">
                  <c:v>183</c:v>
                </c:pt>
                <c:pt idx="38">
                  <c:v>184</c:v>
                </c:pt>
                <c:pt idx="39">
                  <c:v>166</c:v>
                </c:pt>
                <c:pt idx="40">
                  <c:v>156</c:v>
                </c:pt>
                <c:pt idx="41">
                  <c:v>124</c:v>
                </c:pt>
                <c:pt idx="42">
                  <c:v>128</c:v>
                </c:pt>
                <c:pt idx="43">
                  <c:v>111</c:v>
                </c:pt>
                <c:pt idx="44">
                  <c:v>125</c:v>
                </c:pt>
                <c:pt idx="45">
                  <c:v>174</c:v>
                </c:pt>
                <c:pt idx="46">
                  <c:v>205</c:v>
                </c:pt>
                <c:pt idx="47">
                  <c:v>199</c:v>
                </c:pt>
                <c:pt idx="48">
                  <c:v>304</c:v>
                </c:pt>
                <c:pt idx="49">
                  <c:v>242</c:v>
                </c:pt>
                <c:pt idx="50">
                  <c:v>203</c:v>
                </c:pt>
                <c:pt idx="51">
                  <c:v>182</c:v>
                </c:pt>
                <c:pt idx="52">
                  <c:v>145</c:v>
                </c:pt>
                <c:pt idx="53">
                  <c:v>169</c:v>
                </c:pt>
                <c:pt idx="54">
                  <c:v>148</c:v>
                </c:pt>
                <c:pt idx="55">
                  <c:v>207</c:v>
                </c:pt>
                <c:pt idx="56">
                  <c:v>208</c:v>
                </c:pt>
                <c:pt idx="57">
                  <c:v>272</c:v>
                </c:pt>
                <c:pt idx="58">
                  <c:v>228</c:v>
                </c:pt>
                <c:pt idx="59">
                  <c:v>276</c:v>
                </c:pt>
                <c:pt idx="60">
                  <c:v>257</c:v>
                </c:pt>
                <c:pt idx="61">
                  <c:v>228</c:v>
                </c:pt>
                <c:pt idx="62">
                  <c:v>182</c:v>
                </c:pt>
                <c:pt idx="63">
                  <c:v>190</c:v>
                </c:pt>
                <c:pt idx="64">
                  <c:v>183</c:v>
                </c:pt>
                <c:pt idx="65">
                  <c:v>166</c:v>
                </c:pt>
                <c:pt idx="66">
                  <c:v>213</c:v>
                </c:pt>
                <c:pt idx="67">
                  <c:v>182</c:v>
                </c:pt>
                <c:pt idx="68">
                  <c:v>184</c:v>
                </c:pt>
                <c:pt idx="69">
                  <c:v>209</c:v>
                </c:pt>
                <c:pt idx="70">
                  <c:v>262</c:v>
                </c:pt>
                <c:pt idx="71">
                  <c:v>243</c:v>
                </c:pt>
                <c:pt idx="72">
                  <c:v>252</c:v>
                </c:pt>
                <c:pt idx="73">
                  <c:v>239</c:v>
                </c:pt>
                <c:pt idx="74">
                  <c:v>188</c:v>
                </c:pt>
                <c:pt idx="75">
                  <c:v>210</c:v>
                </c:pt>
                <c:pt idx="76">
                  <c:v>181</c:v>
                </c:pt>
                <c:pt idx="77">
                  <c:v>162</c:v>
                </c:pt>
                <c:pt idx="78">
                  <c:v>179</c:v>
                </c:pt>
                <c:pt idx="79">
                  <c:v>180</c:v>
                </c:pt>
                <c:pt idx="80">
                  <c:v>133</c:v>
                </c:pt>
                <c:pt idx="81">
                  <c:v>235</c:v>
                </c:pt>
                <c:pt idx="82">
                  <c:v>227</c:v>
                </c:pt>
                <c:pt idx="83">
                  <c:v>262</c:v>
                </c:pt>
                <c:pt idx="84">
                  <c:v>271</c:v>
                </c:pt>
                <c:pt idx="85">
                  <c:v>214</c:v>
                </c:pt>
                <c:pt idx="86">
                  <c:v>214</c:v>
                </c:pt>
                <c:pt idx="87">
                  <c:v>192</c:v>
                </c:pt>
                <c:pt idx="88">
                  <c:v>166</c:v>
                </c:pt>
                <c:pt idx="89">
                  <c:v>176</c:v>
                </c:pt>
                <c:pt idx="90">
                  <c:v>171</c:v>
                </c:pt>
                <c:pt idx="91">
                  <c:v>185</c:v>
                </c:pt>
                <c:pt idx="92">
                  <c:v>160</c:v>
                </c:pt>
                <c:pt idx="93">
                  <c:v>259</c:v>
                </c:pt>
                <c:pt idx="94">
                  <c:v>248</c:v>
                </c:pt>
                <c:pt idx="95">
                  <c:v>288</c:v>
                </c:pt>
                <c:pt idx="96">
                  <c:v>411</c:v>
                </c:pt>
                <c:pt idx="97">
                  <c:v>262</c:v>
                </c:pt>
                <c:pt idx="98">
                  <c:v>306</c:v>
                </c:pt>
                <c:pt idx="99">
                  <c:v>194</c:v>
                </c:pt>
                <c:pt idx="100">
                  <c:v>297</c:v>
                </c:pt>
                <c:pt idx="101">
                  <c:v>202</c:v>
                </c:pt>
                <c:pt idx="102">
                  <c:v>225</c:v>
                </c:pt>
                <c:pt idx="103">
                  <c:v>284</c:v>
                </c:pt>
                <c:pt idx="104">
                  <c:v>279</c:v>
                </c:pt>
                <c:pt idx="105">
                  <c:v>424</c:v>
                </c:pt>
                <c:pt idx="106">
                  <c:v>397</c:v>
                </c:pt>
                <c:pt idx="107">
                  <c:v>366</c:v>
                </c:pt>
                <c:pt idx="108">
                  <c:v>389</c:v>
                </c:pt>
                <c:pt idx="109">
                  <c:v>469</c:v>
                </c:pt>
                <c:pt idx="110">
                  <c:v>373</c:v>
                </c:pt>
                <c:pt idx="111">
                  <c:v>267</c:v>
                </c:pt>
                <c:pt idx="112">
                  <c:v>275</c:v>
                </c:pt>
                <c:pt idx="113">
                  <c:v>330</c:v>
                </c:pt>
                <c:pt idx="114">
                  <c:v>280</c:v>
                </c:pt>
                <c:pt idx="115">
                  <c:v>196</c:v>
                </c:pt>
                <c:pt idx="116">
                  <c:v>228</c:v>
                </c:pt>
                <c:pt idx="117">
                  <c:v>453</c:v>
                </c:pt>
                <c:pt idx="118">
                  <c:v>336</c:v>
                </c:pt>
                <c:pt idx="119">
                  <c:v>348</c:v>
                </c:pt>
                <c:pt idx="120">
                  <c:v>415</c:v>
                </c:pt>
                <c:pt idx="121">
                  <c:v>458</c:v>
                </c:pt>
                <c:pt idx="122">
                  <c:v>435</c:v>
                </c:pt>
                <c:pt idx="123">
                  <c:v>274</c:v>
                </c:pt>
                <c:pt idx="124">
                  <c:v>338</c:v>
                </c:pt>
                <c:pt idx="125">
                  <c:v>394</c:v>
                </c:pt>
                <c:pt idx="126">
                  <c:v>345</c:v>
                </c:pt>
                <c:pt idx="127">
                  <c:v>383</c:v>
                </c:pt>
                <c:pt idx="128">
                  <c:v>412</c:v>
                </c:pt>
                <c:pt idx="129">
                  <c:v>501</c:v>
                </c:pt>
                <c:pt idx="130">
                  <c:v>568</c:v>
                </c:pt>
                <c:pt idx="131">
                  <c:v>401</c:v>
                </c:pt>
                <c:pt idx="132">
                  <c:v>426</c:v>
                </c:pt>
                <c:pt idx="133">
                  <c:v>642</c:v>
                </c:pt>
                <c:pt idx="134">
                  <c:v>482</c:v>
                </c:pt>
                <c:pt idx="135">
                  <c:v>572</c:v>
                </c:pt>
                <c:pt idx="136">
                  <c:v>497</c:v>
                </c:pt>
                <c:pt idx="137">
                  <c:v>544</c:v>
                </c:pt>
                <c:pt idx="138">
                  <c:v>441</c:v>
                </c:pt>
                <c:pt idx="139">
                  <c:v>450</c:v>
                </c:pt>
                <c:pt idx="140">
                  <c:v>352</c:v>
                </c:pt>
                <c:pt idx="141">
                  <c:v>751</c:v>
                </c:pt>
                <c:pt idx="142">
                  <c:v>751</c:v>
                </c:pt>
                <c:pt idx="143">
                  <c:v>446</c:v>
                </c:pt>
                <c:pt idx="144">
                  <c:v>140</c:v>
                </c:pt>
                <c:pt idx="145">
                  <c:v>177</c:v>
                </c:pt>
                <c:pt idx="146">
                  <c:v>140</c:v>
                </c:pt>
                <c:pt idx="147">
                  <c:v>119</c:v>
                </c:pt>
                <c:pt idx="148">
                  <c:v>148</c:v>
                </c:pt>
                <c:pt idx="149">
                  <c:v>128</c:v>
                </c:pt>
                <c:pt idx="150">
                  <c:v>117</c:v>
                </c:pt>
                <c:pt idx="151">
                  <c:v>155</c:v>
                </c:pt>
                <c:pt idx="152">
                  <c:v>125</c:v>
                </c:pt>
                <c:pt idx="153">
                  <c:v>161</c:v>
                </c:pt>
                <c:pt idx="154">
                  <c:v>184</c:v>
                </c:pt>
                <c:pt idx="155">
                  <c:v>190</c:v>
                </c:pt>
                <c:pt idx="156">
                  <c:v>183</c:v>
                </c:pt>
                <c:pt idx="157">
                  <c:v>179</c:v>
                </c:pt>
                <c:pt idx="158">
                  <c:v>172</c:v>
                </c:pt>
                <c:pt idx="159">
                  <c:v>139</c:v>
                </c:pt>
                <c:pt idx="160">
                  <c:v>134</c:v>
                </c:pt>
                <c:pt idx="161">
                  <c:v>136</c:v>
                </c:pt>
                <c:pt idx="162">
                  <c:v>134</c:v>
                </c:pt>
                <c:pt idx="163">
                  <c:v>119</c:v>
                </c:pt>
                <c:pt idx="164">
                  <c:v>112</c:v>
                </c:pt>
                <c:pt idx="165">
                  <c:v>181</c:v>
                </c:pt>
                <c:pt idx="166">
                  <c:v>165</c:v>
                </c:pt>
                <c:pt idx="167">
                  <c:v>190</c:v>
                </c:pt>
                <c:pt idx="168">
                  <c:v>362</c:v>
                </c:pt>
                <c:pt idx="169">
                  <c:v>304</c:v>
                </c:pt>
                <c:pt idx="170">
                  <c:v>374</c:v>
                </c:pt>
                <c:pt idx="171">
                  <c:v>321</c:v>
                </c:pt>
                <c:pt idx="172">
                  <c:v>249</c:v>
                </c:pt>
                <c:pt idx="173">
                  <c:v>291</c:v>
                </c:pt>
                <c:pt idx="174">
                  <c:v>238</c:v>
                </c:pt>
                <c:pt idx="175">
                  <c:v>275</c:v>
                </c:pt>
                <c:pt idx="176">
                  <c:v>222</c:v>
                </c:pt>
                <c:pt idx="177">
                  <c:v>406</c:v>
                </c:pt>
                <c:pt idx="178">
                  <c:v>387</c:v>
                </c:pt>
                <c:pt idx="179">
                  <c:v>360</c:v>
                </c:pt>
                <c:pt idx="180">
                  <c:v>345</c:v>
                </c:pt>
                <c:pt idx="181">
                  <c:v>372</c:v>
                </c:pt>
                <c:pt idx="182">
                  <c:v>340</c:v>
                </c:pt>
                <c:pt idx="183">
                  <c:v>288</c:v>
                </c:pt>
                <c:pt idx="184">
                  <c:v>284</c:v>
                </c:pt>
                <c:pt idx="185">
                  <c:v>257</c:v>
                </c:pt>
                <c:pt idx="186">
                  <c:v>266</c:v>
                </c:pt>
                <c:pt idx="187">
                  <c:v>254</c:v>
                </c:pt>
                <c:pt idx="188">
                  <c:v>282</c:v>
                </c:pt>
                <c:pt idx="189">
                  <c:v>377</c:v>
                </c:pt>
                <c:pt idx="190">
                  <c:v>384</c:v>
                </c:pt>
                <c:pt idx="191">
                  <c:v>371</c:v>
                </c:pt>
                <c:pt idx="192">
                  <c:v>863</c:v>
                </c:pt>
                <c:pt idx="193">
                  <c:v>668</c:v>
                </c:pt>
                <c:pt idx="194">
                  <c:v>798</c:v>
                </c:pt>
                <c:pt idx="195">
                  <c:v>528</c:v>
                </c:pt>
                <c:pt idx="196">
                  <c:v>498</c:v>
                </c:pt>
                <c:pt idx="197">
                  <c:v>619</c:v>
                </c:pt>
                <c:pt idx="198">
                  <c:v>645</c:v>
                </c:pt>
                <c:pt idx="199">
                  <c:v>567</c:v>
                </c:pt>
                <c:pt idx="200">
                  <c:v>499</c:v>
                </c:pt>
                <c:pt idx="201">
                  <c:v>915</c:v>
                </c:pt>
                <c:pt idx="202">
                  <c:v>899</c:v>
                </c:pt>
                <c:pt idx="203">
                  <c:v>783</c:v>
                </c:pt>
                <c:pt idx="204">
                  <c:v>848</c:v>
                </c:pt>
                <c:pt idx="205">
                  <c:v>768</c:v>
                </c:pt>
                <c:pt idx="206">
                  <c:v>706</c:v>
                </c:pt>
                <c:pt idx="207">
                  <c:v>595</c:v>
                </c:pt>
                <c:pt idx="208">
                  <c:v>634</c:v>
                </c:pt>
                <c:pt idx="209">
                  <c:v>532</c:v>
                </c:pt>
                <c:pt idx="210">
                  <c:v>532</c:v>
                </c:pt>
                <c:pt idx="211">
                  <c:v>629</c:v>
                </c:pt>
                <c:pt idx="212">
                  <c:v>561</c:v>
                </c:pt>
                <c:pt idx="213">
                  <c:v>768</c:v>
                </c:pt>
                <c:pt idx="214">
                  <c:v>795</c:v>
                </c:pt>
                <c:pt idx="215">
                  <c:v>746</c:v>
                </c:pt>
                <c:pt idx="216">
                  <c:v>66</c:v>
                </c:pt>
                <c:pt idx="217">
                  <c:v>58</c:v>
                </c:pt>
                <c:pt idx="218">
                  <c:v>52</c:v>
                </c:pt>
                <c:pt idx="219">
                  <c:v>40</c:v>
                </c:pt>
                <c:pt idx="220">
                  <c:v>44</c:v>
                </c:pt>
                <c:pt idx="221">
                  <c:v>38</c:v>
                </c:pt>
                <c:pt idx="222">
                  <c:v>38</c:v>
                </c:pt>
                <c:pt idx="223">
                  <c:v>38</c:v>
                </c:pt>
                <c:pt idx="224">
                  <c:v>33</c:v>
                </c:pt>
                <c:pt idx="225">
                  <c:v>60</c:v>
                </c:pt>
                <c:pt idx="226">
                  <c:v>58</c:v>
                </c:pt>
                <c:pt idx="227">
                  <c:v>63</c:v>
                </c:pt>
                <c:pt idx="228">
                  <c:v>54</c:v>
                </c:pt>
                <c:pt idx="229">
                  <c:v>36</c:v>
                </c:pt>
                <c:pt idx="230">
                  <c:v>49</c:v>
                </c:pt>
                <c:pt idx="231">
                  <c:v>37</c:v>
                </c:pt>
                <c:pt idx="232">
                  <c:v>39</c:v>
                </c:pt>
                <c:pt idx="233">
                  <c:v>37</c:v>
                </c:pt>
                <c:pt idx="234">
                  <c:v>36</c:v>
                </c:pt>
                <c:pt idx="235">
                  <c:v>40</c:v>
                </c:pt>
                <c:pt idx="236">
                  <c:v>45</c:v>
                </c:pt>
                <c:pt idx="237">
                  <c:v>54</c:v>
                </c:pt>
                <c:pt idx="238">
                  <c:v>54</c:v>
                </c:pt>
                <c:pt idx="239">
                  <c:v>62</c:v>
                </c:pt>
                <c:pt idx="240">
                  <c:v>189</c:v>
                </c:pt>
                <c:pt idx="241">
                  <c:v>141</c:v>
                </c:pt>
                <c:pt idx="242">
                  <c:v>144</c:v>
                </c:pt>
                <c:pt idx="243">
                  <c:v>126</c:v>
                </c:pt>
                <c:pt idx="244">
                  <c:v>118</c:v>
                </c:pt>
                <c:pt idx="245">
                  <c:v>100</c:v>
                </c:pt>
                <c:pt idx="246">
                  <c:v>150</c:v>
                </c:pt>
                <c:pt idx="247">
                  <c:v>130</c:v>
                </c:pt>
                <c:pt idx="248">
                  <c:v>147</c:v>
                </c:pt>
                <c:pt idx="249">
                  <c:v>205</c:v>
                </c:pt>
                <c:pt idx="250">
                  <c:v>153</c:v>
                </c:pt>
                <c:pt idx="251">
                  <c:v>168</c:v>
                </c:pt>
                <c:pt idx="252">
                  <c:v>150</c:v>
                </c:pt>
                <c:pt idx="253">
                  <c:v>187</c:v>
                </c:pt>
                <c:pt idx="254">
                  <c:v>168</c:v>
                </c:pt>
                <c:pt idx="255">
                  <c:v>140</c:v>
                </c:pt>
                <c:pt idx="256">
                  <c:v>137</c:v>
                </c:pt>
                <c:pt idx="257">
                  <c:v>126</c:v>
                </c:pt>
                <c:pt idx="258">
                  <c:v>126</c:v>
                </c:pt>
                <c:pt idx="259">
                  <c:v>125</c:v>
                </c:pt>
                <c:pt idx="260">
                  <c:v>127</c:v>
                </c:pt>
                <c:pt idx="261">
                  <c:v>185</c:v>
                </c:pt>
                <c:pt idx="262">
                  <c:v>200</c:v>
                </c:pt>
                <c:pt idx="263">
                  <c:v>186</c:v>
                </c:pt>
                <c:pt idx="264">
                  <c:v>344</c:v>
                </c:pt>
                <c:pt idx="265">
                  <c:v>288</c:v>
                </c:pt>
                <c:pt idx="266">
                  <c:v>306</c:v>
                </c:pt>
                <c:pt idx="267">
                  <c:v>186</c:v>
                </c:pt>
                <c:pt idx="268">
                  <c:v>218</c:v>
                </c:pt>
                <c:pt idx="269">
                  <c:v>274</c:v>
                </c:pt>
                <c:pt idx="270">
                  <c:v>241</c:v>
                </c:pt>
                <c:pt idx="271">
                  <c:v>238</c:v>
                </c:pt>
                <c:pt idx="272">
                  <c:v>211</c:v>
                </c:pt>
                <c:pt idx="273">
                  <c:v>286</c:v>
                </c:pt>
                <c:pt idx="274">
                  <c:v>332</c:v>
                </c:pt>
                <c:pt idx="275">
                  <c:v>293</c:v>
                </c:pt>
                <c:pt idx="276">
                  <c:v>313</c:v>
                </c:pt>
                <c:pt idx="277">
                  <c:v>272</c:v>
                </c:pt>
                <c:pt idx="278">
                  <c:v>280</c:v>
                </c:pt>
                <c:pt idx="279">
                  <c:v>214</c:v>
                </c:pt>
                <c:pt idx="280">
                  <c:v>233</c:v>
                </c:pt>
                <c:pt idx="281">
                  <c:v>213</c:v>
                </c:pt>
                <c:pt idx="282">
                  <c:v>199</c:v>
                </c:pt>
                <c:pt idx="283">
                  <c:v>178</c:v>
                </c:pt>
                <c:pt idx="284">
                  <c:v>203</c:v>
                </c:pt>
                <c:pt idx="285">
                  <c:v>311</c:v>
                </c:pt>
                <c:pt idx="286">
                  <c:v>317</c:v>
                </c:pt>
                <c:pt idx="287">
                  <c:v>319</c:v>
                </c:pt>
                <c:pt idx="288">
                  <c:v>66</c:v>
                </c:pt>
                <c:pt idx="289">
                  <c:v>68</c:v>
                </c:pt>
                <c:pt idx="290">
                  <c:v>59</c:v>
                </c:pt>
                <c:pt idx="291">
                  <c:v>62</c:v>
                </c:pt>
                <c:pt idx="292">
                  <c:v>63</c:v>
                </c:pt>
                <c:pt idx="293">
                  <c:v>43</c:v>
                </c:pt>
                <c:pt idx="294">
                  <c:v>44</c:v>
                </c:pt>
                <c:pt idx="295">
                  <c:v>41</c:v>
                </c:pt>
                <c:pt idx="296">
                  <c:v>56</c:v>
                </c:pt>
                <c:pt idx="297">
                  <c:v>74</c:v>
                </c:pt>
                <c:pt idx="298">
                  <c:v>78</c:v>
                </c:pt>
                <c:pt idx="299">
                  <c:v>69</c:v>
                </c:pt>
                <c:pt idx="300">
                  <c:v>75</c:v>
                </c:pt>
                <c:pt idx="301">
                  <c:v>75</c:v>
                </c:pt>
                <c:pt idx="302">
                  <c:v>71</c:v>
                </c:pt>
                <c:pt idx="303">
                  <c:v>56</c:v>
                </c:pt>
                <c:pt idx="304">
                  <c:v>53</c:v>
                </c:pt>
                <c:pt idx="305">
                  <c:v>57</c:v>
                </c:pt>
                <c:pt idx="306">
                  <c:v>56</c:v>
                </c:pt>
                <c:pt idx="307">
                  <c:v>52</c:v>
                </c:pt>
                <c:pt idx="308">
                  <c:v>48</c:v>
                </c:pt>
                <c:pt idx="309">
                  <c:v>85</c:v>
                </c:pt>
                <c:pt idx="310">
                  <c:v>70</c:v>
                </c:pt>
                <c:pt idx="311">
                  <c:v>82</c:v>
                </c:pt>
                <c:pt idx="312">
                  <c:v>87</c:v>
                </c:pt>
                <c:pt idx="313">
                  <c:v>99</c:v>
                </c:pt>
                <c:pt idx="314">
                  <c:v>71</c:v>
                </c:pt>
                <c:pt idx="315">
                  <c:v>60</c:v>
                </c:pt>
                <c:pt idx="316">
                  <c:v>75</c:v>
                </c:pt>
                <c:pt idx="317">
                  <c:v>71</c:v>
                </c:pt>
                <c:pt idx="318">
                  <c:v>58</c:v>
                </c:pt>
                <c:pt idx="319">
                  <c:v>59</c:v>
                </c:pt>
                <c:pt idx="320">
                  <c:v>68</c:v>
                </c:pt>
                <c:pt idx="321">
                  <c:v>101</c:v>
                </c:pt>
                <c:pt idx="322">
                  <c:v>99</c:v>
                </c:pt>
                <c:pt idx="323">
                  <c:v>94</c:v>
                </c:pt>
                <c:pt idx="324">
                  <c:v>89</c:v>
                </c:pt>
                <c:pt idx="325">
                  <c:v>92</c:v>
                </c:pt>
                <c:pt idx="326">
                  <c:v>78</c:v>
                </c:pt>
                <c:pt idx="327">
                  <c:v>64</c:v>
                </c:pt>
                <c:pt idx="328">
                  <c:v>70</c:v>
                </c:pt>
                <c:pt idx="329">
                  <c:v>63</c:v>
                </c:pt>
                <c:pt idx="330">
                  <c:v>71</c:v>
                </c:pt>
                <c:pt idx="331">
                  <c:v>64</c:v>
                </c:pt>
                <c:pt idx="332">
                  <c:v>67</c:v>
                </c:pt>
                <c:pt idx="333">
                  <c:v>92</c:v>
                </c:pt>
                <c:pt idx="334">
                  <c:v>100</c:v>
                </c:pt>
                <c:pt idx="335">
                  <c:v>89</c:v>
                </c:pt>
                <c:pt idx="336">
                  <c:v>50</c:v>
                </c:pt>
                <c:pt idx="337">
                  <c:v>31</c:v>
                </c:pt>
                <c:pt idx="338">
                  <c:v>45</c:v>
                </c:pt>
                <c:pt idx="339">
                  <c:v>36</c:v>
                </c:pt>
                <c:pt idx="340">
                  <c:v>34</c:v>
                </c:pt>
                <c:pt idx="341">
                  <c:v>39</c:v>
                </c:pt>
                <c:pt idx="342">
                  <c:v>31</c:v>
                </c:pt>
                <c:pt idx="343">
                  <c:v>34</c:v>
                </c:pt>
                <c:pt idx="344">
                  <c:v>32</c:v>
                </c:pt>
                <c:pt idx="345">
                  <c:v>58</c:v>
                </c:pt>
                <c:pt idx="346">
                  <c:v>51</c:v>
                </c:pt>
                <c:pt idx="347">
                  <c:v>55</c:v>
                </c:pt>
                <c:pt idx="348">
                  <c:v>44</c:v>
                </c:pt>
                <c:pt idx="349">
                  <c:v>47</c:v>
                </c:pt>
                <c:pt idx="350">
                  <c:v>50</c:v>
                </c:pt>
                <c:pt idx="351">
                  <c:v>26</c:v>
                </c:pt>
                <c:pt idx="352">
                  <c:v>38</c:v>
                </c:pt>
                <c:pt idx="353">
                  <c:v>38</c:v>
                </c:pt>
                <c:pt idx="354">
                  <c:v>39</c:v>
                </c:pt>
                <c:pt idx="355">
                  <c:v>28</c:v>
                </c:pt>
                <c:pt idx="356">
                  <c:v>29</c:v>
                </c:pt>
                <c:pt idx="357">
                  <c:v>45</c:v>
                </c:pt>
                <c:pt idx="358">
                  <c:v>37</c:v>
                </c:pt>
                <c:pt idx="359">
                  <c:v>35</c:v>
                </c:pt>
                <c:pt idx="360">
                  <c:v>168</c:v>
                </c:pt>
                <c:pt idx="361">
                  <c:v>153</c:v>
                </c:pt>
                <c:pt idx="362">
                  <c:v>155</c:v>
                </c:pt>
                <c:pt idx="363">
                  <c:v>145</c:v>
                </c:pt>
                <c:pt idx="364">
                  <c:v>151</c:v>
                </c:pt>
                <c:pt idx="365">
                  <c:v>140</c:v>
                </c:pt>
                <c:pt idx="366">
                  <c:v>112</c:v>
                </c:pt>
                <c:pt idx="367">
                  <c:v>126</c:v>
                </c:pt>
                <c:pt idx="368">
                  <c:v>126</c:v>
                </c:pt>
                <c:pt idx="369">
                  <c:v>163</c:v>
                </c:pt>
                <c:pt idx="370">
                  <c:v>187</c:v>
                </c:pt>
                <c:pt idx="371">
                  <c:v>177</c:v>
                </c:pt>
                <c:pt idx="372">
                  <c:v>185</c:v>
                </c:pt>
                <c:pt idx="373">
                  <c:v>183</c:v>
                </c:pt>
                <c:pt idx="374">
                  <c:v>171</c:v>
                </c:pt>
                <c:pt idx="375">
                  <c:v>128</c:v>
                </c:pt>
                <c:pt idx="376">
                  <c:v>143</c:v>
                </c:pt>
                <c:pt idx="377">
                  <c:v>143</c:v>
                </c:pt>
                <c:pt idx="378">
                  <c:v>127</c:v>
                </c:pt>
                <c:pt idx="379">
                  <c:v>127</c:v>
                </c:pt>
                <c:pt idx="380">
                  <c:v>119</c:v>
                </c:pt>
                <c:pt idx="381">
                  <c:v>183</c:v>
                </c:pt>
                <c:pt idx="382">
                  <c:v>184</c:v>
                </c:pt>
                <c:pt idx="383">
                  <c:v>189</c:v>
                </c:pt>
                <c:pt idx="384">
                  <c:v>525</c:v>
                </c:pt>
                <c:pt idx="385">
                  <c:v>472</c:v>
                </c:pt>
                <c:pt idx="386">
                  <c:v>374</c:v>
                </c:pt>
                <c:pt idx="387">
                  <c:v>337</c:v>
                </c:pt>
                <c:pt idx="388">
                  <c:v>358</c:v>
                </c:pt>
                <c:pt idx="389">
                  <c:v>354</c:v>
                </c:pt>
                <c:pt idx="390">
                  <c:v>375</c:v>
                </c:pt>
                <c:pt idx="391">
                  <c:v>329</c:v>
                </c:pt>
                <c:pt idx="392">
                  <c:v>296</c:v>
                </c:pt>
                <c:pt idx="393">
                  <c:v>556</c:v>
                </c:pt>
                <c:pt idx="394">
                  <c:v>556</c:v>
                </c:pt>
                <c:pt idx="395">
                  <c:v>452</c:v>
                </c:pt>
                <c:pt idx="396">
                  <c:v>485</c:v>
                </c:pt>
                <c:pt idx="397">
                  <c:v>471</c:v>
                </c:pt>
                <c:pt idx="398">
                  <c:v>401</c:v>
                </c:pt>
                <c:pt idx="399">
                  <c:v>368</c:v>
                </c:pt>
                <c:pt idx="400">
                  <c:v>353</c:v>
                </c:pt>
                <c:pt idx="401">
                  <c:v>368</c:v>
                </c:pt>
                <c:pt idx="402">
                  <c:v>358</c:v>
                </c:pt>
                <c:pt idx="403">
                  <c:v>350</c:v>
                </c:pt>
                <c:pt idx="404">
                  <c:v>348</c:v>
                </c:pt>
                <c:pt idx="405">
                  <c:v>541</c:v>
                </c:pt>
                <c:pt idx="406">
                  <c:v>461</c:v>
                </c:pt>
                <c:pt idx="407">
                  <c:v>502</c:v>
                </c:pt>
                <c:pt idx="408">
                  <c:v>678</c:v>
                </c:pt>
                <c:pt idx="409">
                  <c:v>718</c:v>
                </c:pt>
                <c:pt idx="410">
                  <c:v>531</c:v>
                </c:pt>
                <c:pt idx="411">
                  <c:v>545</c:v>
                </c:pt>
                <c:pt idx="412">
                  <c:v>520</c:v>
                </c:pt>
                <c:pt idx="413">
                  <c:v>516</c:v>
                </c:pt>
                <c:pt idx="414">
                  <c:v>424</c:v>
                </c:pt>
                <c:pt idx="415">
                  <c:v>529</c:v>
                </c:pt>
                <c:pt idx="416">
                  <c:v>422</c:v>
                </c:pt>
                <c:pt idx="417">
                  <c:v>618</c:v>
                </c:pt>
                <c:pt idx="418">
                  <c:v>707</c:v>
                </c:pt>
                <c:pt idx="419">
                  <c:v>730</c:v>
                </c:pt>
                <c:pt idx="420">
                  <c:v>653</c:v>
                </c:pt>
                <c:pt idx="421">
                  <c:v>693</c:v>
                </c:pt>
                <c:pt idx="422">
                  <c:v>604</c:v>
                </c:pt>
                <c:pt idx="423">
                  <c:v>494</c:v>
                </c:pt>
                <c:pt idx="424">
                  <c:v>497</c:v>
                </c:pt>
                <c:pt idx="425">
                  <c:v>488</c:v>
                </c:pt>
                <c:pt idx="426">
                  <c:v>492</c:v>
                </c:pt>
                <c:pt idx="427">
                  <c:v>461</c:v>
                </c:pt>
                <c:pt idx="428">
                  <c:v>419</c:v>
                </c:pt>
                <c:pt idx="429">
                  <c:v>722</c:v>
                </c:pt>
                <c:pt idx="430">
                  <c:v>699</c:v>
                </c:pt>
                <c:pt idx="431">
                  <c:v>706</c:v>
                </c:pt>
                <c:pt idx="432">
                  <c:v>44</c:v>
                </c:pt>
                <c:pt idx="433">
                  <c:v>39</c:v>
                </c:pt>
                <c:pt idx="434">
                  <c:v>32</c:v>
                </c:pt>
                <c:pt idx="435">
                  <c:v>32</c:v>
                </c:pt>
                <c:pt idx="436">
                  <c:v>28</c:v>
                </c:pt>
                <c:pt idx="437">
                  <c:v>26</c:v>
                </c:pt>
                <c:pt idx="438">
                  <c:v>32</c:v>
                </c:pt>
                <c:pt idx="439">
                  <c:v>31</c:v>
                </c:pt>
                <c:pt idx="440">
                  <c:v>33</c:v>
                </c:pt>
                <c:pt idx="441">
                  <c:v>59</c:v>
                </c:pt>
                <c:pt idx="442">
                  <c:v>50</c:v>
                </c:pt>
                <c:pt idx="443">
                  <c:v>50</c:v>
                </c:pt>
                <c:pt idx="444">
                  <c:v>43</c:v>
                </c:pt>
                <c:pt idx="445">
                  <c:v>49</c:v>
                </c:pt>
                <c:pt idx="446">
                  <c:v>45</c:v>
                </c:pt>
                <c:pt idx="447">
                  <c:v>39</c:v>
                </c:pt>
                <c:pt idx="448">
                  <c:v>37</c:v>
                </c:pt>
                <c:pt idx="449">
                  <c:v>30</c:v>
                </c:pt>
                <c:pt idx="450">
                  <c:v>33</c:v>
                </c:pt>
                <c:pt idx="451">
                  <c:v>22</c:v>
                </c:pt>
                <c:pt idx="452">
                  <c:v>31</c:v>
                </c:pt>
                <c:pt idx="453">
                  <c:v>55</c:v>
                </c:pt>
                <c:pt idx="454">
                  <c:v>47</c:v>
                </c:pt>
                <c:pt idx="455">
                  <c:v>46</c:v>
                </c:pt>
                <c:pt idx="456">
                  <c:v>84</c:v>
                </c:pt>
                <c:pt idx="457">
                  <c:v>71</c:v>
                </c:pt>
                <c:pt idx="458">
                  <c:v>60</c:v>
                </c:pt>
                <c:pt idx="459">
                  <c:v>62</c:v>
                </c:pt>
                <c:pt idx="460">
                  <c:v>45</c:v>
                </c:pt>
                <c:pt idx="461">
                  <c:v>49</c:v>
                </c:pt>
                <c:pt idx="462">
                  <c:v>46</c:v>
                </c:pt>
                <c:pt idx="463">
                  <c:v>62</c:v>
                </c:pt>
                <c:pt idx="464">
                  <c:v>56</c:v>
                </c:pt>
                <c:pt idx="465">
                  <c:v>82</c:v>
                </c:pt>
                <c:pt idx="466">
                  <c:v>69</c:v>
                </c:pt>
                <c:pt idx="467">
                  <c:v>77</c:v>
                </c:pt>
                <c:pt idx="468">
                  <c:v>72</c:v>
                </c:pt>
                <c:pt idx="469">
                  <c:v>72</c:v>
                </c:pt>
                <c:pt idx="470">
                  <c:v>63</c:v>
                </c:pt>
                <c:pt idx="471">
                  <c:v>49</c:v>
                </c:pt>
                <c:pt idx="472">
                  <c:v>60</c:v>
                </c:pt>
                <c:pt idx="473">
                  <c:v>60</c:v>
                </c:pt>
                <c:pt idx="474">
                  <c:v>54</c:v>
                </c:pt>
                <c:pt idx="475">
                  <c:v>51</c:v>
                </c:pt>
                <c:pt idx="476">
                  <c:v>53</c:v>
                </c:pt>
                <c:pt idx="477">
                  <c:v>76</c:v>
                </c:pt>
                <c:pt idx="478">
                  <c:v>71</c:v>
                </c:pt>
                <c:pt idx="479">
                  <c:v>82</c:v>
                </c:pt>
                <c:pt idx="480">
                  <c:v>61</c:v>
                </c:pt>
                <c:pt idx="481">
                  <c:v>74</c:v>
                </c:pt>
                <c:pt idx="482">
                  <c:v>65</c:v>
                </c:pt>
                <c:pt idx="483">
                  <c:v>54</c:v>
                </c:pt>
                <c:pt idx="484">
                  <c:v>51</c:v>
                </c:pt>
                <c:pt idx="485">
                  <c:v>71</c:v>
                </c:pt>
                <c:pt idx="486">
                  <c:v>59</c:v>
                </c:pt>
                <c:pt idx="487">
                  <c:v>62</c:v>
                </c:pt>
                <c:pt idx="488">
                  <c:v>51</c:v>
                </c:pt>
                <c:pt idx="489">
                  <c:v>99</c:v>
                </c:pt>
                <c:pt idx="490">
                  <c:v>113</c:v>
                </c:pt>
                <c:pt idx="491">
                  <c:v>78</c:v>
                </c:pt>
                <c:pt idx="492">
                  <c:v>95</c:v>
                </c:pt>
                <c:pt idx="493">
                  <c:v>77</c:v>
                </c:pt>
                <c:pt idx="494">
                  <c:v>64</c:v>
                </c:pt>
                <c:pt idx="495">
                  <c:v>65</c:v>
                </c:pt>
                <c:pt idx="496">
                  <c:v>58</c:v>
                </c:pt>
                <c:pt idx="497">
                  <c:v>71</c:v>
                </c:pt>
                <c:pt idx="498">
                  <c:v>51</c:v>
                </c:pt>
                <c:pt idx="499">
                  <c:v>63</c:v>
                </c:pt>
                <c:pt idx="500">
                  <c:v>53</c:v>
                </c:pt>
                <c:pt idx="501">
                  <c:v>73</c:v>
                </c:pt>
                <c:pt idx="502">
                  <c:v>86</c:v>
                </c:pt>
                <c:pt idx="503">
                  <c:v>82</c:v>
                </c:pt>
                <c:pt idx="504">
                  <c:v>194</c:v>
                </c:pt>
                <c:pt idx="505">
                  <c:v>177</c:v>
                </c:pt>
                <c:pt idx="506">
                  <c:v>179</c:v>
                </c:pt>
                <c:pt idx="507">
                  <c:v>153</c:v>
                </c:pt>
                <c:pt idx="508">
                  <c:v>119</c:v>
                </c:pt>
                <c:pt idx="509">
                  <c:v>135</c:v>
                </c:pt>
                <c:pt idx="510">
                  <c:v>110</c:v>
                </c:pt>
                <c:pt idx="511">
                  <c:v>140</c:v>
                </c:pt>
                <c:pt idx="512">
                  <c:v>146</c:v>
                </c:pt>
                <c:pt idx="513">
                  <c:v>178</c:v>
                </c:pt>
                <c:pt idx="514">
                  <c:v>211</c:v>
                </c:pt>
                <c:pt idx="515">
                  <c:v>181</c:v>
                </c:pt>
                <c:pt idx="516">
                  <c:v>198</c:v>
                </c:pt>
                <c:pt idx="517">
                  <c:v>189</c:v>
                </c:pt>
                <c:pt idx="518">
                  <c:v>159</c:v>
                </c:pt>
                <c:pt idx="519">
                  <c:v>140</c:v>
                </c:pt>
                <c:pt idx="520">
                  <c:v>117</c:v>
                </c:pt>
                <c:pt idx="521">
                  <c:v>142</c:v>
                </c:pt>
                <c:pt idx="522">
                  <c:v>131</c:v>
                </c:pt>
                <c:pt idx="523">
                  <c:v>122</c:v>
                </c:pt>
                <c:pt idx="524">
                  <c:v>130</c:v>
                </c:pt>
                <c:pt idx="525">
                  <c:v>187</c:v>
                </c:pt>
                <c:pt idx="526">
                  <c:v>205</c:v>
                </c:pt>
                <c:pt idx="527">
                  <c:v>205</c:v>
                </c:pt>
                <c:pt idx="528">
                  <c:v>313</c:v>
                </c:pt>
                <c:pt idx="529">
                  <c:v>377</c:v>
                </c:pt>
                <c:pt idx="530">
                  <c:v>326</c:v>
                </c:pt>
                <c:pt idx="531">
                  <c:v>265</c:v>
                </c:pt>
                <c:pt idx="532">
                  <c:v>243</c:v>
                </c:pt>
                <c:pt idx="533">
                  <c:v>263</c:v>
                </c:pt>
                <c:pt idx="534">
                  <c:v>212</c:v>
                </c:pt>
                <c:pt idx="535">
                  <c:v>279</c:v>
                </c:pt>
                <c:pt idx="536">
                  <c:v>246</c:v>
                </c:pt>
                <c:pt idx="537">
                  <c:v>319</c:v>
                </c:pt>
                <c:pt idx="538">
                  <c:v>319</c:v>
                </c:pt>
                <c:pt idx="539">
                  <c:v>310</c:v>
                </c:pt>
                <c:pt idx="540">
                  <c:v>320</c:v>
                </c:pt>
                <c:pt idx="541">
                  <c:v>311</c:v>
                </c:pt>
                <c:pt idx="542">
                  <c:v>335</c:v>
                </c:pt>
                <c:pt idx="543">
                  <c:v>256</c:v>
                </c:pt>
                <c:pt idx="544">
                  <c:v>262</c:v>
                </c:pt>
                <c:pt idx="545">
                  <c:v>238</c:v>
                </c:pt>
                <c:pt idx="546">
                  <c:v>231</c:v>
                </c:pt>
                <c:pt idx="547">
                  <c:v>240</c:v>
                </c:pt>
                <c:pt idx="548">
                  <c:v>249</c:v>
                </c:pt>
                <c:pt idx="549">
                  <c:v>326</c:v>
                </c:pt>
                <c:pt idx="550">
                  <c:v>419</c:v>
                </c:pt>
                <c:pt idx="551">
                  <c:v>354</c:v>
                </c:pt>
                <c:pt idx="552">
                  <c:v>543</c:v>
                </c:pt>
                <c:pt idx="553">
                  <c:v>434</c:v>
                </c:pt>
                <c:pt idx="554">
                  <c:v>419</c:v>
                </c:pt>
                <c:pt idx="555">
                  <c:v>376</c:v>
                </c:pt>
                <c:pt idx="556">
                  <c:v>366</c:v>
                </c:pt>
                <c:pt idx="557">
                  <c:v>372</c:v>
                </c:pt>
                <c:pt idx="558">
                  <c:v>285</c:v>
                </c:pt>
                <c:pt idx="559">
                  <c:v>304</c:v>
                </c:pt>
                <c:pt idx="560">
                  <c:v>352</c:v>
                </c:pt>
                <c:pt idx="561">
                  <c:v>520</c:v>
                </c:pt>
                <c:pt idx="562">
                  <c:v>503</c:v>
                </c:pt>
                <c:pt idx="563">
                  <c:v>549</c:v>
                </c:pt>
                <c:pt idx="564">
                  <c:v>446</c:v>
                </c:pt>
                <c:pt idx="565">
                  <c:v>509</c:v>
                </c:pt>
                <c:pt idx="566">
                  <c:v>445</c:v>
                </c:pt>
                <c:pt idx="567">
                  <c:v>334</c:v>
                </c:pt>
                <c:pt idx="568">
                  <c:v>373</c:v>
                </c:pt>
                <c:pt idx="569">
                  <c:v>384</c:v>
                </c:pt>
                <c:pt idx="570">
                  <c:v>349</c:v>
                </c:pt>
                <c:pt idx="571">
                  <c:v>313</c:v>
                </c:pt>
                <c:pt idx="572">
                  <c:v>328</c:v>
                </c:pt>
                <c:pt idx="573">
                  <c:v>489</c:v>
                </c:pt>
                <c:pt idx="574">
                  <c:v>545</c:v>
                </c:pt>
                <c:pt idx="575">
                  <c:v>540</c:v>
                </c:pt>
              </c:numCache>
            </c:numRef>
          </c:xVal>
          <c:yVal>
            <c:numRef>
              <c:f>Data!$G$2:$G$577</c:f>
              <c:numCache>
                <c:formatCode>"$"#,##0.00</c:formatCode>
                <c:ptCount val="576"/>
                <c:pt idx="0">
                  <c:v>1541.91</c:v>
                </c:pt>
                <c:pt idx="1">
                  <c:v>1979.07</c:v>
                </c:pt>
                <c:pt idx="2">
                  <c:v>1660.2299999999998</c:v>
                </c:pt>
                <c:pt idx="3">
                  <c:v>1366.1699999999998</c:v>
                </c:pt>
                <c:pt idx="4">
                  <c:v>1020.68</c:v>
                </c:pt>
                <c:pt idx="5">
                  <c:v>1144.8799999999999</c:v>
                </c:pt>
                <c:pt idx="6">
                  <c:v>1706.6499999999999</c:v>
                </c:pt>
                <c:pt idx="7">
                  <c:v>1042.99</c:v>
                </c:pt>
                <c:pt idx="8">
                  <c:v>1204.95</c:v>
                </c:pt>
                <c:pt idx="9">
                  <c:v>2024.74</c:v>
                </c:pt>
                <c:pt idx="10">
                  <c:v>2118.54</c:v>
                </c:pt>
                <c:pt idx="11">
                  <c:v>1327.02</c:v>
                </c:pt>
                <c:pt idx="12">
                  <c:v>1873.44</c:v>
                </c:pt>
                <c:pt idx="13">
                  <c:v>1484.08</c:v>
                </c:pt>
                <c:pt idx="14">
                  <c:v>1302.4199999999998</c:v>
                </c:pt>
                <c:pt idx="15">
                  <c:v>1067.5</c:v>
                </c:pt>
                <c:pt idx="16">
                  <c:v>1145.7</c:v>
                </c:pt>
                <c:pt idx="17">
                  <c:v>1477.44</c:v>
                </c:pt>
                <c:pt idx="18">
                  <c:v>1195.27</c:v>
                </c:pt>
                <c:pt idx="19">
                  <c:v>1327.11</c:v>
                </c:pt>
                <c:pt idx="20">
                  <c:v>946.80000000000007</c:v>
                </c:pt>
                <c:pt idx="21">
                  <c:v>1968.46</c:v>
                </c:pt>
                <c:pt idx="22">
                  <c:v>1537.35</c:v>
                </c:pt>
                <c:pt idx="23">
                  <c:v>1585.1</c:v>
                </c:pt>
                <c:pt idx="24">
                  <c:v>1801.5</c:v>
                </c:pt>
                <c:pt idx="25">
                  <c:v>2323.1999999999998</c:v>
                </c:pt>
                <c:pt idx="26">
                  <c:v>2249.7600000000002</c:v>
                </c:pt>
                <c:pt idx="27">
                  <c:v>1186.6400000000001</c:v>
                </c:pt>
                <c:pt idx="28">
                  <c:v>1605</c:v>
                </c:pt>
                <c:pt idx="29">
                  <c:v>1540.8</c:v>
                </c:pt>
                <c:pt idx="30">
                  <c:v>1214.3399999999999</c:v>
                </c:pt>
                <c:pt idx="31">
                  <c:v>1810.44</c:v>
                </c:pt>
                <c:pt idx="32">
                  <c:v>1735.8500000000001</c:v>
                </c:pt>
                <c:pt idx="33">
                  <c:v>2071.6800000000003</c:v>
                </c:pt>
                <c:pt idx="34">
                  <c:v>1564.4199999999998</c:v>
                </c:pt>
                <c:pt idx="35">
                  <c:v>2389.8900000000003</c:v>
                </c:pt>
                <c:pt idx="36">
                  <c:v>2325.12</c:v>
                </c:pt>
                <c:pt idx="37">
                  <c:v>2131.9500000000003</c:v>
                </c:pt>
                <c:pt idx="38">
                  <c:v>2515.2800000000002</c:v>
                </c:pt>
                <c:pt idx="39">
                  <c:v>2249.3000000000002</c:v>
                </c:pt>
                <c:pt idx="40">
                  <c:v>1687.92</c:v>
                </c:pt>
                <c:pt idx="41">
                  <c:v>1414.84</c:v>
                </c:pt>
                <c:pt idx="42">
                  <c:v>1704.96</c:v>
                </c:pt>
                <c:pt idx="43">
                  <c:v>1373.07</c:v>
                </c:pt>
                <c:pt idx="44">
                  <c:v>1575</c:v>
                </c:pt>
                <c:pt idx="45">
                  <c:v>2110.6200000000003</c:v>
                </c:pt>
                <c:pt idx="46">
                  <c:v>2777.75</c:v>
                </c:pt>
                <c:pt idx="47">
                  <c:v>2389.9899999999998</c:v>
                </c:pt>
                <c:pt idx="48">
                  <c:v>3474.72</c:v>
                </c:pt>
                <c:pt idx="49">
                  <c:v>2640.2200000000003</c:v>
                </c:pt>
                <c:pt idx="50">
                  <c:v>2299.9900000000002</c:v>
                </c:pt>
                <c:pt idx="51">
                  <c:v>2194.92</c:v>
                </c:pt>
                <c:pt idx="52">
                  <c:v>1566</c:v>
                </c:pt>
                <c:pt idx="53">
                  <c:v>1701.8300000000002</c:v>
                </c:pt>
                <c:pt idx="54">
                  <c:v>1537.72</c:v>
                </c:pt>
                <c:pt idx="55">
                  <c:v>2041.02</c:v>
                </c:pt>
                <c:pt idx="56">
                  <c:v>2312.96</c:v>
                </c:pt>
                <c:pt idx="57">
                  <c:v>2739.04</c:v>
                </c:pt>
                <c:pt idx="58">
                  <c:v>2343.8399999999997</c:v>
                </c:pt>
                <c:pt idx="59">
                  <c:v>3069.12</c:v>
                </c:pt>
                <c:pt idx="60">
                  <c:v>2534.02</c:v>
                </c:pt>
                <c:pt idx="61">
                  <c:v>2321.04</c:v>
                </c:pt>
                <c:pt idx="62">
                  <c:v>1776.32</c:v>
                </c:pt>
                <c:pt idx="63">
                  <c:v>2131.8000000000002</c:v>
                </c:pt>
                <c:pt idx="64">
                  <c:v>1842.81</c:v>
                </c:pt>
                <c:pt idx="65">
                  <c:v>1741.3400000000001</c:v>
                </c:pt>
                <c:pt idx="66">
                  <c:v>2010.7199999999998</c:v>
                </c:pt>
                <c:pt idx="67">
                  <c:v>1965.6000000000001</c:v>
                </c:pt>
                <c:pt idx="68">
                  <c:v>1968.8</c:v>
                </c:pt>
                <c:pt idx="69">
                  <c:v>2236.2999999999997</c:v>
                </c:pt>
                <c:pt idx="70">
                  <c:v>2939.6400000000003</c:v>
                </c:pt>
                <c:pt idx="71">
                  <c:v>2828.52</c:v>
                </c:pt>
                <c:pt idx="72">
                  <c:v>3948.84</c:v>
                </c:pt>
                <c:pt idx="73">
                  <c:v>3410.5299999999997</c:v>
                </c:pt>
                <c:pt idx="74">
                  <c:v>2577.48</c:v>
                </c:pt>
                <c:pt idx="75">
                  <c:v>2967.3</c:v>
                </c:pt>
                <c:pt idx="76">
                  <c:v>2329.4699999999998</c:v>
                </c:pt>
                <c:pt idx="77">
                  <c:v>2311.7399999999998</c:v>
                </c:pt>
                <c:pt idx="78">
                  <c:v>2729.75</c:v>
                </c:pt>
                <c:pt idx="79">
                  <c:v>2543.4</c:v>
                </c:pt>
                <c:pt idx="80">
                  <c:v>1897.9099999999999</c:v>
                </c:pt>
                <c:pt idx="81">
                  <c:v>3057.35</c:v>
                </c:pt>
                <c:pt idx="82">
                  <c:v>3493.53</c:v>
                </c:pt>
                <c:pt idx="83">
                  <c:v>4032.1800000000003</c:v>
                </c:pt>
                <c:pt idx="84">
                  <c:v>3677.4700000000003</c:v>
                </c:pt>
                <c:pt idx="85">
                  <c:v>3173.62</c:v>
                </c:pt>
                <c:pt idx="86">
                  <c:v>2993.86</c:v>
                </c:pt>
                <c:pt idx="87">
                  <c:v>2739.84</c:v>
                </c:pt>
                <c:pt idx="88">
                  <c:v>2089.94</c:v>
                </c:pt>
                <c:pt idx="89">
                  <c:v>2659.3599999999997</c:v>
                </c:pt>
                <c:pt idx="90">
                  <c:v>2751.39</c:v>
                </c:pt>
                <c:pt idx="91">
                  <c:v>2924.85</c:v>
                </c:pt>
                <c:pt idx="92">
                  <c:v>2552</c:v>
                </c:pt>
                <c:pt idx="93">
                  <c:v>4094.79</c:v>
                </c:pt>
                <c:pt idx="94">
                  <c:v>3608.4</c:v>
                </c:pt>
                <c:pt idx="95">
                  <c:v>4150.08</c:v>
                </c:pt>
                <c:pt idx="96">
                  <c:v>5227.92</c:v>
                </c:pt>
                <c:pt idx="97">
                  <c:v>3083.74</c:v>
                </c:pt>
                <c:pt idx="98">
                  <c:v>4146.3</c:v>
                </c:pt>
                <c:pt idx="99">
                  <c:v>2236.8199999999997</c:v>
                </c:pt>
                <c:pt idx="100">
                  <c:v>4059.99</c:v>
                </c:pt>
                <c:pt idx="101">
                  <c:v>2377.54</c:v>
                </c:pt>
                <c:pt idx="102">
                  <c:v>2434.5</c:v>
                </c:pt>
                <c:pt idx="103">
                  <c:v>3612.48</c:v>
                </c:pt>
                <c:pt idx="104">
                  <c:v>3515.4</c:v>
                </c:pt>
                <c:pt idx="105">
                  <c:v>5647.68</c:v>
                </c:pt>
                <c:pt idx="106">
                  <c:v>5145.12</c:v>
                </c:pt>
                <c:pt idx="107">
                  <c:v>4787.28</c:v>
                </c:pt>
                <c:pt idx="108">
                  <c:v>4255.66</c:v>
                </c:pt>
                <c:pt idx="109">
                  <c:v>6247.08</c:v>
                </c:pt>
                <c:pt idx="110">
                  <c:v>3991.1</c:v>
                </c:pt>
                <c:pt idx="111">
                  <c:v>3364.2</c:v>
                </c:pt>
                <c:pt idx="112">
                  <c:v>3759.25</c:v>
                </c:pt>
                <c:pt idx="113">
                  <c:v>3765.3</c:v>
                </c:pt>
                <c:pt idx="114">
                  <c:v>3130.4</c:v>
                </c:pt>
                <c:pt idx="115">
                  <c:v>2144.2399999999998</c:v>
                </c:pt>
                <c:pt idx="116">
                  <c:v>2656.2000000000003</c:v>
                </c:pt>
                <c:pt idx="117">
                  <c:v>5762.16</c:v>
                </c:pt>
                <c:pt idx="118">
                  <c:v>3833.76</c:v>
                </c:pt>
                <c:pt idx="119">
                  <c:v>3932.4</c:v>
                </c:pt>
                <c:pt idx="120">
                  <c:v>4179.05</c:v>
                </c:pt>
                <c:pt idx="121">
                  <c:v>4612.0600000000004</c:v>
                </c:pt>
                <c:pt idx="122">
                  <c:v>4972.05</c:v>
                </c:pt>
                <c:pt idx="123">
                  <c:v>2989.34</c:v>
                </c:pt>
                <c:pt idx="124">
                  <c:v>3545.62</c:v>
                </c:pt>
                <c:pt idx="125">
                  <c:v>3762.7000000000003</c:v>
                </c:pt>
                <c:pt idx="126">
                  <c:v>3439.65</c:v>
                </c:pt>
                <c:pt idx="127">
                  <c:v>4178.53</c:v>
                </c:pt>
                <c:pt idx="128">
                  <c:v>4667.96</c:v>
                </c:pt>
                <c:pt idx="129">
                  <c:v>5205.3900000000003</c:v>
                </c:pt>
                <c:pt idx="130">
                  <c:v>6196.88</c:v>
                </c:pt>
                <c:pt idx="131">
                  <c:v>4082.18</c:v>
                </c:pt>
                <c:pt idx="132">
                  <c:v>4690.26</c:v>
                </c:pt>
                <c:pt idx="133">
                  <c:v>7678.3200000000006</c:v>
                </c:pt>
                <c:pt idx="134">
                  <c:v>5056.18</c:v>
                </c:pt>
                <c:pt idx="135">
                  <c:v>6537.96</c:v>
                </c:pt>
                <c:pt idx="136">
                  <c:v>4691.6799999999994</c:v>
                </c:pt>
                <c:pt idx="137">
                  <c:v>5135.3599999999997</c:v>
                </c:pt>
                <c:pt idx="138">
                  <c:v>4255.6500000000005</c:v>
                </c:pt>
                <c:pt idx="139">
                  <c:v>5427</c:v>
                </c:pt>
                <c:pt idx="140">
                  <c:v>4245.12</c:v>
                </c:pt>
                <c:pt idx="141">
                  <c:v>8110.8</c:v>
                </c:pt>
                <c:pt idx="142">
                  <c:v>7172.05</c:v>
                </c:pt>
                <c:pt idx="143">
                  <c:v>5191.4400000000005</c:v>
                </c:pt>
                <c:pt idx="144">
                  <c:v>1860.6</c:v>
                </c:pt>
                <c:pt idx="145">
                  <c:v>2228.4299999999998</c:v>
                </c:pt>
                <c:pt idx="146">
                  <c:v>1841</c:v>
                </c:pt>
                <c:pt idx="147">
                  <c:v>1714.79</c:v>
                </c:pt>
                <c:pt idx="148">
                  <c:v>2298.44</c:v>
                </c:pt>
                <c:pt idx="149">
                  <c:v>1772.8</c:v>
                </c:pt>
                <c:pt idx="150">
                  <c:v>1882.53</c:v>
                </c:pt>
                <c:pt idx="151">
                  <c:v>1951.45</c:v>
                </c:pt>
                <c:pt idx="152">
                  <c:v>1818.75</c:v>
                </c:pt>
                <c:pt idx="153">
                  <c:v>2207.31</c:v>
                </c:pt>
                <c:pt idx="154">
                  <c:v>2780.24</c:v>
                </c:pt>
                <c:pt idx="155">
                  <c:v>2684.7000000000003</c:v>
                </c:pt>
                <c:pt idx="156">
                  <c:v>2713.89</c:v>
                </c:pt>
                <c:pt idx="157">
                  <c:v>2479.15</c:v>
                </c:pt>
                <c:pt idx="158">
                  <c:v>2478.52</c:v>
                </c:pt>
                <c:pt idx="159">
                  <c:v>2002.99</c:v>
                </c:pt>
                <c:pt idx="160">
                  <c:v>1874.66</c:v>
                </c:pt>
                <c:pt idx="161">
                  <c:v>1788.4</c:v>
                </c:pt>
                <c:pt idx="162">
                  <c:v>1893.42</c:v>
                </c:pt>
                <c:pt idx="163">
                  <c:v>1498.21</c:v>
                </c:pt>
                <c:pt idx="164">
                  <c:v>1613.92</c:v>
                </c:pt>
                <c:pt idx="165">
                  <c:v>2557.5300000000002</c:v>
                </c:pt>
                <c:pt idx="166">
                  <c:v>2262.15</c:v>
                </c:pt>
                <c:pt idx="167">
                  <c:v>2445.2999999999997</c:v>
                </c:pt>
                <c:pt idx="168">
                  <c:v>3916.84</c:v>
                </c:pt>
                <c:pt idx="169">
                  <c:v>3398.72</c:v>
                </c:pt>
                <c:pt idx="170">
                  <c:v>4136.4400000000005</c:v>
                </c:pt>
                <c:pt idx="171">
                  <c:v>4349.55</c:v>
                </c:pt>
                <c:pt idx="172">
                  <c:v>2900.85</c:v>
                </c:pt>
                <c:pt idx="173">
                  <c:v>3183.54</c:v>
                </c:pt>
                <c:pt idx="174">
                  <c:v>2886.94</c:v>
                </c:pt>
                <c:pt idx="175">
                  <c:v>3759.25</c:v>
                </c:pt>
                <c:pt idx="176">
                  <c:v>2930.3999999999996</c:v>
                </c:pt>
                <c:pt idx="177">
                  <c:v>4539.08</c:v>
                </c:pt>
                <c:pt idx="178">
                  <c:v>4462.1099999999997</c:v>
                </c:pt>
                <c:pt idx="179">
                  <c:v>4665.6000000000004</c:v>
                </c:pt>
                <c:pt idx="180">
                  <c:v>4716.1499999999996</c:v>
                </c:pt>
                <c:pt idx="181">
                  <c:v>4865.76</c:v>
                </c:pt>
                <c:pt idx="182">
                  <c:v>4001.7999999999997</c:v>
                </c:pt>
                <c:pt idx="183">
                  <c:v>3902.4</c:v>
                </c:pt>
                <c:pt idx="184">
                  <c:v>3578.4</c:v>
                </c:pt>
                <c:pt idx="185">
                  <c:v>2749.8999999999996</c:v>
                </c:pt>
                <c:pt idx="186">
                  <c:v>2941.96</c:v>
                </c:pt>
                <c:pt idx="187">
                  <c:v>2989.58</c:v>
                </c:pt>
                <c:pt idx="188">
                  <c:v>3386.82</c:v>
                </c:pt>
                <c:pt idx="189">
                  <c:v>4033.8999999999996</c:v>
                </c:pt>
                <c:pt idx="190">
                  <c:v>4930.5599999999995</c:v>
                </c:pt>
                <c:pt idx="191">
                  <c:v>4986.24</c:v>
                </c:pt>
                <c:pt idx="192">
                  <c:v>10140.25</c:v>
                </c:pt>
                <c:pt idx="193">
                  <c:v>7214.4000000000005</c:v>
                </c:pt>
                <c:pt idx="194">
                  <c:v>8035.8600000000006</c:v>
                </c:pt>
                <c:pt idx="195">
                  <c:v>6035.04</c:v>
                </c:pt>
                <c:pt idx="196">
                  <c:v>5537.7599999999993</c:v>
                </c:pt>
                <c:pt idx="197">
                  <c:v>7075.17</c:v>
                </c:pt>
                <c:pt idx="198">
                  <c:v>6430.6500000000005</c:v>
                </c:pt>
                <c:pt idx="199">
                  <c:v>6242.67</c:v>
                </c:pt>
                <c:pt idx="200">
                  <c:v>5863.25</c:v>
                </c:pt>
                <c:pt idx="201">
                  <c:v>10559.099999999999</c:v>
                </c:pt>
                <c:pt idx="202">
                  <c:v>9619.2999999999993</c:v>
                </c:pt>
                <c:pt idx="203">
                  <c:v>8378.0999999999985</c:v>
                </c:pt>
                <c:pt idx="204">
                  <c:v>8361.2799999999988</c:v>
                </c:pt>
                <c:pt idx="205">
                  <c:v>8056.32</c:v>
                </c:pt>
                <c:pt idx="206">
                  <c:v>8217.84</c:v>
                </c:pt>
                <c:pt idx="207">
                  <c:v>5932.1500000000005</c:v>
                </c:pt>
                <c:pt idx="208">
                  <c:v>7646.04</c:v>
                </c:pt>
                <c:pt idx="209">
                  <c:v>5527.4800000000005</c:v>
                </c:pt>
                <c:pt idx="210">
                  <c:v>6362.72</c:v>
                </c:pt>
                <c:pt idx="211">
                  <c:v>7522.84</c:v>
                </c:pt>
                <c:pt idx="212">
                  <c:v>5828.79</c:v>
                </c:pt>
                <c:pt idx="213">
                  <c:v>8939.52</c:v>
                </c:pt>
                <c:pt idx="214">
                  <c:v>9420.75</c:v>
                </c:pt>
                <c:pt idx="215">
                  <c:v>7668.8799999999992</c:v>
                </c:pt>
                <c:pt idx="216">
                  <c:v>914.1</c:v>
                </c:pt>
                <c:pt idx="217">
                  <c:v>803.3</c:v>
                </c:pt>
                <c:pt idx="218">
                  <c:v>793</c:v>
                </c:pt>
                <c:pt idx="219">
                  <c:v>531.59999999999991</c:v>
                </c:pt>
                <c:pt idx="220">
                  <c:v>640.20000000000005</c:v>
                </c:pt>
                <c:pt idx="221">
                  <c:v>558.22</c:v>
                </c:pt>
                <c:pt idx="222">
                  <c:v>590.14</c:v>
                </c:pt>
                <c:pt idx="223">
                  <c:v>547.58000000000004</c:v>
                </c:pt>
                <c:pt idx="224">
                  <c:v>461.67</c:v>
                </c:pt>
                <c:pt idx="225">
                  <c:v>839.4</c:v>
                </c:pt>
                <c:pt idx="226">
                  <c:v>803.3</c:v>
                </c:pt>
                <c:pt idx="227">
                  <c:v>925.46999999999991</c:v>
                </c:pt>
                <c:pt idx="228">
                  <c:v>679.86</c:v>
                </c:pt>
                <c:pt idx="229">
                  <c:v>564.12</c:v>
                </c:pt>
                <c:pt idx="230">
                  <c:v>678.65</c:v>
                </c:pt>
                <c:pt idx="231">
                  <c:v>543.53</c:v>
                </c:pt>
                <c:pt idx="232">
                  <c:v>551.07000000000005</c:v>
                </c:pt>
                <c:pt idx="233">
                  <c:v>533.16999999999996</c:v>
                </c:pt>
                <c:pt idx="234">
                  <c:v>574.19999999999993</c:v>
                </c:pt>
                <c:pt idx="235">
                  <c:v>621.19999999999993</c:v>
                </c:pt>
                <c:pt idx="236">
                  <c:v>598.04999999999995</c:v>
                </c:pt>
                <c:pt idx="237">
                  <c:v>732.78</c:v>
                </c:pt>
                <c:pt idx="238">
                  <c:v>800.82</c:v>
                </c:pt>
                <c:pt idx="239">
                  <c:v>919.46</c:v>
                </c:pt>
                <c:pt idx="240">
                  <c:v>2449.44</c:v>
                </c:pt>
                <c:pt idx="241">
                  <c:v>1559.46</c:v>
                </c:pt>
                <c:pt idx="242">
                  <c:v>1660.32</c:v>
                </c:pt>
                <c:pt idx="243">
                  <c:v>1722.42</c:v>
                </c:pt>
                <c:pt idx="244">
                  <c:v>1557.6</c:v>
                </c:pt>
                <c:pt idx="245">
                  <c:v>1189</c:v>
                </c:pt>
                <c:pt idx="246">
                  <c:v>1747.5</c:v>
                </c:pt>
                <c:pt idx="247">
                  <c:v>1777.1</c:v>
                </c:pt>
                <c:pt idx="248">
                  <c:v>1712.55</c:v>
                </c:pt>
                <c:pt idx="249">
                  <c:v>2412.85</c:v>
                </c:pt>
                <c:pt idx="250">
                  <c:v>1819.17</c:v>
                </c:pt>
                <c:pt idx="251">
                  <c:v>2157.12</c:v>
                </c:pt>
                <c:pt idx="252">
                  <c:v>1641</c:v>
                </c:pt>
                <c:pt idx="253">
                  <c:v>2223.4300000000003</c:v>
                </c:pt>
                <c:pt idx="254">
                  <c:v>2017.68</c:v>
                </c:pt>
                <c:pt idx="255">
                  <c:v>1514.8</c:v>
                </c:pt>
                <c:pt idx="256">
                  <c:v>1742.64</c:v>
                </c:pt>
                <c:pt idx="257">
                  <c:v>1423.8000000000002</c:v>
                </c:pt>
                <c:pt idx="258">
                  <c:v>1558.62</c:v>
                </c:pt>
                <c:pt idx="259">
                  <c:v>1680</c:v>
                </c:pt>
                <c:pt idx="260">
                  <c:v>1615.44</c:v>
                </c:pt>
                <c:pt idx="261">
                  <c:v>2155.25</c:v>
                </c:pt>
                <c:pt idx="262">
                  <c:v>2354</c:v>
                </c:pt>
                <c:pt idx="263">
                  <c:v>2300.8199999999997</c:v>
                </c:pt>
                <c:pt idx="264">
                  <c:v>3608.56</c:v>
                </c:pt>
                <c:pt idx="265">
                  <c:v>3291.84</c:v>
                </c:pt>
                <c:pt idx="266">
                  <c:v>3179.34</c:v>
                </c:pt>
                <c:pt idx="267">
                  <c:v>1833.9599999999998</c:v>
                </c:pt>
                <c:pt idx="268">
                  <c:v>2332.6</c:v>
                </c:pt>
                <c:pt idx="269">
                  <c:v>3131.8199999999997</c:v>
                </c:pt>
                <c:pt idx="270">
                  <c:v>2882.36</c:v>
                </c:pt>
                <c:pt idx="271">
                  <c:v>2246.7199999999998</c:v>
                </c:pt>
                <c:pt idx="272">
                  <c:v>2015.0500000000002</c:v>
                </c:pt>
                <c:pt idx="273">
                  <c:v>3329.04</c:v>
                </c:pt>
                <c:pt idx="274">
                  <c:v>3203.8</c:v>
                </c:pt>
                <c:pt idx="275">
                  <c:v>2982.74</c:v>
                </c:pt>
                <c:pt idx="276">
                  <c:v>3349.1</c:v>
                </c:pt>
                <c:pt idx="277">
                  <c:v>2826.08</c:v>
                </c:pt>
                <c:pt idx="278">
                  <c:v>3231.2</c:v>
                </c:pt>
                <c:pt idx="279">
                  <c:v>2379.6799999999998</c:v>
                </c:pt>
                <c:pt idx="280">
                  <c:v>2565.33</c:v>
                </c:pt>
                <c:pt idx="281">
                  <c:v>2568.7800000000002</c:v>
                </c:pt>
                <c:pt idx="282">
                  <c:v>2190.9899999999998</c:v>
                </c:pt>
                <c:pt idx="283">
                  <c:v>2091.5</c:v>
                </c:pt>
                <c:pt idx="284">
                  <c:v>2235.0299999999997</c:v>
                </c:pt>
                <c:pt idx="285">
                  <c:v>3327.7</c:v>
                </c:pt>
                <c:pt idx="286">
                  <c:v>3689.88</c:v>
                </c:pt>
                <c:pt idx="287">
                  <c:v>3445.2000000000003</c:v>
                </c:pt>
                <c:pt idx="288">
                  <c:v>775.5</c:v>
                </c:pt>
                <c:pt idx="289">
                  <c:v>909.84</c:v>
                </c:pt>
                <c:pt idx="290">
                  <c:v>715.67000000000007</c:v>
                </c:pt>
                <c:pt idx="291">
                  <c:v>837</c:v>
                </c:pt>
                <c:pt idx="292">
                  <c:v>756</c:v>
                </c:pt>
                <c:pt idx="293">
                  <c:v>569.75</c:v>
                </c:pt>
                <c:pt idx="294">
                  <c:v>610.72</c:v>
                </c:pt>
                <c:pt idx="295">
                  <c:v>461.25</c:v>
                </c:pt>
                <c:pt idx="296">
                  <c:v>791.28000000000009</c:v>
                </c:pt>
                <c:pt idx="297">
                  <c:v>832.5</c:v>
                </c:pt>
                <c:pt idx="298">
                  <c:v>965.6400000000001</c:v>
                </c:pt>
                <c:pt idx="299">
                  <c:v>923.22</c:v>
                </c:pt>
                <c:pt idx="300">
                  <c:v>1068.75</c:v>
                </c:pt>
                <c:pt idx="301">
                  <c:v>966.00000000000011</c:v>
                </c:pt>
                <c:pt idx="302">
                  <c:v>940.75</c:v>
                </c:pt>
                <c:pt idx="303">
                  <c:v>693.28000000000009</c:v>
                </c:pt>
                <c:pt idx="304">
                  <c:v>702.25</c:v>
                </c:pt>
                <c:pt idx="305">
                  <c:v>755.25</c:v>
                </c:pt>
                <c:pt idx="306">
                  <c:v>672</c:v>
                </c:pt>
                <c:pt idx="307">
                  <c:v>656.76</c:v>
                </c:pt>
                <c:pt idx="308">
                  <c:v>636</c:v>
                </c:pt>
                <c:pt idx="309">
                  <c:v>1179.8</c:v>
                </c:pt>
                <c:pt idx="310">
                  <c:v>805</c:v>
                </c:pt>
                <c:pt idx="311">
                  <c:v>953.66000000000008</c:v>
                </c:pt>
                <c:pt idx="312">
                  <c:v>934.38</c:v>
                </c:pt>
                <c:pt idx="313">
                  <c:v>968.21999999999991</c:v>
                </c:pt>
                <c:pt idx="314">
                  <c:v>852.71</c:v>
                </c:pt>
                <c:pt idx="315">
                  <c:v>733.2</c:v>
                </c:pt>
                <c:pt idx="316">
                  <c:v>916.5</c:v>
                </c:pt>
                <c:pt idx="317">
                  <c:v>717.1</c:v>
                </c:pt>
                <c:pt idx="318">
                  <c:v>653.66</c:v>
                </c:pt>
                <c:pt idx="319">
                  <c:v>702.69</c:v>
                </c:pt>
                <c:pt idx="320">
                  <c:v>665.04</c:v>
                </c:pt>
                <c:pt idx="321">
                  <c:v>1191.8000000000002</c:v>
                </c:pt>
                <c:pt idx="322">
                  <c:v>947.43000000000006</c:v>
                </c:pt>
                <c:pt idx="323">
                  <c:v>939.06000000000006</c:v>
                </c:pt>
                <c:pt idx="324">
                  <c:v>1040.4099999999999</c:v>
                </c:pt>
                <c:pt idx="325">
                  <c:v>929.19999999999993</c:v>
                </c:pt>
                <c:pt idx="326">
                  <c:v>953.16000000000008</c:v>
                </c:pt>
                <c:pt idx="327">
                  <c:v>666.88</c:v>
                </c:pt>
                <c:pt idx="328">
                  <c:v>818.3</c:v>
                </c:pt>
                <c:pt idx="329">
                  <c:v>743.40000000000009</c:v>
                </c:pt>
                <c:pt idx="330">
                  <c:v>800.17</c:v>
                </c:pt>
                <c:pt idx="331">
                  <c:v>707.84</c:v>
                </c:pt>
                <c:pt idx="332">
                  <c:v>747.72</c:v>
                </c:pt>
                <c:pt idx="333">
                  <c:v>1066.28</c:v>
                </c:pt>
                <c:pt idx="334">
                  <c:v>1201</c:v>
                </c:pt>
                <c:pt idx="335">
                  <c:v>993.24</c:v>
                </c:pt>
                <c:pt idx="336">
                  <c:v>497</c:v>
                </c:pt>
                <c:pt idx="337">
                  <c:v>270.32</c:v>
                </c:pt>
                <c:pt idx="338">
                  <c:v>447.29999999999995</c:v>
                </c:pt>
                <c:pt idx="339">
                  <c:v>310.68</c:v>
                </c:pt>
                <c:pt idx="340">
                  <c:v>290.35999999999996</c:v>
                </c:pt>
                <c:pt idx="341">
                  <c:v>362.30999999999995</c:v>
                </c:pt>
                <c:pt idx="342">
                  <c:v>264.73999999999995</c:v>
                </c:pt>
                <c:pt idx="343">
                  <c:v>318.92</c:v>
                </c:pt>
                <c:pt idx="344">
                  <c:v>327.04000000000002</c:v>
                </c:pt>
                <c:pt idx="345">
                  <c:v>587.54000000000008</c:v>
                </c:pt>
                <c:pt idx="346">
                  <c:v>444.72</c:v>
                </c:pt>
                <c:pt idx="347">
                  <c:v>552.19999999999993</c:v>
                </c:pt>
                <c:pt idx="348">
                  <c:v>416.68</c:v>
                </c:pt>
                <c:pt idx="349">
                  <c:v>401.37999999999994</c:v>
                </c:pt>
                <c:pt idx="350">
                  <c:v>445.5</c:v>
                </c:pt>
                <c:pt idx="351">
                  <c:v>275.59999999999997</c:v>
                </c:pt>
                <c:pt idx="352">
                  <c:v>320.71999999999997</c:v>
                </c:pt>
                <c:pt idx="353">
                  <c:v>335.16</c:v>
                </c:pt>
                <c:pt idx="354">
                  <c:v>365.82000000000005</c:v>
                </c:pt>
                <c:pt idx="355">
                  <c:v>239.11999999999998</c:v>
                </c:pt>
                <c:pt idx="356">
                  <c:v>261</c:v>
                </c:pt>
                <c:pt idx="357">
                  <c:v>422.1</c:v>
                </c:pt>
                <c:pt idx="358">
                  <c:v>388.87</c:v>
                </c:pt>
                <c:pt idx="359">
                  <c:v>354.55</c:v>
                </c:pt>
                <c:pt idx="360">
                  <c:v>2609.04</c:v>
                </c:pt>
                <c:pt idx="361">
                  <c:v>2333.25</c:v>
                </c:pt>
                <c:pt idx="362">
                  <c:v>2081.65</c:v>
                </c:pt>
                <c:pt idx="363">
                  <c:v>2272.15</c:v>
                </c:pt>
                <c:pt idx="364">
                  <c:v>2027.93</c:v>
                </c:pt>
                <c:pt idx="365">
                  <c:v>2154.6</c:v>
                </c:pt>
                <c:pt idx="366">
                  <c:v>1410.08</c:v>
                </c:pt>
                <c:pt idx="367">
                  <c:v>1939.14</c:v>
                </c:pt>
                <c:pt idx="368">
                  <c:v>1674.54</c:v>
                </c:pt>
                <c:pt idx="369">
                  <c:v>2143.4500000000003</c:v>
                </c:pt>
                <c:pt idx="370">
                  <c:v>2616.13</c:v>
                </c:pt>
                <c:pt idx="371">
                  <c:v>2476.23</c:v>
                </c:pt>
                <c:pt idx="372">
                  <c:v>2458.6499999999996</c:v>
                </c:pt>
                <c:pt idx="373">
                  <c:v>2662.65</c:v>
                </c:pt>
                <c:pt idx="374">
                  <c:v>2559.87</c:v>
                </c:pt>
                <c:pt idx="375">
                  <c:v>1969.92</c:v>
                </c:pt>
                <c:pt idx="376">
                  <c:v>2260.83</c:v>
                </c:pt>
                <c:pt idx="377">
                  <c:v>2140.71</c:v>
                </c:pt>
                <c:pt idx="378">
                  <c:v>1830.07</c:v>
                </c:pt>
                <c:pt idx="379">
                  <c:v>1865.6299999999999</c:v>
                </c:pt>
                <c:pt idx="380">
                  <c:v>1581.51</c:v>
                </c:pt>
                <c:pt idx="381">
                  <c:v>2303.9699999999998</c:v>
                </c:pt>
                <c:pt idx="382">
                  <c:v>2496.88</c:v>
                </c:pt>
                <c:pt idx="383">
                  <c:v>2802.87</c:v>
                </c:pt>
                <c:pt idx="384">
                  <c:v>6615</c:v>
                </c:pt>
                <c:pt idx="385">
                  <c:v>6173.76</c:v>
                </c:pt>
                <c:pt idx="386">
                  <c:v>4667.5200000000004</c:v>
                </c:pt>
                <c:pt idx="387">
                  <c:v>4205.76</c:v>
                </c:pt>
                <c:pt idx="388">
                  <c:v>4127.74</c:v>
                </c:pt>
                <c:pt idx="389">
                  <c:v>4630.32</c:v>
                </c:pt>
                <c:pt idx="390">
                  <c:v>4102.5</c:v>
                </c:pt>
                <c:pt idx="391">
                  <c:v>4184.88</c:v>
                </c:pt>
                <c:pt idx="392">
                  <c:v>3907.2</c:v>
                </c:pt>
                <c:pt idx="393">
                  <c:v>7139.04</c:v>
                </c:pt>
                <c:pt idx="394">
                  <c:v>6544.12</c:v>
                </c:pt>
                <c:pt idx="395">
                  <c:v>5320.04</c:v>
                </c:pt>
                <c:pt idx="396">
                  <c:v>6571.75</c:v>
                </c:pt>
                <c:pt idx="397">
                  <c:v>6160.68</c:v>
                </c:pt>
                <c:pt idx="398">
                  <c:v>5293.2</c:v>
                </c:pt>
                <c:pt idx="399">
                  <c:v>4769.2800000000007</c:v>
                </c:pt>
                <c:pt idx="400">
                  <c:v>3819.46</c:v>
                </c:pt>
                <c:pt idx="401">
                  <c:v>4025.9199999999996</c:v>
                </c:pt>
                <c:pt idx="402">
                  <c:v>4850.9000000000005</c:v>
                </c:pt>
                <c:pt idx="403">
                  <c:v>4410</c:v>
                </c:pt>
                <c:pt idx="404">
                  <c:v>4054.2000000000003</c:v>
                </c:pt>
                <c:pt idx="405">
                  <c:v>6497.41</c:v>
                </c:pt>
                <c:pt idx="406">
                  <c:v>5098.66</c:v>
                </c:pt>
                <c:pt idx="407">
                  <c:v>5612.36</c:v>
                </c:pt>
                <c:pt idx="408">
                  <c:v>7966.5</c:v>
                </c:pt>
                <c:pt idx="409">
                  <c:v>8055.96</c:v>
                </c:pt>
                <c:pt idx="410">
                  <c:v>5570.1900000000005</c:v>
                </c:pt>
                <c:pt idx="411">
                  <c:v>5771.55</c:v>
                </c:pt>
                <c:pt idx="412">
                  <c:v>5891.6</c:v>
                </c:pt>
                <c:pt idx="413">
                  <c:v>5897.88</c:v>
                </c:pt>
                <c:pt idx="414">
                  <c:v>4579.2000000000007</c:v>
                </c:pt>
                <c:pt idx="415">
                  <c:v>4993.7599999999993</c:v>
                </c:pt>
                <c:pt idx="416">
                  <c:v>5089.3200000000006</c:v>
                </c:pt>
                <c:pt idx="417">
                  <c:v>5901.9000000000005</c:v>
                </c:pt>
                <c:pt idx="418">
                  <c:v>8377.9499999999989</c:v>
                </c:pt>
                <c:pt idx="419">
                  <c:v>8190.6</c:v>
                </c:pt>
                <c:pt idx="420">
                  <c:v>6849.97</c:v>
                </c:pt>
                <c:pt idx="421">
                  <c:v>7484.4000000000005</c:v>
                </c:pt>
                <c:pt idx="422">
                  <c:v>6970.16</c:v>
                </c:pt>
                <c:pt idx="423">
                  <c:v>5750.16</c:v>
                </c:pt>
                <c:pt idx="424">
                  <c:v>4691.6799999999994</c:v>
                </c:pt>
                <c:pt idx="425">
                  <c:v>4865.3600000000006</c:v>
                </c:pt>
                <c:pt idx="426">
                  <c:v>5574.36</c:v>
                </c:pt>
                <c:pt idx="427">
                  <c:v>5559.66</c:v>
                </c:pt>
                <c:pt idx="428">
                  <c:v>4483.2999999999993</c:v>
                </c:pt>
                <c:pt idx="429">
                  <c:v>8555.6999999999989</c:v>
                </c:pt>
                <c:pt idx="430">
                  <c:v>7549.2000000000007</c:v>
                </c:pt>
                <c:pt idx="431">
                  <c:v>7405.9400000000005</c:v>
                </c:pt>
                <c:pt idx="432">
                  <c:v>583</c:v>
                </c:pt>
                <c:pt idx="433">
                  <c:v>477.75</c:v>
                </c:pt>
                <c:pt idx="434">
                  <c:v>380.16</c:v>
                </c:pt>
                <c:pt idx="435">
                  <c:v>404.16</c:v>
                </c:pt>
                <c:pt idx="436">
                  <c:v>371</c:v>
                </c:pt>
                <c:pt idx="437">
                  <c:v>299</c:v>
                </c:pt>
                <c:pt idx="438">
                  <c:v>388.16</c:v>
                </c:pt>
                <c:pt idx="439">
                  <c:v>391.53000000000003</c:v>
                </c:pt>
                <c:pt idx="440">
                  <c:v>379.5</c:v>
                </c:pt>
                <c:pt idx="441">
                  <c:v>671.42000000000007</c:v>
                </c:pt>
                <c:pt idx="442">
                  <c:v>681.5</c:v>
                </c:pt>
                <c:pt idx="443">
                  <c:v>594</c:v>
                </c:pt>
                <c:pt idx="444">
                  <c:v>602</c:v>
                </c:pt>
                <c:pt idx="445">
                  <c:v>637</c:v>
                </c:pt>
                <c:pt idx="446">
                  <c:v>635.85</c:v>
                </c:pt>
                <c:pt idx="447">
                  <c:v>487.5</c:v>
                </c:pt>
                <c:pt idx="448">
                  <c:v>485.81</c:v>
                </c:pt>
                <c:pt idx="449">
                  <c:v>405</c:v>
                </c:pt>
                <c:pt idx="450">
                  <c:v>371.25</c:v>
                </c:pt>
                <c:pt idx="451">
                  <c:v>302.5</c:v>
                </c:pt>
                <c:pt idx="452">
                  <c:v>391.53000000000003</c:v>
                </c:pt>
                <c:pt idx="453">
                  <c:v>728.75</c:v>
                </c:pt>
                <c:pt idx="454">
                  <c:v>646.25</c:v>
                </c:pt>
                <c:pt idx="455">
                  <c:v>586.5</c:v>
                </c:pt>
                <c:pt idx="456">
                  <c:v>946.68</c:v>
                </c:pt>
                <c:pt idx="457">
                  <c:v>739.82</c:v>
                </c:pt>
                <c:pt idx="458">
                  <c:v>708</c:v>
                </c:pt>
                <c:pt idx="459">
                  <c:v>718.58</c:v>
                </c:pt>
                <c:pt idx="460">
                  <c:v>521.54999999999995</c:v>
                </c:pt>
                <c:pt idx="461">
                  <c:v>562.52</c:v>
                </c:pt>
                <c:pt idx="462">
                  <c:v>444.82</c:v>
                </c:pt>
                <c:pt idx="463">
                  <c:v>672.08</c:v>
                </c:pt>
                <c:pt idx="464">
                  <c:v>624.96</c:v>
                </c:pt>
                <c:pt idx="465">
                  <c:v>984.81999999999994</c:v>
                </c:pt>
                <c:pt idx="466">
                  <c:v>703.8</c:v>
                </c:pt>
                <c:pt idx="467">
                  <c:v>793.87</c:v>
                </c:pt>
                <c:pt idx="468">
                  <c:v>689.04</c:v>
                </c:pt>
                <c:pt idx="469">
                  <c:v>826.56000000000006</c:v>
                </c:pt>
                <c:pt idx="470">
                  <c:v>696.78000000000009</c:v>
                </c:pt>
                <c:pt idx="471">
                  <c:v>567.91</c:v>
                </c:pt>
                <c:pt idx="472">
                  <c:v>586.79999999999995</c:v>
                </c:pt>
                <c:pt idx="473">
                  <c:v>701.4</c:v>
                </c:pt>
                <c:pt idx="474">
                  <c:v>585.36</c:v>
                </c:pt>
                <c:pt idx="475">
                  <c:v>525.81000000000006</c:v>
                </c:pt>
                <c:pt idx="476">
                  <c:v>642.36</c:v>
                </c:pt>
                <c:pt idx="477">
                  <c:v>872.48</c:v>
                </c:pt>
                <c:pt idx="478">
                  <c:v>845.61</c:v>
                </c:pt>
                <c:pt idx="479">
                  <c:v>932.33999999999992</c:v>
                </c:pt>
                <c:pt idx="480">
                  <c:v>623.42000000000007</c:v>
                </c:pt>
                <c:pt idx="481">
                  <c:v>791.06</c:v>
                </c:pt>
                <c:pt idx="482">
                  <c:v>658.45</c:v>
                </c:pt>
                <c:pt idx="483">
                  <c:v>516.78</c:v>
                </c:pt>
                <c:pt idx="484">
                  <c:v>464.09999999999997</c:v>
                </c:pt>
                <c:pt idx="485">
                  <c:v>752.6</c:v>
                </c:pt>
                <c:pt idx="486">
                  <c:v>581.15</c:v>
                </c:pt>
                <c:pt idx="487">
                  <c:v>535.06000000000006</c:v>
                </c:pt>
                <c:pt idx="488">
                  <c:v>512.04</c:v>
                </c:pt>
                <c:pt idx="489">
                  <c:v>835.56</c:v>
                </c:pt>
                <c:pt idx="490">
                  <c:v>985.36000000000013</c:v>
                </c:pt>
                <c:pt idx="491">
                  <c:v>687.96</c:v>
                </c:pt>
                <c:pt idx="492">
                  <c:v>846.45</c:v>
                </c:pt>
                <c:pt idx="493">
                  <c:v>751.52</c:v>
                </c:pt>
                <c:pt idx="494">
                  <c:v>594.55999999999995</c:v>
                </c:pt>
                <c:pt idx="495">
                  <c:v>634.4</c:v>
                </c:pt>
                <c:pt idx="496">
                  <c:v>555.06000000000006</c:v>
                </c:pt>
                <c:pt idx="497">
                  <c:v>652.49</c:v>
                </c:pt>
                <c:pt idx="498">
                  <c:v>502.34999999999997</c:v>
                </c:pt>
                <c:pt idx="499">
                  <c:v>602.91</c:v>
                </c:pt>
                <c:pt idx="500">
                  <c:v>551.73</c:v>
                </c:pt>
                <c:pt idx="501">
                  <c:v>725.62</c:v>
                </c:pt>
                <c:pt idx="502">
                  <c:v>742.18000000000006</c:v>
                </c:pt>
                <c:pt idx="503">
                  <c:v>700.28</c:v>
                </c:pt>
                <c:pt idx="504">
                  <c:v>2442.46</c:v>
                </c:pt>
                <c:pt idx="505">
                  <c:v>2550.5700000000002</c:v>
                </c:pt>
                <c:pt idx="506">
                  <c:v>2779.87</c:v>
                </c:pt>
                <c:pt idx="507">
                  <c:v>1926.27</c:v>
                </c:pt>
                <c:pt idx="508">
                  <c:v>1698.1299999999999</c:v>
                </c:pt>
                <c:pt idx="509">
                  <c:v>2096.5499999999997</c:v>
                </c:pt>
                <c:pt idx="510">
                  <c:v>1400.3</c:v>
                </c:pt>
                <c:pt idx="511">
                  <c:v>1841</c:v>
                </c:pt>
                <c:pt idx="512">
                  <c:v>2349.14</c:v>
                </c:pt>
                <c:pt idx="513">
                  <c:v>2839.1</c:v>
                </c:pt>
                <c:pt idx="514">
                  <c:v>2833.73</c:v>
                </c:pt>
                <c:pt idx="515">
                  <c:v>2582.87</c:v>
                </c:pt>
                <c:pt idx="516">
                  <c:v>3130.38</c:v>
                </c:pt>
                <c:pt idx="517">
                  <c:v>2749.9500000000003</c:v>
                </c:pt>
                <c:pt idx="518">
                  <c:v>2291.19</c:v>
                </c:pt>
                <c:pt idx="519">
                  <c:v>1899.8</c:v>
                </c:pt>
                <c:pt idx="520">
                  <c:v>1587.69</c:v>
                </c:pt>
                <c:pt idx="521">
                  <c:v>1787.78</c:v>
                </c:pt>
                <c:pt idx="522">
                  <c:v>2034.4299999999998</c:v>
                </c:pt>
                <c:pt idx="523">
                  <c:v>1877.5800000000002</c:v>
                </c:pt>
                <c:pt idx="524">
                  <c:v>1727.6999999999998</c:v>
                </c:pt>
                <c:pt idx="525">
                  <c:v>2668.49</c:v>
                </c:pt>
                <c:pt idx="526">
                  <c:v>2954.05</c:v>
                </c:pt>
                <c:pt idx="527">
                  <c:v>3241.05</c:v>
                </c:pt>
                <c:pt idx="528">
                  <c:v>3461.78</c:v>
                </c:pt>
                <c:pt idx="529">
                  <c:v>4392.05</c:v>
                </c:pt>
                <c:pt idx="530">
                  <c:v>3719.66</c:v>
                </c:pt>
                <c:pt idx="531">
                  <c:v>2867.3</c:v>
                </c:pt>
                <c:pt idx="532">
                  <c:v>3236.76</c:v>
                </c:pt>
                <c:pt idx="533">
                  <c:v>3503.16</c:v>
                </c:pt>
                <c:pt idx="534">
                  <c:v>2444.3599999999997</c:v>
                </c:pt>
                <c:pt idx="535">
                  <c:v>3350.79</c:v>
                </c:pt>
                <c:pt idx="536">
                  <c:v>3333.3</c:v>
                </c:pt>
                <c:pt idx="537">
                  <c:v>3489.8599999999997</c:v>
                </c:pt>
                <c:pt idx="538">
                  <c:v>4057.6800000000003</c:v>
                </c:pt>
                <c:pt idx="539">
                  <c:v>3906</c:v>
                </c:pt>
                <c:pt idx="540">
                  <c:v>4147.2000000000007</c:v>
                </c:pt>
                <c:pt idx="541">
                  <c:v>3847.0699999999997</c:v>
                </c:pt>
                <c:pt idx="542">
                  <c:v>4301.3999999999996</c:v>
                </c:pt>
                <c:pt idx="543">
                  <c:v>2862.08</c:v>
                </c:pt>
                <c:pt idx="544">
                  <c:v>3332.6400000000003</c:v>
                </c:pt>
                <c:pt idx="545">
                  <c:v>3170.16</c:v>
                </c:pt>
                <c:pt idx="546">
                  <c:v>2829.75</c:v>
                </c:pt>
                <c:pt idx="547">
                  <c:v>2796</c:v>
                </c:pt>
                <c:pt idx="548">
                  <c:v>2841.09</c:v>
                </c:pt>
                <c:pt idx="549">
                  <c:v>3527.32</c:v>
                </c:pt>
                <c:pt idx="550">
                  <c:v>4684.42</c:v>
                </c:pt>
                <c:pt idx="551">
                  <c:v>4715.28</c:v>
                </c:pt>
                <c:pt idx="552">
                  <c:v>5239.95</c:v>
                </c:pt>
                <c:pt idx="553">
                  <c:v>5008.3599999999997</c:v>
                </c:pt>
                <c:pt idx="554">
                  <c:v>4835.2599999999993</c:v>
                </c:pt>
                <c:pt idx="555">
                  <c:v>4418</c:v>
                </c:pt>
                <c:pt idx="556">
                  <c:v>3455.04</c:v>
                </c:pt>
                <c:pt idx="557">
                  <c:v>4136.6399999999994</c:v>
                </c:pt>
                <c:pt idx="558">
                  <c:v>3018.15</c:v>
                </c:pt>
                <c:pt idx="559">
                  <c:v>3444.32</c:v>
                </c:pt>
                <c:pt idx="560">
                  <c:v>3914.24</c:v>
                </c:pt>
                <c:pt idx="561">
                  <c:v>6271.2</c:v>
                </c:pt>
                <c:pt idx="562">
                  <c:v>5226.17</c:v>
                </c:pt>
                <c:pt idx="563">
                  <c:v>5358.24</c:v>
                </c:pt>
                <c:pt idx="564">
                  <c:v>5004.12</c:v>
                </c:pt>
                <c:pt idx="565">
                  <c:v>5710.9800000000005</c:v>
                </c:pt>
                <c:pt idx="566">
                  <c:v>4294.25</c:v>
                </c:pt>
                <c:pt idx="567">
                  <c:v>3470.26</c:v>
                </c:pt>
                <c:pt idx="568">
                  <c:v>4185.0600000000004</c:v>
                </c:pt>
                <c:pt idx="569">
                  <c:v>3866.88</c:v>
                </c:pt>
                <c:pt idx="570">
                  <c:v>3807.59</c:v>
                </c:pt>
                <c:pt idx="571">
                  <c:v>3020.4500000000003</c:v>
                </c:pt>
                <c:pt idx="572">
                  <c:v>3302.96</c:v>
                </c:pt>
                <c:pt idx="573">
                  <c:v>5848.4400000000005</c:v>
                </c:pt>
                <c:pt idx="574">
                  <c:v>6114.9000000000005</c:v>
                </c:pt>
                <c:pt idx="575">
                  <c:v>5718.6</c:v>
                </c:pt>
              </c:numCache>
            </c:numRef>
          </c:yVal>
          <c:smooth val="0"/>
          <c:extLst>
            <c:ext xmlns:c16="http://schemas.microsoft.com/office/drawing/2014/chart" uri="{C3380CC4-5D6E-409C-BE32-E72D297353CC}">
              <c16:uniqueId val="{00000000-74F8-4760-B2C3-3660B17894EF}"/>
            </c:ext>
          </c:extLst>
        </c:ser>
        <c:dLbls>
          <c:showLegendKey val="0"/>
          <c:showVal val="0"/>
          <c:showCatName val="0"/>
          <c:showSerName val="0"/>
          <c:showPercent val="0"/>
          <c:showBubbleSize val="0"/>
        </c:dLbls>
        <c:axId val="791959119"/>
        <c:axId val="971600607"/>
      </c:scatterChart>
      <c:valAx>
        <c:axId val="79195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00607"/>
        <c:crosses val="autoZero"/>
        <c:crossBetween val="midCat"/>
      </c:valAx>
      <c:valAx>
        <c:axId val="97160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95911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Calculation!$C$16"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Drop" dropStyle="combo" dx="26" fmlaLink="Calculation!$C$18" fmlaRange="Calculation!$I$5:$I$6" noThreeD="1" sel="1" val="0"/>
</file>

<file path=xl/ctrlProps/ctrlProp5.xml><?xml version="1.0" encoding="utf-8"?>
<formControlPr xmlns="http://schemas.microsoft.com/office/spreadsheetml/2009/9/main" objectType="CheckBox" checked="Checked" fmlaLink="Calculation!$C$19" lockText="1" noThreeD="1"/>
</file>

<file path=xl/ctrlProps/ctrlProp6.xml><?xml version="1.0" encoding="utf-8"?>
<formControlPr xmlns="http://schemas.microsoft.com/office/spreadsheetml/2009/9/main" objectType="CheckBox" fmlaLink="Calculation!$C$20"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emf"/><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absolute">
    <xdr:from>
      <xdr:col>7</xdr:col>
      <xdr:colOff>605753</xdr:colOff>
      <xdr:row>2</xdr:row>
      <xdr:rowOff>135930</xdr:rowOff>
    </xdr:from>
    <xdr:to>
      <xdr:col>9</xdr:col>
      <xdr:colOff>201894</xdr:colOff>
      <xdr:row>6</xdr:row>
      <xdr:rowOff>189270</xdr:rowOff>
    </xdr:to>
    <xdr:sp macro="" textlink="">
      <xdr:nvSpPr>
        <xdr:cNvPr id="34" name="Rectangle 33">
          <a:extLst>
            <a:ext uri="{FF2B5EF4-FFF2-40B4-BE49-F238E27FC236}">
              <a16:creationId xmlns:a16="http://schemas.microsoft.com/office/drawing/2014/main" id="{00000000-0008-0000-0000-000022000000}"/>
            </a:ext>
          </a:extLst>
        </xdr:cNvPr>
        <xdr:cNvSpPr/>
      </xdr:nvSpPr>
      <xdr:spPr>
        <a:xfrm>
          <a:off x="5231093" y="768390"/>
          <a:ext cx="1463041" cy="86868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gency FB" panose="020B0503020202020204" pitchFamily="34" charset="0"/>
          </a:endParaRPr>
        </a:p>
      </xdr:txBody>
    </xdr:sp>
    <xdr:clientData/>
  </xdr:twoCellAnchor>
  <xdr:twoCellAnchor editAs="absolute">
    <xdr:from>
      <xdr:col>9</xdr:col>
      <xdr:colOff>361914</xdr:colOff>
      <xdr:row>2</xdr:row>
      <xdr:rowOff>135930</xdr:rowOff>
    </xdr:from>
    <xdr:to>
      <xdr:col>12</xdr:col>
      <xdr:colOff>74672</xdr:colOff>
      <xdr:row>6</xdr:row>
      <xdr:rowOff>189270</xdr:rowOff>
    </xdr:to>
    <xdr:sp macro="" textlink="">
      <xdr:nvSpPr>
        <xdr:cNvPr id="33" name="Rectangle 32">
          <a:extLst>
            <a:ext uri="{FF2B5EF4-FFF2-40B4-BE49-F238E27FC236}">
              <a16:creationId xmlns:a16="http://schemas.microsoft.com/office/drawing/2014/main" id="{00000000-0008-0000-0000-000021000000}"/>
            </a:ext>
          </a:extLst>
        </xdr:cNvPr>
        <xdr:cNvSpPr/>
      </xdr:nvSpPr>
      <xdr:spPr>
        <a:xfrm>
          <a:off x="6854154" y="768390"/>
          <a:ext cx="1465358" cy="868680"/>
        </a:xfrm>
        <a:prstGeom prst="rect">
          <a:avLst/>
        </a:prstGeom>
        <a:solidFill>
          <a:srgbClr val="E6E6E6"/>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gency FB" panose="020B0503020202020204" pitchFamily="34" charset="0"/>
          </a:endParaRPr>
        </a:p>
      </xdr:txBody>
    </xdr:sp>
    <xdr:clientData/>
  </xdr:twoCellAnchor>
  <xdr:twoCellAnchor editAs="absolute">
    <xdr:from>
      <xdr:col>6</xdr:col>
      <xdr:colOff>17767</xdr:colOff>
      <xdr:row>2</xdr:row>
      <xdr:rowOff>135930</xdr:rowOff>
    </xdr:from>
    <xdr:to>
      <xdr:col>7</xdr:col>
      <xdr:colOff>430263</xdr:colOff>
      <xdr:row>6</xdr:row>
      <xdr:rowOff>189270</xdr:rowOff>
    </xdr:to>
    <xdr:sp macro="" textlink="">
      <xdr:nvSpPr>
        <xdr:cNvPr id="29" name="Rectangle 28">
          <a:extLst>
            <a:ext uri="{FF2B5EF4-FFF2-40B4-BE49-F238E27FC236}">
              <a16:creationId xmlns:a16="http://schemas.microsoft.com/office/drawing/2014/main" id="{00000000-0008-0000-0000-00001D000000}"/>
            </a:ext>
          </a:extLst>
        </xdr:cNvPr>
        <xdr:cNvSpPr/>
      </xdr:nvSpPr>
      <xdr:spPr>
        <a:xfrm>
          <a:off x="3599167" y="768390"/>
          <a:ext cx="1456436" cy="868680"/>
        </a:xfrm>
        <a:prstGeom prst="rect">
          <a:avLst/>
        </a:prstGeom>
        <a:solidFill>
          <a:srgbClr val="E6E6E6"/>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gency FB" panose="020B0503020202020204" pitchFamily="34" charset="0"/>
          </a:endParaRPr>
        </a:p>
      </xdr:txBody>
    </xdr:sp>
    <xdr:clientData/>
  </xdr:twoCellAnchor>
  <xdr:twoCellAnchor editAs="absolute">
    <xdr:from>
      <xdr:col>1</xdr:col>
      <xdr:colOff>20725</xdr:colOff>
      <xdr:row>1</xdr:row>
      <xdr:rowOff>60265</xdr:rowOff>
    </xdr:from>
    <xdr:to>
      <xdr:col>4</xdr:col>
      <xdr:colOff>909362</xdr:colOff>
      <xdr:row>4</xdr:row>
      <xdr:rowOff>96841</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277900" y="507940"/>
          <a:ext cx="2755537" cy="608076"/>
          <a:chOff x="83820" y="434340"/>
          <a:chExt cx="2811780" cy="585216"/>
        </a:xfrm>
        <a:effectLst>
          <a:outerShdw blurRad="50800" dist="38100" dir="5400000" algn="t" rotWithShape="0">
            <a:prstClr val="black">
              <a:alpha val="40000"/>
            </a:prstClr>
          </a:outerShdw>
        </a:effectLst>
      </xdr:grpSpPr>
      <xdr:sp macro="" textlink="">
        <xdr:nvSpPr>
          <xdr:cNvPr id="3" name="Rectangle 2">
            <a:extLst>
              <a:ext uri="{FF2B5EF4-FFF2-40B4-BE49-F238E27FC236}">
                <a16:creationId xmlns:a16="http://schemas.microsoft.com/office/drawing/2014/main" id="{00000000-0008-0000-0000-000003000000}"/>
              </a:ext>
            </a:extLst>
          </xdr:cNvPr>
          <xdr:cNvSpPr/>
        </xdr:nvSpPr>
        <xdr:spPr>
          <a:xfrm>
            <a:off x="83820" y="434340"/>
            <a:ext cx="2811780" cy="585216"/>
          </a:xfrm>
          <a:prstGeom prst="rect">
            <a:avLst/>
          </a:prstGeom>
          <a:solidFill>
            <a:schemeClr val="bg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solidFill>
                  <a:schemeClr val="tx1">
                    <a:lumMod val="75000"/>
                    <a:lumOff val="25000"/>
                  </a:schemeClr>
                </a:solidFill>
                <a:latin typeface="Agency FB" panose="020B0503020202020204" pitchFamily="34" charset="0"/>
              </a:rPr>
              <a:t>Select Segment:</a:t>
            </a:r>
          </a:p>
        </xdr:txBody>
      </xdr:sp>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10226" y="690426"/>
            <a:ext cx="537291" cy="227627"/>
          </a:xfrm>
          <a:prstGeom prst="round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chorCtr="0">
            <a:spAutoFit/>
          </a:bodyPr>
          <a:lstStyle/>
          <a:p>
            <a:pPr marL="0" indent="0" algn="ctr"/>
            <a:r>
              <a:rPr lang="en-US" sz="800">
                <a:solidFill>
                  <a:schemeClr val="bg1"/>
                </a:solidFill>
                <a:latin typeface="Agency FB" panose="020B0503020202020204" pitchFamily="34" charset="0"/>
                <a:ea typeface="+mn-ea"/>
                <a:cs typeface="+mn-cs"/>
              </a:rPr>
              <a:t>Wholesale</a:t>
            </a:r>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269999" y="683887"/>
            <a:ext cx="544360" cy="227627"/>
          </a:xfrm>
          <a:prstGeom prst="round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800">
                <a:solidFill>
                  <a:schemeClr val="bg1"/>
                </a:solidFill>
                <a:latin typeface="Agency FB" panose="020B0503020202020204" pitchFamily="34" charset="0"/>
                <a:ea typeface="+mn-ea"/>
                <a:cs typeface="+mn-cs"/>
              </a:rPr>
              <a:t>Consumer</a:t>
            </a:r>
          </a:p>
        </xdr:txBody>
      </xdr:sp>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166620" y="683887"/>
            <a:ext cx="546263" cy="227627"/>
          </a:xfrm>
          <a:prstGeom prst="round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l"/>
            <a:r>
              <a:rPr lang="en-US" sz="800">
                <a:solidFill>
                  <a:schemeClr val="bg1"/>
                </a:solidFill>
                <a:latin typeface="Agency FB" panose="020B0503020202020204" pitchFamily="34" charset="0"/>
                <a:ea typeface="+mn-ea"/>
                <a:cs typeface="+mn-cs"/>
              </a:rPr>
              <a:t>Corporate</a:t>
            </a:r>
          </a:p>
        </xdr:txBody>
      </xdr:sp>
      <mc:AlternateContent xmlns:mc="http://schemas.openxmlformats.org/markup-compatibility/2006">
        <mc:Choice xmlns:a14="http://schemas.microsoft.com/office/drawing/2010/main" Requires="a14">
          <xdr:sp macro="" textlink="">
            <xdr:nvSpPr>
              <xdr:cNvPr id="2070" name="Option Button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152400" y="681367"/>
                <a:ext cx="944880" cy="2457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2071" name="Option Button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1066800" y="686129"/>
                <a:ext cx="784860" cy="2362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2072" name="Option Button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1958340" y="681367"/>
                <a:ext cx="845820" cy="2457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xdr:grpSp>
    <xdr:clientData/>
  </xdr:twoCellAnchor>
  <xdr:twoCellAnchor editAs="absolute">
    <xdr:from>
      <xdr:col>1</xdr:col>
      <xdr:colOff>20725</xdr:colOff>
      <xdr:row>4</xdr:row>
      <xdr:rowOff>234834</xdr:rowOff>
    </xdr:from>
    <xdr:to>
      <xdr:col>2</xdr:col>
      <xdr:colOff>454926</xdr:colOff>
      <xdr:row>7</xdr:row>
      <xdr:rowOff>141869</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277900" y="1254009"/>
          <a:ext cx="1205726" cy="602360"/>
          <a:chOff x="670560" y="1424940"/>
          <a:chExt cx="1225297" cy="585216"/>
        </a:xfrm>
      </xdr:grpSpPr>
      <xdr:sp macro="" textlink="">
        <xdr:nvSpPr>
          <xdr:cNvPr id="13" name="Rectangle 12">
            <a:extLst>
              <a:ext uri="{FF2B5EF4-FFF2-40B4-BE49-F238E27FC236}">
                <a16:creationId xmlns:a16="http://schemas.microsoft.com/office/drawing/2014/main" id="{00000000-0008-0000-0000-00000D000000}"/>
              </a:ext>
            </a:extLst>
          </xdr:cNvPr>
          <xdr:cNvSpPr/>
        </xdr:nvSpPr>
        <xdr:spPr>
          <a:xfrm>
            <a:off x="670560" y="1424940"/>
            <a:ext cx="1225296" cy="585216"/>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gency FB" panose="020B0503020202020204" pitchFamily="34" charset="0"/>
            </a:endParaRPr>
          </a:p>
        </xdr:txBody>
      </xdr:sp>
      <mc:AlternateContent xmlns:mc="http://schemas.openxmlformats.org/markup-compatibility/2006">
        <mc:Choice xmlns:a14="http://schemas.microsoft.com/office/drawing/2010/main" Requires="a14">
          <xdr:graphicFrame macro="">
            <xdr:nvGraphicFramePr>
              <xdr:cNvPr id="10" name="Product Type">
                <a:extLst>
                  <a:ext uri="{FF2B5EF4-FFF2-40B4-BE49-F238E27FC236}">
                    <a16:creationId xmlns:a16="http://schemas.microsoft.com/office/drawing/2014/main" id="{00000000-0008-0000-0000-00000A000000}"/>
                  </a:ext>
                </a:extLst>
              </xdr:cNvPr>
              <xdr:cNvGraphicFramePr/>
            </xdr:nvGraphicFramePr>
            <xdr:xfrm>
              <a:off x="670561" y="1424940"/>
              <a:ext cx="1225296" cy="585216"/>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277901" y="1254009"/>
                <a:ext cx="1205725" cy="602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5</xdr:col>
      <xdr:colOff>252120</xdr:colOff>
      <xdr:row>22</xdr:row>
      <xdr:rowOff>17183</xdr:rowOff>
    </xdr:from>
    <xdr:to>
      <xdr:col>12</xdr:col>
      <xdr:colOff>189775</xdr:colOff>
      <xdr:row>25</xdr:row>
      <xdr:rowOff>53760</xdr:rowOff>
    </xdr:to>
    <xdr:grpSp>
      <xdr:nvGrpSpPr>
        <xdr:cNvPr id="23" name="Group 22">
          <a:extLst>
            <a:ext uri="{FF2B5EF4-FFF2-40B4-BE49-F238E27FC236}">
              <a16:creationId xmlns:a16="http://schemas.microsoft.com/office/drawing/2014/main" id="{00000000-0008-0000-0000-000017000000}"/>
            </a:ext>
          </a:extLst>
        </xdr:cNvPr>
        <xdr:cNvGrpSpPr/>
      </xdr:nvGrpSpPr>
      <xdr:grpSpPr>
        <a:xfrm>
          <a:off x="3481095" y="4541558"/>
          <a:ext cx="4709680" cy="608077"/>
          <a:chOff x="3672115" y="4384136"/>
          <a:chExt cx="4862945" cy="576904"/>
        </a:xfrm>
      </xdr:grpSpPr>
      <xdr:sp macro="" textlink="">
        <xdr:nvSpPr>
          <xdr:cNvPr id="18" name="Rectangle 17">
            <a:extLst>
              <a:ext uri="{FF2B5EF4-FFF2-40B4-BE49-F238E27FC236}">
                <a16:creationId xmlns:a16="http://schemas.microsoft.com/office/drawing/2014/main" id="{00000000-0008-0000-0000-000012000000}"/>
              </a:ext>
            </a:extLst>
          </xdr:cNvPr>
          <xdr:cNvSpPr/>
        </xdr:nvSpPr>
        <xdr:spPr>
          <a:xfrm>
            <a:off x="3672115" y="4392034"/>
            <a:ext cx="4862945" cy="561109"/>
          </a:xfrm>
          <a:prstGeom prst="rect">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gency FB" panose="020B0503020202020204" pitchFamily="34" charset="0"/>
            </a:endParaRPr>
          </a:p>
        </xdr:txBody>
      </xdr:sp>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00000000-0008-0000-0000-00000B000000}"/>
                  </a:ext>
                </a:extLst>
              </xdr:cNvPr>
              <xdr:cNvGraphicFramePr/>
            </xdr:nvGraphicFramePr>
            <xdr:xfrm>
              <a:off x="3677611" y="4384136"/>
              <a:ext cx="4851952" cy="576904"/>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486418" y="4541558"/>
                <a:ext cx="4699033" cy="608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6</xdr:col>
      <xdr:colOff>49395</xdr:colOff>
      <xdr:row>2</xdr:row>
      <xdr:rowOff>114140</xdr:rowOff>
    </xdr:from>
    <xdr:to>
      <xdr:col>7</xdr:col>
      <xdr:colOff>268448</xdr:colOff>
      <xdr:row>4</xdr:row>
      <xdr:rowOff>195210</xdr:rowOff>
    </xdr:to>
    <xdr:sp macro="" textlink="Calculation!F15">
      <xdr:nvSpPr>
        <xdr:cNvPr id="6" name="TextBox 5">
          <a:extLst>
            <a:ext uri="{FF2B5EF4-FFF2-40B4-BE49-F238E27FC236}">
              <a16:creationId xmlns:a16="http://schemas.microsoft.com/office/drawing/2014/main" id="{00000000-0008-0000-0000-000006000000}"/>
            </a:ext>
          </a:extLst>
        </xdr:cNvPr>
        <xdr:cNvSpPr txBox="1"/>
      </xdr:nvSpPr>
      <xdr:spPr>
        <a:xfrm>
          <a:off x="3630795" y="746600"/>
          <a:ext cx="1262993" cy="446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1226A2-C845-4FC8-B818-7C6872158AA3}" type="TxLink">
            <a:rPr lang="en-US" sz="1600" b="0" i="0" u="none" strike="noStrike">
              <a:solidFill>
                <a:schemeClr val="accent6">
                  <a:lumMod val="50000"/>
                </a:schemeClr>
              </a:solidFill>
              <a:latin typeface="Agency FB" panose="020B0503020202020204" pitchFamily="34" charset="0"/>
              <a:ea typeface="Calibri Light" panose="020F0302020204030204" pitchFamily="34" charset="0"/>
              <a:cs typeface="Calibri Light" panose="020F0302020204030204" pitchFamily="34" charset="0"/>
            </a:rPr>
            <a:pPr/>
            <a:t>Sales</a:t>
          </a:fld>
          <a:endParaRPr lang="en-US" sz="1600" b="0">
            <a:solidFill>
              <a:schemeClr val="accent6">
                <a:lumMod val="50000"/>
              </a:schemeClr>
            </a:solidFill>
            <a:latin typeface="Agency FB" panose="020B0503020202020204" pitchFamily="34" charset="0"/>
            <a:ea typeface="Calibri Light" panose="020F0302020204030204" pitchFamily="34" charset="0"/>
            <a:cs typeface="Calibri Light" panose="020F0302020204030204" pitchFamily="34" charset="0"/>
          </a:endParaRPr>
        </a:p>
      </xdr:txBody>
    </xdr:sp>
    <xdr:clientData/>
  </xdr:twoCellAnchor>
  <xdr:twoCellAnchor editAs="absolute">
    <xdr:from>
      <xdr:col>6</xdr:col>
      <xdr:colOff>49395</xdr:colOff>
      <xdr:row>3</xdr:row>
      <xdr:rowOff>168126</xdr:rowOff>
    </xdr:from>
    <xdr:to>
      <xdr:col>7</xdr:col>
      <xdr:colOff>357311</xdr:colOff>
      <xdr:row>6</xdr:row>
      <xdr:rowOff>6449</xdr:rowOff>
    </xdr:to>
    <xdr:sp macro="" textlink="Calculation!F19">
      <xdr:nvSpPr>
        <xdr:cNvPr id="9" name="TextBox 8">
          <a:extLst>
            <a:ext uri="{FF2B5EF4-FFF2-40B4-BE49-F238E27FC236}">
              <a16:creationId xmlns:a16="http://schemas.microsoft.com/office/drawing/2014/main" id="{00000000-0008-0000-0000-000009000000}"/>
            </a:ext>
          </a:extLst>
        </xdr:cNvPr>
        <xdr:cNvSpPr txBox="1"/>
      </xdr:nvSpPr>
      <xdr:spPr>
        <a:xfrm>
          <a:off x="3630795" y="983466"/>
          <a:ext cx="1351856" cy="470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06F57194-F43B-437B-B4C0-C3950E9D287A}" type="TxLink">
            <a:rPr lang="en-US" sz="2400" b="0" i="0" u="none" strike="noStrike">
              <a:solidFill>
                <a:schemeClr val="accent6">
                  <a:lumMod val="75000"/>
                </a:schemeClr>
              </a:solidFill>
              <a:latin typeface="Agency FB" panose="020B0503020202020204" pitchFamily="34" charset="0"/>
              <a:ea typeface="Calibri"/>
              <a:cs typeface="Calibri"/>
            </a:rPr>
            <a:pPr marL="0" indent="0"/>
            <a:t>$360,044</a:t>
          </a:fld>
          <a:endParaRPr lang="en-US" sz="2400" b="0" i="0" u="none" strike="noStrike">
            <a:solidFill>
              <a:schemeClr val="accent6">
                <a:lumMod val="75000"/>
              </a:schemeClr>
            </a:solidFill>
            <a:latin typeface="Agency FB" panose="020B0503020202020204" pitchFamily="34" charset="0"/>
            <a:ea typeface="Calibri"/>
            <a:cs typeface="Calibri"/>
          </a:endParaRPr>
        </a:p>
      </xdr:txBody>
    </xdr:sp>
    <xdr:clientData/>
  </xdr:twoCellAnchor>
  <xdr:twoCellAnchor editAs="absolute">
    <xdr:from>
      <xdr:col>6</xdr:col>
      <xdr:colOff>741093</xdr:colOff>
      <xdr:row>5</xdr:row>
      <xdr:rowOff>94657</xdr:rowOff>
    </xdr:from>
    <xdr:to>
      <xdr:col>7</xdr:col>
      <xdr:colOff>393188</xdr:colOff>
      <xdr:row>6</xdr:row>
      <xdr:rowOff>168515</xdr:rowOff>
    </xdr:to>
    <xdr:sp macro="" textlink="Calculation!F21">
      <xdr:nvSpPr>
        <xdr:cNvPr id="12" name="TextBox 11">
          <a:extLst>
            <a:ext uri="{FF2B5EF4-FFF2-40B4-BE49-F238E27FC236}">
              <a16:creationId xmlns:a16="http://schemas.microsoft.com/office/drawing/2014/main" id="{00000000-0008-0000-0000-00000C000000}"/>
            </a:ext>
          </a:extLst>
        </xdr:cNvPr>
        <xdr:cNvSpPr txBox="1"/>
      </xdr:nvSpPr>
      <xdr:spPr>
        <a:xfrm>
          <a:off x="4322493" y="1359577"/>
          <a:ext cx="696035" cy="25673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65F5AAF-6EA7-4870-A4D6-E82066E81540}" type="TxLink">
            <a:rPr lang="en-US" sz="1050" b="0" i="0" u="none" strike="noStrike">
              <a:solidFill>
                <a:srgbClr val="000000"/>
              </a:solidFill>
              <a:latin typeface="Agency FB" panose="020B0503020202020204" pitchFamily="34" charset="0"/>
              <a:ea typeface="Calibri"/>
              <a:cs typeface="Calibri"/>
            </a:rPr>
            <a:pPr/>
            <a:t>Above PY</a:t>
          </a:fld>
          <a:endParaRPr lang="en-US" sz="1050">
            <a:latin typeface="Agency FB" panose="020B0503020202020204" pitchFamily="34" charset="0"/>
          </a:endParaRPr>
        </a:p>
      </xdr:txBody>
    </xdr:sp>
    <xdr:clientData/>
  </xdr:twoCellAnchor>
  <xdr:twoCellAnchor editAs="absolute">
    <xdr:from>
      <xdr:col>6</xdr:col>
      <xdr:colOff>57015</xdr:colOff>
      <xdr:row>5</xdr:row>
      <xdr:rowOff>94657</xdr:rowOff>
    </xdr:from>
    <xdr:to>
      <xdr:col>6</xdr:col>
      <xdr:colOff>616400</xdr:colOff>
      <xdr:row>6</xdr:row>
      <xdr:rowOff>168515</xdr:rowOff>
    </xdr:to>
    <xdr:sp macro="" textlink="Calculation!F20">
      <xdr:nvSpPr>
        <xdr:cNvPr id="15" name="TextBox 14">
          <a:extLst>
            <a:ext uri="{FF2B5EF4-FFF2-40B4-BE49-F238E27FC236}">
              <a16:creationId xmlns:a16="http://schemas.microsoft.com/office/drawing/2014/main" id="{00000000-0008-0000-0000-00000F000000}"/>
            </a:ext>
          </a:extLst>
        </xdr:cNvPr>
        <xdr:cNvSpPr txBox="1"/>
      </xdr:nvSpPr>
      <xdr:spPr>
        <a:xfrm>
          <a:off x="3638415" y="1359577"/>
          <a:ext cx="559385" cy="25673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73492F35-0E61-4421-824E-F2C1571F85A4}" type="TxLink">
            <a:rPr lang="en-US" sz="1050" b="0" i="0" u="none" strike="noStrike">
              <a:solidFill>
                <a:srgbClr val="000000"/>
              </a:solidFill>
              <a:latin typeface="Agency FB" panose="020B0503020202020204" pitchFamily="34" charset="0"/>
              <a:ea typeface="Calibri"/>
              <a:cs typeface="Calibri"/>
            </a:rPr>
            <a:pPr/>
            <a:t>$11,893</a:t>
          </a:fld>
          <a:endParaRPr lang="en-US" sz="1050">
            <a:latin typeface="Agency FB" panose="020B0503020202020204" pitchFamily="34" charset="0"/>
          </a:endParaRPr>
        </a:p>
      </xdr:txBody>
    </xdr:sp>
    <xdr:clientData/>
  </xdr:twoCellAnchor>
  <xdr:twoCellAnchor editAs="absolute">
    <xdr:from>
      <xdr:col>7</xdr:col>
      <xdr:colOff>669593</xdr:colOff>
      <xdr:row>2</xdr:row>
      <xdr:rowOff>114140</xdr:rowOff>
    </xdr:from>
    <xdr:to>
      <xdr:col>8</xdr:col>
      <xdr:colOff>1110682</xdr:colOff>
      <xdr:row>4</xdr:row>
      <xdr:rowOff>218299</xdr:rowOff>
    </xdr:to>
    <xdr:sp macro="" textlink="Calculation!G15">
      <xdr:nvSpPr>
        <xdr:cNvPr id="17" name="TextBox 16">
          <a:extLst>
            <a:ext uri="{FF2B5EF4-FFF2-40B4-BE49-F238E27FC236}">
              <a16:creationId xmlns:a16="http://schemas.microsoft.com/office/drawing/2014/main" id="{00000000-0008-0000-0000-000011000000}"/>
            </a:ext>
          </a:extLst>
        </xdr:cNvPr>
        <xdr:cNvSpPr txBox="1"/>
      </xdr:nvSpPr>
      <xdr:spPr>
        <a:xfrm>
          <a:off x="5294933" y="746600"/>
          <a:ext cx="1180229" cy="469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029D357-281E-4AAE-9593-95A17A44E51C}" type="TxLink">
            <a:rPr lang="en-US" sz="1600" b="0" i="0" u="none" strike="noStrike">
              <a:solidFill>
                <a:schemeClr val="accent6">
                  <a:lumMod val="50000"/>
                </a:schemeClr>
              </a:solidFill>
              <a:latin typeface="Agency FB" panose="020B0503020202020204" pitchFamily="34" charset="0"/>
              <a:ea typeface="Calibri Light" panose="020F0302020204030204" pitchFamily="34" charset="0"/>
              <a:cs typeface="Calibri Light" panose="020F0302020204030204" pitchFamily="34" charset="0"/>
            </a:rPr>
            <a:pPr marL="0" indent="0"/>
            <a:t>Profit</a:t>
          </a:fld>
          <a:endParaRPr lang="en-US" sz="2400" b="0" i="0" u="none" strike="noStrike">
            <a:solidFill>
              <a:schemeClr val="accent6">
                <a:lumMod val="50000"/>
              </a:schemeClr>
            </a:solidFill>
            <a:latin typeface="Agency FB" panose="020B0503020202020204" pitchFamily="34" charset="0"/>
            <a:ea typeface="Calibri Light" panose="020F0302020204030204" pitchFamily="34" charset="0"/>
            <a:cs typeface="Calibri Light" panose="020F0302020204030204" pitchFamily="34" charset="0"/>
          </a:endParaRPr>
        </a:p>
      </xdr:txBody>
    </xdr:sp>
    <xdr:clientData/>
  </xdr:twoCellAnchor>
  <xdr:twoCellAnchor editAs="absolute">
    <xdr:from>
      <xdr:col>7</xdr:col>
      <xdr:colOff>669593</xdr:colOff>
      <xdr:row>3</xdr:row>
      <xdr:rowOff>168126</xdr:rowOff>
    </xdr:from>
    <xdr:to>
      <xdr:col>9</xdr:col>
      <xdr:colOff>333225</xdr:colOff>
      <xdr:row>6</xdr:row>
      <xdr:rowOff>6449</xdr:rowOff>
    </xdr:to>
    <xdr:sp macro="" textlink="Calculation!G19">
      <xdr:nvSpPr>
        <xdr:cNvPr id="19" name="TextBox 18">
          <a:extLst>
            <a:ext uri="{FF2B5EF4-FFF2-40B4-BE49-F238E27FC236}">
              <a16:creationId xmlns:a16="http://schemas.microsoft.com/office/drawing/2014/main" id="{00000000-0008-0000-0000-000013000000}"/>
            </a:ext>
          </a:extLst>
        </xdr:cNvPr>
        <xdr:cNvSpPr txBox="1"/>
      </xdr:nvSpPr>
      <xdr:spPr>
        <a:xfrm>
          <a:off x="5294933" y="983466"/>
          <a:ext cx="1530532" cy="470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A1145D09-DF2D-45BA-9B69-68811FF43E40}" type="TxLink">
            <a:rPr lang="en-US" sz="2400" b="0" i="0" u="none" strike="noStrike">
              <a:solidFill>
                <a:schemeClr val="accent6">
                  <a:lumMod val="75000"/>
                </a:schemeClr>
              </a:solidFill>
              <a:latin typeface="Agency FB" panose="020B0503020202020204" pitchFamily="34" charset="0"/>
              <a:ea typeface="Calibri"/>
              <a:cs typeface="Calibri"/>
            </a:rPr>
            <a:pPr marL="0" indent="0"/>
            <a:t>$120,078</a:t>
          </a:fld>
          <a:endParaRPr lang="en-US" sz="2400" b="0" i="0" u="none" strike="noStrike">
            <a:solidFill>
              <a:schemeClr val="accent6">
                <a:lumMod val="75000"/>
              </a:schemeClr>
            </a:solidFill>
            <a:latin typeface="Agency FB" panose="020B0503020202020204" pitchFamily="34" charset="0"/>
            <a:ea typeface="Calibri"/>
            <a:cs typeface="Calibri"/>
          </a:endParaRPr>
        </a:p>
      </xdr:txBody>
    </xdr:sp>
    <xdr:clientData/>
  </xdr:twoCellAnchor>
  <xdr:twoCellAnchor editAs="absolute">
    <xdr:from>
      <xdr:col>7</xdr:col>
      <xdr:colOff>654353</xdr:colOff>
      <xdr:row>5</xdr:row>
      <xdr:rowOff>94657</xdr:rowOff>
    </xdr:from>
    <xdr:to>
      <xdr:col>8</xdr:col>
      <xdr:colOff>513413</xdr:colOff>
      <xdr:row>6</xdr:row>
      <xdr:rowOff>168515</xdr:rowOff>
    </xdr:to>
    <xdr:sp macro="" textlink="Calculation!G20">
      <xdr:nvSpPr>
        <xdr:cNvPr id="24" name="TextBox 23">
          <a:extLst>
            <a:ext uri="{FF2B5EF4-FFF2-40B4-BE49-F238E27FC236}">
              <a16:creationId xmlns:a16="http://schemas.microsoft.com/office/drawing/2014/main" id="{00000000-0008-0000-0000-000018000000}"/>
            </a:ext>
          </a:extLst>
        </xdr:cNvPr>
        <xdr:cNvSpPr txBox="1"/>
      </xdr:nvSpPr>
      <xdr:spPr>
        <a:xfrm>
          <a:off x="5279693" y="1359577"/>
          <a:ext cx="598200" cy="25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8103B11-DA9D-4E6F-8CBD-A7FE6FD5794A}" type="TxLink">
            <a:rPr lang="en-US" sz="1050" b="0" i="0" u="none" strike="noStrike">
              <a:solidFill>
                <a:srgbClr val="000000"/>
              </a:solidFill>
              <a:latin typeface="Agency FB" panose="020B0503020202020204" pitchFamily="34" charset="0"/>
              <a:ea typeface="Calibri"/>
              <a:cs typeface="Calibri"/>
            </a:rPr>
            <a:pPr/>
            <a:t>$8,042</a:t>
          </a:fld>
          <a:endParaRPr lang="en-US" sz="1050">
            <a:latin typeface="Agency FB" panose="020B0503020202020204" pitchFamily="34" charset="0"/>
          </a:endParaRPr>
        </a:p>
      </xdr:txBody>
    </xdr:sp>
    <xdr:clientData/>
  </xdr:twoCellAnchor>
  <xdr:twoCellAnchor editAs="absolute">
    <xdr:from>
      <xdr:col>8</xdr:col>
      <xdr:colOff>604627</xdr:colOff>
      <xdr:row>5</xdr:row>
      <xdr:rowOff>94657</xdr:rowOff>
    </xdr:from>
    <xdr:to>
      <xdr:col>9</xdr:col>
      <xdr:colOff>178197</xdr:colOff>
      <xdr:row>6</xdr:row>
      <xdr:rowOff>166338</xdr:rowOff>
    </xdr:to>
    <xdr:sp macro="" textlink="Calculation!G21">
      <xdr:nvSpPr>
        <xdr:cNvPr id="26" name="TextBox 25">
          <a:extLst>
            <a:ext uri="{FF2B5EF4-FFF2-40B4-BE49-F238E27FC236}">
              <a16:creationId xmlns:a16="http://schemas.microsoft.com/office/drawing/2014/main" id="{00000000-0008-0000-0000-00001A000000}"/>
            </a:ext>
          </a:extLst>
        </xdr:cNvPr>
        <xdr:cNvSpPr txBox="1"/>
      </xdr:nvSpPr>
      <xdr:spPr>
        <a:xfrm>
          <a:off x="5969107" y="1359577"/>
          <a:ext cx="701330" cy="254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B449B81-396A-4B10-86F0-A1010E092BE2}" type="TxLink">
            <a:rPr lang="en-US" sz="1050" b="0" i="0" u="none" strike="noStrike">
              <a:solidFill>
                <a:srgbClr val="000000"/>
              </a:solidFill>
              <a:latin typeface="Agency FB" panose="020B0503020202020204" pitchFamily="34" charset="0"/>
              <a:ea typeface="Calibri"/>
              <a:cs typeface="Calibri"/>
            </a:rPr>
            <a:pPr/>
            <a:t>Above PY</a:t>
          </a:fld>
          <a:endParaRPr lang="en-US" sz="1050">
            <a:latin typeface="Agency FB" panose="020B0503020202020204" pitchFamily="34" charset="0"/>
          </a:endParaRPr>
        </a:p>
      </xdr:txBody>
    </xdr:sp>
    <xdr:clientData/>
  </xdr:twoCellAnchor>
  <xdr:twoCellAnchor editAs="absolute">
    <xdr:from>
      <xdr:col>9</xdr:col>
      <xdr:colOff>476216</xdr:colOff>
      <xdr:row>2</xdr:row>
      <xdr:rowOff>114140</xdr:rowOff>
    </xdr:from>
    <xdr:to>
      <xdr:col>12</xdr:col>
      <xdr:colOff>83546</xdr:colOff>
      <xdr:row>4</xdr:row>
      <xdr:rowOff>188463</xdr:rowOff>
    </xdr:to>
    <xdr:sp macro="" textlink="Calculation!H15">
      <xdr:nvSpPr>
        <xdr:cNvPr id="16" name="TextBox 15">
          <a:extLst>
            <a:ext uri="{FF2B5EF4-FFF2-40B4-BE49-F238E27FC236}">
              <a16:creationId xmlns:a16="http://schemas.microsoft.com/office/drawing/2014/main" id="{00000000-0008-0000-0000-000010000000}"/>
            </a:ext>
          </a:extLst>
        </xdr:cNvPr>
        <xdr:cNvSpPr txBox="1"/>
      </xdr:nvSpPr>
      <xdr:spPr>
        <a:xfrm>
          <a:off x="6968456" y="746600"/>
          <a:ext cx="1359930" cy="440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088BAB-DA82-4BF0-990F-0A431EAD31C7}" type="TxLink">
            <a:rPr lang="en-US" sz="1600" b="0" i="0" u="none" strike="noStrike">
              <a:solidFill>
                <a:schemeClr val="accent6">
                  <a:lumMod val="50000"/>
                </a:schemeClr>
              </a:solidFill>
              <a:latin typeface="Agency FB" panose="020B0503020202020204" pitchFamily="34" charset="0"/>
              <a:ea typeface="Calibri Light" panose="020F0302020204030204" pitchFamily="34" charset="0"/>
              <a:cs typeface="Calibri Light" panose="020F0302020204030204" pitchFamily="34" charset="0"/>
            </a:rPr>
            <a:pPr marL="0" indent="0"/>
            <a:t>Quantity</a:t>
          </a:fld>
          <a:endParaRPr lang="en-US" sz="1600" b="0" i="0" u="none" strike="noStrike">
            <a:solidFill>
              <a:schemeClr val="accent6">
                <a:lumMod val="50000"/>
              </a:schemeClr>
            </a:solidFill>
            <a:latin typeface="Agency FB" panose="020B0503020202020204" pitchFamily="34" charset="0"/>
            <a:ea typeface="Calibri Light" panose="020F0302020204030204" pitchFamily="34" charset="0"/>
            <a:cs typeface="Calibri Light" panose="020F0302020204030204" pitchFamily="34" charset="0"/>
          </a:endParaRPr>
        </a:p>
      </xdr:txBody>
    </xdr:sp>
    <xdr:clientData/>
  </xdr:twoCellAnchor>
  <xdr:twoCellAnchor editAs="absolute">
    <xdr:from>
      <xdr:col>9</xdr:col>
      <xdr:colOff>430496</xdr:colOff>
      <xdr:row>4</xdr:row>
      <xdr:rowOff>23346</xdr:rowOff>
    </xdr:from>
    <xdr:to>
      <xdr:col>11</xdr:col>
      <xdr:colOff>394259</xdr:colOff>
      <xdr:row>6</xdr:row>
      <xdr:rowOff>44549</xdr:rowOff>
    </xdr:to>
    <xdr:sp macro="" textlink="Calculation!H19">
      <xdr:nvSpPr>
        <xdr:cNvPr id="20" name="TextBox 19">
          <a:extLst>
            <a:ext uri="{FF2B5EF4-FFF2-40B4-BE49-F238E27FC236}">
              <a16:creationId xmlns:a16="http://schemas.microsoft.com/office/drawing/2014/main" id="{00000000-0008-0000-0000-000014000000}"/>
            </a:ext>
          </a:extLst>
        </xdr:cNvPr>
        <xdr:cNvSpPr txBox="1"/>
      </xdr:nvSpPr>
      <xdr:spPr>
        <a:xfrm>
          <a:off x="6922736" y="1021566"/>
          <a:ext cx="1182963" cy="470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2C2F4629-739F-46EA-81E6-35FA1EE70463}" type="TxLink">
            <a:rPr lang="en-US" sz="2400" b="0" i="0" u="none" strike="noStrike">
              <a:solidFill>
                <a:schemeClr val="accent6">
                  <a:lumMod val="75000"/>
                </a:schemeClr>
              </a:solidFill>
              <a:latin typeface="Agency FB" panose="020B0503020202020204" pitchFamily="34" charset="0"/>
              <a:ea typeface="Calibri"/>
              <a:cs typeface="Calibri"/>
            </a:rPr>
            <a:pPr marL="0" indent="0"/>
            <a:t> 33,296 </a:t>
          </a:fld>
          <a:endParaRPr lang="en-US" sz="2400" b="0" i="0" u="none" strike="noStrike">
            <a:solidFill>
              <a:schemeClr val="accent6">
                <a:lumMod val="75000"/>
              </a:schemeClr>
            </a:solidFill>
            <a:latin typeface="Agency FB" panose="020B0503020202020204" pitchFamily="34" charset="0"/>
            <a:ea typeface="Calibri"/>
            <a:cs typeface="Calibri"/>
          </a:endParaRPr>
        </a:p>
      </xdr:txBody>
    </xdr:sp>
    <xdr:clientData/>
  </xdr:twoCellAnchor>
  <xdr:twoCellAnchor editAs="absolute">
    <xdr:from>
      <xdr:col>9</xdr:col>
      <xdr:colOff>491456</xdr:colOff>
      <xdr:row>5</xdr:row>
      <xdr:rowOff>94657</xdr:rowOff>
    </xdr:from>
    <xdr:to>
      <xdr:col>10</xdr:col>
      <xdr:colOff>332107</xdr:colOff>
      <xdr:row>6</xdr:row>
      <xdr:rowOff>168515</xdr:rowOff>
    </xdr:to>
    <xdr:sp macro="" textlink="Calculation!H20">
      <xdr:nvSpPr>
        <xdr:cNvPr id="25" name="TextBox 24">
          <a:extLst>
            <a:ext uri="{FF2B5EF4-FFF2-40B4-BE49-F238E27FC236}">
              <a16:creationId xmlns:a16="http://schemas.microsoft.com/office/drawing/2014/main" id="{00000000-0008-0000-0000-000019000000}"/>
            </a:ext>
          </a:extLst>
        </xdr:cNvPr>
        <xdr:cNvSpPr txBox="1"/>
      </xdr:nvSpPr>
      <xdr:spPr>
        <a:xfrm>
          <a:off x="6983696" y="1359577"/>
          <a:ext cx="450251" cy="25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F2216DF-DE82-48CA-964B-30338D47706B}" type="TxLink">
            <a:rPr lang="en-US" sz="1050" b="0" i="0" u="none" strike="noStrike">
              <a:solidFill>
                <a:srgbClr val="000000"/>
              </a:solidFill>
              <a:latin typeface="Agency FB" panose="020B0503020202020204" pitchFamily="34" charset="0"/>
              <a:ea typeface="Calibri"/>
              <a:cs typeface="Calibri"/>
            </a:rPr>
            <a:pPr/>
            <a:t>$994</a:t>
          </a:fld>
          <a:endParaRPr lang="en-US" sz="1050">
            <a:latin typeface="Agency FB" panose="020B0503020202020204" pitchFamily="34" charset="0"/>
          </a:endParaRPr>
        </a:p>
      </xdr:txBody>
    </xdr:sp>
    <xdr:clientData/>
  </xdr:twoCellAnchor>
  <xdr:twoCellAnchor editAs="absolute">
    <xdr:from>
      <xdr:col>10</xdr:col>
      <xdr:colOff>455090</xdr:colOff>
      <xdr:row>5</xdr:row>
      <xdr:rowOff>94657</xdr:rowOff>
    </xdr:from>
    <xdr:to>
      <xdr:col>12</xdr:col>
      <xdr:colOff>17635</xdr:colOff>
      <xdr:row>6</xdr:row>
      <xdr:rowOff>168515</xdr:rowOff>
    </xdr:to>
    <xdr:sp macro="" textlink="Calculation!H21">
      <xdr:nvSpPr>
        <xdr:cNvPr id="27" name="TextBox 26">
          <a:extLst>
            <a:ext uri="{FF2B5EF4-FFF2-40B4-BE49-F238E27FC236}">
              <a16:creationId xmlns:a16="http://schemas.microsoft.com/office/drawing/2014/main" id="{00000000-0008-0000-0000-00001B000000}"/>
            </a:ext>
          </a:extLst>
        </xdr:cNvPr>
        <xdr:cNvSpPr txBox="1"/>
      </xdr:nvSpPr>
      <xdr:spPr>
        <a:xfrm>
          <a:off x="7556930" y="1359577"/>
          <a:ext cx="705545" cy="25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6B164F0-262F-445A-96C4-EEEE8E9006FD}" type="TxLink">
            <a:rPr lang="en-US" sz="1050" b="0" i="0" u="none" strike="noStrike">
              <a:solidFill>
                <a:srgbClr val="000000"/>
              </a:solidFill>
              <a:latin typeface="Agency FB" panose="020B0503020202020204" pitchFamily="34" charset="0"/>
              <a:ea typeface="Calibri"/>
              <a:cs typeface="Calibri"/>
            </a:rPr>
            <a:pPr/>
            <a:t>Above PY</a:t>
          </a:fld>
          <a:endParaRPr lang="en-US" sz="1050">
            <a:latin typeface="Agency FB" panose="020B0503020202020204" pitchFamily="34" charset="0"/>
          </a:endParaRPr>
        </a:p>
      </xdr:txBody>
    </xdr:sp>
    <xdr:clientData/>
  </xdr:twoCellAnchor>
  <xdr:twoCellAnchor editAs="absolute">
    <xdr:from>
      <xdr:col>0</xdr:col>
      <xdr:colOff>90707</xdr:colOff>
      <xdr:row>8</xdr:row>
      <xdr:rowOff>104599</xdr:rowOff>
    </xdr:from>
    <xdr:to>
      <xdr:col>12</xdr:col>
      <xdr:colOff>255081</xdr:colOff>
      <xdr:row>8</xdr:row>
      <xdr:rowOff>104599</xdr:rowOff>
    </xdr:to>
    <xdr:cxnSp macro="">
      <xdr:nvCxnSpPr>
        <xdr:cNvPr id="28" name="Straight Connector 27">
          <a:extLst>
            <a:ext uri="{FF2B5EF4-FFF2-40B4-BE49-F238E27FC236}">
              <a16:creationId xmlns:a16="http://schemas.microsoft.com/office/drawing/2014/main" id="{00000000-0008-0000-0000-00001C000000}"/>
            </a:ext>
          </a:extLst>
        </xdr:cNvPr>
        <xdr:cNvCxnSpPr/>
      </xdr:nvCxnSpPr>
      <xdr:spPr>
        <a:xfrm flipV="1">
          <a:off x="90707" y="1925779"/>
          <a:ext cx="8409214" cy="0"/>
        </a:xfrm>
        <a:prstGeom prst="line">
          <a:avLst/>
        </a:prstGeom>
        <a:ln w="19050">
          <a:solidFill>
            <a:srgbClr val="7F5F52"/>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0</xdr:col>
      <xdr:colOff>42216</xdr:colOff>
      <xdr:row>21</xdr:row>
      <xdr:rowOff>84509</xdr:rowOff>
    </xdr:from>
    <xdr:to>
      <xdr:col>12</xdr:col>
      <xdr:colOff>206590</xdr:colOff>
      <xdr:row>21</xdr:row>
      <xdr:rowOff>84509</xdr:rowOff>
    </xdr:to>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flipV="1">
          <a:off x="42216" y="4283129"/>
          <a:ext cx="8409214" cy="0"/>
        </a:xfrm>
        <a:prstGeom prst="line">
          <a:avLst/>
        </a:prstGeom>
        <a:ln w="19050">
          <a:solidFill>
            <a:srgbClr val="7F5F52"/>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2</xdr:col>
      <xdr:colOff>675290</xdr:colOff>
      <xdr:row>4</xdr:row>
      <xdr:rowOff>234834</xdr:rowOff>
    </xdr:from>
    <xdr:to>
      <xdr:col>4</xdr:col>
      <xdr:colOff>960120</xdr:colOff>
      <xdr:row>7</xdr:row>
      <xdr:rowOff>141869</xdr:rowOff>
    </xdr:to>
    <xdr:grpSp>
      <xdr:nvGrpSpPr>
        <xdr:cNvPr id="22" name="Group 21">
          <a:extLst>
            <a:ext uri="{FF2B5EF4-FFF2-40B4-BE49-F238E27FC236}">
              <a16:creationId xmlns:a16="http://schemas.microsoft.com/office/drawing/2014/main" id="{00000000-0008-0000-0000-000016000000}"/>
            </a:ext>
          </a:extLst>
        </xdr:cNvPr>
        <xdr:cNvGrpSpPr/>
      </xdr:nvGrpSpPr>
      <xdr:grpSpPr>
        <a:xfrm>
          <a:off x="1703990" y="1254009"/>
          <a:ext cx="1380205" cy="602360"/>
          <a:chOff x="1917350" y="1127760"/>
          <a:chExt cx="1412590" cy="585216"/>
        </a:xfrm>
      </xdr:grpSpPr>
      <xdr:sp macro="" textlink="">
        <xdr:nvSpPr>
          <xdr:cNvPr id="14" name="Rectangle 13">
            <a:extLst>
              <a:ext uri="{FF2B5EF4-FFF2-40B4-BE49-F238E27FC236}">
                <a16:creationId xmlns:a16="http://schemas.microsoft.com/office/drawing/2014/main" id="{00000000-0008-0000-0000-00000E000000}"/>
              </a:ext>
            </a:extLst>
          </xdr:cNvPr>
          <xdr:cNvSpPr/>
        </xdr:nvSpPr>
        <xdr:spPr>
          <a:xfrm>
            <a:off x="1917350" y="1127760"/>
            <a:ext cx="1359011" cy="58521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solidFill>
                  <a:schemeClr val="tx1">
                    <a:lumMod val="65000"/>
                    <a:lumOff val="35000"/>
                  </a:schemeClr>
                </a:solidFill>
                <a:latin typeface="Agency FB" panose="020B0503020202020204" pitchFamily="34" charset="0"/>
              </a:rPr>
              <a:t>Select Year:</a:t>
            </a:r>
          </a:p>
        </xdr:txBody>
      </xdr:sp>
      <mc:AlternateContent xmlns:mc="http://schemas.openxmlformats.org/markup-compatibility/2006">
        <mc:Choice xmlns:a14="http://schemas.microsoft.com/office/drawing/2010/main" Requires="a14">
          <xdr:sp macro="" textlink="">
            <xdr:nvSpPr>
              <xdr:cNvPr id="2186" name="Check Box 138" hidden="1">
                <a:extLst>
                  <a:ext uri="{63B3BB69-23CF-44E3-9099-C40C66FF867C}">
                    <a14:compatExt spid="_x0000_s2186"/>
                  </a:ext>
                  <a:ext uri="{FF2B5EF4-FFF2-40B4-BE49-F238E27FC236}">
                    <a16:creationId xmlns:a16="http://schemas.microsoft.com/office/drawing/2014/main" id="{00000000-0008-0000-0000-00008A080000}"/>
                  </a:ext>
                </a:extLst>
              </xdr:cNvPr>
              <xdr:cNvSpPr/>
            </xdr:nvSpPr>
            <xdr:spPr bwMode="auto">
              <a:xfrm>
                <a:off x="1965960" y="1295400"/>
                <a:ext cx="1363980" cy="1524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2022 -- Current Year</a:t>
                </a:r>
              </a:p>
            </xdr:txBody>
          </xdr:sp>
        </mc:Choice>
        <mc:Fallback/>
      </mc:AlternateContent>
      <mc:AlternateContent xmlns:mc="http://schemas.openxmlformats.org/markup-compatibility/2006">
        <mc:Choice xmlns:a14="http://schemas.microsoft.com/office/drawing/2010/main" Requires="a14">
          <xdr:sp macro="" textlink="">
            <xdr:nvSpPr>
              <xdr:cNvPr id="2187" name="Check Box 139" hidden="1">
                <a:extLst>
                  <a:ext uri="{63B3BB69-23CF-44E3-9099-C40C66FF867C}">
                    <a14:compatExt spid="_x0000_s2187"/>
                  </a:ext>
                  <a:ext uri="{FF2B5EF4-FFF2-40B4-BE49-F238E27FC236}">
                    <a16:creationId xmlns:a16="http://schemas.microsoft.com/office/drawing/2014/main" id="{00000000-0008-0000-0000-00008B080000}"/>
                  </a:ext>
                </a:extLst>
              </xdr:cNvPr>
              <xdr:cNvSpPr/>
            </xdr:nvSpPr>
            <xdr:spPr bwMode="auto">
              <a:xfrm>
                <a:off x="1958340" y="1470660"/>
                <a:ext cx="1371600" cy="1524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2021 -- Previous Year</a:t>
                </a:r>
              </a:p>
            </xdr:txBody>
          </xdr:sp>
        </mc:Choice>
        <mc:Fallback/>
      </mc:AlternateContent>
    </xdr:grpSp>
    <xdr:clientData/>
  </xdr:twoCellAnchor>
  <xdr:twoCellAnchor editAs="absolute">
    <xdr:from>
      <xdr:col>0</xdr:col>
      <xdr:colOff>150628</xdr:colOff>
      <xdr:row>22</xdr:row>
      <xdr:rowOff>11026</xdr:rowOff>
    </xdr:from>
    <xdr:to>
      <xdr:col>4</xdr:col>
      <xdr:colOff>961810</xdr:colOff>
      <xdr:row>25</xdr:row>
      <xdr:rowOff>94010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50628" y="4392526"/>
          <a:ext cx="2998122" cy="631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rgbClr val="632A19"/>
              </a:solidFill>
              <a:latin typeface="Agency FB" panose="020B0503020202020204" pitchFamily="34" charset="0"/>
            </a:rPr>
            <a:t>Year</a:t>
          </a:r>
          <a:r>
            <a:rPr lang="en-US" sz="1400" b="1" baseline="0">
              <a:solidFill>
                <a:srgbClr val="632A19"/>
              </a:solidFill>
              <a:latin typeface="Agency FB" panose="020B0503020202020204" pitchFamily="34" charset="0"/>
            </a:rPr>
            <a:t>-over-Year Performance by Product</a:t>
          </a:r>
        </a:p>
        <a:p>
          <a:r>
            <a:rPr lang="en-US" sz="1400" b="1" baseline="0">
              <a:solidFill>
                <a:srgbClr val="632A19"/>
              </a:solidFill>
              <a:latin typeface="Agency FB" panose="020B0503020202020204" pitchFamily="34" charset="0"/>
            </a:rPr>
            <a:t>(2022 vs. 2021)</a:t>
          </a:r>
          <a:endParaRPr lang="en-US" sz="1400" b="1">
            <a:solidFill>
              <a:srgbClr val="632A19"/>
            </a:solidFill>
            <a:latin typeface="Agency FB" panose="020B0503020202020204" pitchFamily="34" charset="0"/>
          </a:endParaRPr>
        </a:p>
      </xdr:txBody>
    </xdr:sp>
    <xdr:clientData/>
  </xdr:twoCellAnchor>
  <xdr:twoCellAnchor editAs="absolute">
    <xdr:from>
      <xdr:col>0</xdr:col>
      <xdr:colOff>101138</xdr:colOff>
      <xdr:row>9</xdr:row>
      <xdr:rowOff>41562</xdr:rowOff>
    </xdr:from>
    <xdr:to>
      <xdr:col>4</xdr:col>
      <xdr:colOff>745572</xdr:colOff>
      <xdr:row>20</xdr:row>
      <xdr:rowOff>130231</xdr:rowOff>
    </xdr:to>
    <xdr:graphicFrame macro="">
      <xdr:nvGraphicFramePr>
        <xdr:cNvPr id="37" name="Chart 36">
          <a:extLst>
            <a:ext uri="{FF2B5EF4-FFF2-40B4-BE49-F238E27FC236}">
              <a16:creationId xmlns:a16="http://schemas.microsoft.com/office/drawing/2014/main" id="{00000000-0008-0000-00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758537</xdr:colOff>
      <xdr:row>9</xdr:row>
      <xdr:rowOff>41562</xdr:rowOff>
    </xdr:from>
    <xdr:to>
      <xdr:col>8</xdr:col>
      <xdr:colOff>400595</xdr:colOff>
      <xdr:row>20</xdr:row>
      <xdr:rowOff>130231</xdr:rowOff>
    </xdr:to>
    <xdr:graphicFrame macro="">
      <xdr:nvGraphicFramePr>
        <xdr:cNvPr id="38" name="Chart 37">
          <a:extLst>
            <a:ext uri="{FF2B5EF4-FFF2-40B4-BE49-F238E27FC236}">
              <a16:creationId xmlns:a16="http://schemas.microsoft.com/office/drawing/2014/main" id="{00000000-0008-0000-00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368808</xdr:colOff>
      <xdr:row>9</xdr:row>
      <xdr:rowOff>41562</xdr:rowOff>
    </xdr:from>
    <xdr:to>
      <xdr:col>12</xdr:col>
      <xdr:colOff>304800</xdr:colOff>
      <xdr:row>20</xdr:row>
      <xdr:rowOff>133002</xdr:rowOff>
    </xdr:to>
    <xdr:graphicFrame macro="">
      <xdr:nvGraphicFramePr>
        <xdr:cNvPr id="39" name="Chart 38">
          <a:extLst>
            <a:ext uri="{FF2B5EF4-FFF2-40B4-BE49-F238E27FC236}">
              <a16:creationId xmlns:a16="http://schemas.microsoft.com/office/drawing/2014/main" id="{00000000-0008-0000-00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211974</xdr:colOff>
      <xdr:row>9</xdr:row>
      <xdr:rowOff>90056</xdr:rowOff>
    </xdr:from>
    <xdr:to>
      <xdr:col>4</xdr:col>
      <xdr:colOff>722514</xdr:colOff>
      <xdr:row>10</xdr:row>
      <xdr:rowOff>166256</xdr:rowOff>
    </xdr:to>
    <xdr:sp macro="" textlink="Calculation!M5">
      <xdr:nvSpPr>
        <xdr:cNvPr id="5" name="Rectangle 4">
          <a:extLst>
            <a:ext uri="{FF2B5EF4-FFF2-40B4-BE49-F238E27FC236}">
              <a16:creationId xmlns:a16="http://schemas.microsoft.com/office/drawing/2014/main" id="{00000000-0008-0000-0000-000005000000}"/>
            </a:ext>
          </a:extLst>
        </xdr:cNvPr>
        <xdr:cNvSpPr/>
      </xdr:nvSpPr>
      <xdr:spPr>
        <a:xfrm>
          <a:off x="211974" y="2094116"/>
          <a:ext cx="2697480" cy="25908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3871C52-4DD5-4941-8A9D-DCB1F0C0032E}" type="TxLink">
            <a:rPr lang="en-US" sz="800" b="1" i="0" u="none" strike="noStrike">
              <a:solidFill>
                <a:srgbClr val="632A19"/>
              </a:solidFill>
              <a:latin typeface="Agency FB" panose="020B0503020202020204" pitchFamily="34" charset="0"/>
              <a:ea typeface="Calibri"/>
              <a:cs typeface="Calibri"/>
            </a:rPr>
            <a:pPr algn="l"/>
            <a:t>Monthly Sales for Wholesale segment for All products</a:t>
          </a:fld>
          <a:endParaRPr lang="en-US" sz="1100">
            <a:latin typeface="Agency FB" panose="020B0503020202020204" pitchFamily="34" charset="0"/>
          </a:endParaRPr>
        </a:p>
      </xdr:txBody>
    </xdr:sp>
    <xdr:clientData/>
  </xdr:twoCellAnchor>
  <xdr:twoCellAnchor editAs="absolute">
    <xdr:from>
      <xdr:col>4</xdr:col>
      <xdr:colOff>827809</xdr:colOff>
      <xdr:row>9</xdr:row>
      <xdr:rowOff>83129</xdr:rowOff>
    </xdr:from>
    <xdr:to>
      <xdr:col>8</xdr:col>
      <xdr:colOff>335973</xdr:colOff>
      <xdr:row>10</xdr:row>
      <xdr:rowOff>159329</xdr:rowOff>
    </xdr:to>
    <xdr:sp macro="" textlink="Calculation!M5">
      <xdr:nvSpPr>
        <xdr:cNvPr id="41" name="Rectangle 40">
          <a:extLst>
            <a:ext uri="{FF2B5EF4-FFF2-40B4-BE49-F238E27FC236}">
              <a16:creationId xmlns:a16="http://schemas.microsoft.com/office/drawing/2014/main" id="{00000000-0008-0000-0000-000029000000}"/>
            </a:ext>
          </a:extLst>
        </xdr:cNvPr>
        <xdr:cNvSpPr/>
      </xdr:nvSpPr>
      <xdr:spPr>
        <a:xfrm>
          <a:off x="3014749" y="2087189"/>
          <a:ext cx="2685704" cy="25908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3871C52-4DD5-4941-8A9D-DCB1F0C0032E}" type="TxLink">
            <a:rPr lang="en-US" sz="800" b="1" i="0" u="none" strike="noStrike">
              <a:solidFill>
                <a:srgbClr val="632A19"/>
              </a:solidFill>
              <a:latin typeface="Agency FB" panose="020B0503020202020204" pitchFamily="34" charset="0"/>
              <a:ea typeface="Calibri"/>
              <a:cs typeface="Calibri"/>
            </a:rPr>
            <a:pPr algn="l"/>
            <a:t>Monthly Sales for Wholesale segment for All products</a:t>
          </a:fld>
          <a:endParaRPr lang="en-US" sz="1100">
            <a:latin typeface="Agency FB" panose="020B0503020202020204" pitchFamily="34" charset="0"/>
          </a:endParaRPr>
        </a:p>
      </xdr:txBody>
    </xdr:sp>
    <xdr:clientData/>
  </xdr:twoCellAnchor>
  <xdr:twoCellAnchor editAs="absolute">
    <xdr:from>
      <xdr:col>8</xdr:col>
      <xdr:colOff>472440</xdr:colOff>
      <xdr:row>9</xdr:row>
      <xdr:rowOff>83129</xdr:rowOff>
    </xdr:from>
    <xdr:to>
      <xdr:col>12</xdr:col>
      <xdr:colOff>228600</xdr:colOff>
      <xdr:row>10</xdr:row>
      <xdr:rowOff>107816</xdr:rowOff>
    </xdr:to>
    <xdr:sp macro="" textlink="Calculation!M7">
      <xdr:nvSpPr>
        <xdr:cNvPr id="30" name="TextBox 29">
          <a:extLst>
            <a:ext uri="{FF2B5EF4-FFF2-40B4-BE49-F238E27FC236}">
              <a16:creationId xmlns:a16="http://schemas.microsoft.com/office/drawing/2014/main" id="{00000000-0008-0000-0000-00001E000000}"/>
            </a:ext>
          </a:extLst>
        </xdr:cNvPr>
        <xdr:cNvSpPr txBox="1"/>
      </xdr:nvSpPr>
      <xdr:spPr>
        <a:xfrm>
          <a:off x="5682615" y="2131004"/>
          <a:ext cx="2546985" cy="2151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fld id="{5E434B24-71FA-45A0-8D5D-E6EA0213741E}" type="TxLink">
            <a:rPr lang="en-US" sz="800" b="1" i="0" u="none" strike="noStrike">
              <a:solidFill>
                <a:srgbClr val="632A19"/>
              </a:solidFill>
              <a:latin typeface="Agency FB" panose="020B0503020202020204" pitchFamily="34" charset="0"/>
              <a:ea typeface="Calibri"/>
              <a:cs typeface="Calibri"/>
            </a:rPr>
            <a:pPr/>
            <a:t>Quantity Sold for Wholesale segment for All products</a:t>
          </a:fld>
          <a:endParaRPr lang="en-US" sz="1100">
            <a:latin typeface="Agency FB" panose="020B0503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121920</xdr:colOff>
          <xdr:row>25</xdr:row>
          <xdr:rowOff>160020</xdr:rowOff>
        </xdr:from>
        <xdr:to>
          <xdr:col>9</xdr:col>
          <xdr:colOff>510540</xdr:colOff>
          <xdr:row>34</xdr:row>
          <xdr:rowOff>106680</xdr:rowOff>
        </xdr:to>
        <xdr:pic>
          <xdr:nvPicPr>
            <xdr:cNvPr id="47" name="Picture 46">
              <a:extLst>
                <a:ext uri="{FF2B5EF4-FFF2-40B4-BE49-F238E27FC236}">
                  <a16:creationId xmlns:a16="http://schemas.microsoft.com/office/drawing/2014/main" id="{00000000-0008-0000-0000-00002F000000}"/>
                </a:ext>
              </a:extLst>
            </xdr:cNvPr>
            <xdr:cNvPicPr>
              <a:picLocks noChangeAspect="1" noChangeArrowheads="1"/>
              <a:extLst>
                <a:ext uri="{84589F7E-364E-4C9E-8A38-B11213B215E9}">
                  <a14:cameraTool cellRange="Calculation!$N$25:$Y$34" spid="_x0000_s2218"/>
                </a:ext>
              </a:extLst>
            </xdr:cNvPicPr>
          </xdr:nvPicPr>
          <xdr:blipFill>
            <a:blip xmlns:r="http://schemas.openxmlformats.org/officeDocument/2006/relationships" r:embed="rId4"/>
            <a:srcRect/>
            <a:stretch>
              <a:fillRect/>
            </a:stretch>
          </xdr:blipFill>
          <xdr:spPr bwMode="auto">
            <a:xfrm>
              <a:off x="121920" y="5090160"/>
              <a:ext cx="6880860" cy="16459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27</xdr:row>
          <xdr:rowOff>160020</xdr:rowOff>
        </xdr:from>
        <xdr:to>
          <xdr:col>12</xdr:col>
          <xdr:colOff>304800</xdr:colOff>
          <xdr:row>31</xdr:row>
          <xdr:rowOff>167640</xdr:rowOff>
        </xdr:to>
        <xdr:pic>
          <xdr:nvPicPr>
            <xdr:cNvPr id="48" name="Picture 47">
              <a:extLst>
                <a:ext uri="{FF2B5EF4-FFF2-40B4-BE49-F238E27FC236}">
                  <a16:creationId xmlns:a16="http://schemas.microsoft.com/office/drawing/2014/main" id="{00000000-0008-0000-0000-000030000000}"/>
                </a:ext>
              </a:extLst>
            </xdr:cNvPr>
            <xdr:cNvPicPr>
              <a:picLocks noChangeAspect="1" noChangeArrowheads="1"/>
              <a:extLst>
                <a:ext uri="{84589F7E-364E-4C9E-8A38-B11213B215E9}">
                  <a14:cameraTool cellRange="Calculation!$K$15:$K$18" spid="_x0000_s2219"/>
                </a:ext>
              </a:extLst>
            </xdr:cNvPicPr>
          </xdr:nvPicPr>
          <xdr:blipFill>
            <a:blip xmlns:r="http://schemas.openxmlformats.org/officeDocument/2006/relationships" r:embed="rId5"/>
            <a:srcRect/>
            <a:stretch>
              <a:fillRect/>
            </a:stretch>
          </xdr:blipFill>
          <xdr:spPr bwMode="auto">
            <a:xfrm>
              <a:off x="7101840" y="5509260"/>
              <a:ext cx="1447800" cy="7391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594360</xdr:colOff>
      <xdr:row>25</xdr:row>
      <xdr:rowOff>228600</xdr:rowOff>
    </xdr:from>
    <xdr:to>
      <xdr:col>11</xdr:col>
      <xdr:colOff>114300</xdr:colOff>
      <xdr:row>27</xdr:row>
      <xdr:rowOff>47244</xdr:rowOff>
    </xdr:to>
    <xdr:sp macro="" textlink="">
      <xdr:nvSpPr>
        <xdr:cNvPr id="31" name="Rectangle 30">
          <a:extLst>
            <a:ext uri="{FF2B5EF4-FFF2-40B4-BE49-F238E27FC236}">
              <a16:creationId xmlns:a16="http://schemas.microsoft.com/office/drawing/2014/main" id="{00000000-0008-0000-0000-00001F000000}"/>
            </a:ext>
          </a:extLst>
        </xdr:cNvPr>
        <xdr:cNvSpPr/>
      </xdr:nvSpPr>
      <xdr:spPr>
        <a:xfrm>
          <a:off x="7086600" y="5158740"/>
          <a:ext cx="739140" cy="23774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gency FB" panose="020B0503020202020204" pitchFamily="34" charset="0"/>
            </a:rPr>
            <a:t>Select:</a:t>
          </a:r>
        </a:p>
      </xdr:txBody>
    </xdr:sp>
    <xdr:clientData/>
  </xdr:twoCellAnchor>
  <mc:AlternateContent xmlns:mc="http://schemas.openxmlformats.org/markup-compatibility/2006">
    <mc:Choice xmlns:a14="http://schemas.microsoft.com/office/drawing/2010/main" Requires="a14">
      <xdr:twoCellAnchor editAs="absolute">
        <xdr:from>
          <xdr:col>11</xdr:col>
          <xdr:colOff>95250</xdr:colOff>
          <xdr:row>25</xdr:row>
          <xdr:rowOff>228600</xdr:rowOff>
        </xdr:from>
        <xdr:to>
          <xdr:col>12</xdr:col>
          <xdr:colOff>295275</xdr:colOff>
          <xdr:row>27</xdr:row>
          <xdr:rowOff>47625</xdr:rowOff>
        </xdr:to>
        <xdr:sp macro="" textlink="">
          <xdr:nvSpPr>
            <xdr:cNvPr id="2182" name="Drop Down 134" hidden="1">
              <a:extLst>
                <a:ext uri="{63B3BB69-23CF-44E3-9099-C40C66FF867C}">
                  <a14:compatExt spid="_x0000_s2182"/>
                </a:ext>
                <a:ext uri="{FF2B5EF4-FFF2-40B4-BE49-F238E27FC236}">
                  <a16:creationId xmlns:a16="http://schemas.microsoft.com/office/drawing/2014/main" id="{00000000-0008-0000-0000-00008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25797</xdr:colOff>
      <xdr:row>2</xdr:row>
      <xdr:rowOff>13891</xdr:rowOff>
    </xdr:from>
    <xdr:to>
      <xdr:col>17</xdr:col>
      <xdr:colOff>521097</xdr:colOff>
      <xdr:row>16</xdr:row>
      <xdr:rowOff>90091</xdr:rowOff>
    </xdr:to>
    <xdr:graphicFrame macro="">
      <xdr:nvGraphicFramePr>
        <xdr:cNvPr id="2" name="Chart 1" descr="Chart type: Scatter. 'Revenue', 'Profit' by 'Quantity'&#10;&#10;Description automatically generated">
          <a:extLst>
            <a:ext uri="{FF2B5EF4-FFF2-40B4-BE49-F238E27FC236}">
              <a16:creationId xmlns:a16="http://schemas.microsoft.com/office/drawing/2014/main" id="{6F160DE4-7343-1DDD-7BA6-BEF6309C2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43656</xdr:colOff>
      <xdr:row>16</xdr:row>
      <xdr:rowOff>109140</xdr:rowOff>
    </xdr:from>
    <xdr:to>
      <xdr:col>17</xdr:col>
      <xdr:colOff>531812</xdr:colOff>
      <xdr:row>30</xdr:row>
      <xdr:rowOff>185340</xdr:rowOff>
    </xdr:to>
    <xdr:graphicFrame macro="">
      <xdr:nvGraphicFramePr>
        <xdr:cNvPr id="3" name="Chart 2" descr="Chart type: Scatter. Field: Quantity and Field: Revenue appear highly correlated.&#10;&#10;Description automatically generated">
          <a:extLst>
            <a:ext uri="{FF2B5EF4-FFF2-40B4-BE49-F238E27FC236}">
              <a16:creationId xmlns:a16="http://schemas.microsoft.com/office/drawing/2014/main" id="{F64944B9-7CE8-AC12-E48C-C600147EB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8086k" refreshedDate="45315.492630092594" createdVersion="6" refreshedVersion="8" minRefreshableVersion="3" recordCount="576" xr:uid="{D1E8A32C-E9E4-4E29-8810-C953FA5815B0}">
  <cacheSource type="worksheet">
    <worksheetSource ref="A1:I577" sheet="Data"/>
  </cacheSource>
  <cacheFields count="9">
    <cacheField name="Product" numFmtId="0">
      <sharedItems/>
    </cacheField>
    <cacheField name="Product Type" numFmtId="0">
      <sharedItems count="2">
        <s v="Coffee"/>
        <s v="Tea"/>
      </sharedItems>
    </cacheField>
    <cacheField name="Year" numFmtId="0">
      <sharedItems containsSemiMixedTypes="0" containsString="0" containsNumber="1" containsInteger="1" minValue="2021" maxValue="2022" count="2">
        <n v="2021"/>
        <n v="2022"/>
      </sharedItems>
    </cacheField>
    <cacheField name="MONTH" numFmtId="0">
      <sharedItems count="12">
        <s v="Jan"/>
        <s v="Feb"/>
        <s v="Mar"/>
        <s v="Apr"/>
        <s v="May"/>
        <s v="Jun"/>
        <s v="Jul"/>
        <s v="Aug"/>
        <s v="Sep"/>
        <s v="Oct"/>
        <s v="Nov"/>
        <s v="Dec"/>
      </sharedItems>
    </cacheField>
    <cacheField name="Segment" numFmtId="0">
      <sharedItems count="3">
        <s v="Consumer"/>
        <s v="Corporate"/>
        <s v="Wholesale"/>
      </sharedItems>
    </cacheField>
    <cacheField name="Quantity" numFmtId="0">
      <sharedItems containsSemiMixedTypes="0" containsString="0" containsNumber="1" containsInteger="1" minValue="22" maxValue="915"/>
    </cacheField>
    <cacheField name="Revenue" numFmtId="166">
      <sharedItems containsSemiMixedTypes="0" containsString="0" containsNumber="1" minValue="239.11999999999998" maxValue="10559.099999999999"/>
    </cacheField>
    <cacheField name="COGS" numFmtId="166">
      <sharedItems containsSemiMixedTypes="0" containsString="0" containsNumber="1" minValue="157.91999999999999" maxValue="6765.92"/>
    </cacheField>
    <cacheField name="Profit" numFmtId="166">
      <sharedItems containsSemiMixedTypes="0" containsString="0" containsNumber="1" minValue="-20.519999999999925" maxValue="3952.7999999999984"/>
    </cacheField>
  </cacheFields>
  <extLst>
    <ext xmlns:x14="http://schemas.microsoft.com/office/spreadsheetml/2009/9/main" uri="{725AE2AE-9491-48be-B2B4-4EB974FC3084}">
      <x14:pivotCacheDefinition pivotCacheId="561342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s v="Amaretto"/>
    <x v="0"/>
    <x v="0"/>
    <x v="0"/>
    <x v="0"/>
    <n v="103"/>
    <n v="1541.91"/>
    <n v="863.1400000000001"/>
    <n v="678.77"/>
  </r>
  <r>
    <s v="Amaretto"/>
    <x v="0"/>
    <x v="0"/>
    <x v="1"/>
    <x v="0"/>
    <n v="123"/>
    <n v="1979.07"/>
    <n v="1025.82"/>
    <n v="953.25"/>
  </r>
  <r>
    <s v="Amaretto"/>
    <x v="0"/>
    <x v="0"/>
    <x v="2"/>
    <x v="0"/>
    <n v="129"/>
    <n v="1660.2299999999998"/>
    <n v="1022.9699999999999"/>
    <n v="637.25999999999988"/>
  </r>
  <r>
    <s v="Amaretto"/>
    <x v="0"/>
    <x v="0"/>
    <x v="3"/>
    <x v="0"/>
    <n v="93"/>
    <n v="1366.1699999999998"/>
    <n v="525.45000000000005"/>
    <n v="840.7199999999998"/>
  </r>
  <r>
    <s v="Amaretto"/>
    <x v="0"/>
    <x v="0"/>
    <x v="4"/>
    <x v="0"/>
    <n v="76"/>
    <n v="1020.68"/>
    <n v="525.91999999999996"/>
    <n v="494.76"/>
  </r>
  <r>
    <s v="Amaretto"/>
    <x v="0"/>
    <x v="0"/>
    <x v="5"/>
    <x v="0"/>
    <n v="88"/>
    <n v="1144.8799999999999"/>
    <n v="623.04"/>
    <n v="521.83999999999992"/>
  </r>
  <r>
    <s v="Amaretto"/>
    <x v="0"/>
    <x v="0"/>
    <x v="6"/>
    <x v="0"/>
    <n v="107"/>
    <n v="1706.6499999999999"/>
    <n v="623.81000000000006"/>
    <n v="1082.8399999999997"/>
  </r>
  <r>
    <s v="Amaretto"/>
    <x v="0"/>
    <x v="0"/>
    <x v="7"/>
    <x v="0"/>
    <n v="71"/>
    <n v="1042.99"/>
    <n v="577.23"/>
    <n v="465.76"/>
  </r>
  <r>
    <s v="Amaretto"/>
    <x v="0"/>
    <x v="0"/>
    <x v="8"/>
    <x v="0"/>
    <n v="87"/>
    <n v="1204.95"/>
    <n v="571.59"/>
    <n v="633.36"/>
  </r>
  <r>
    <s v="Amaretto"/>
    <x v="0"/>
    <x v="0"/>
    <x v="9"/>
    <x v="0"/>
    <n v="134"/>
    <n v="2024.74"/>
    <n v="1026.44"/>
    <n v="998.3"/>
  </r>
  <r>
    <s v="Amaretto"/>
    <x v="0"/>
    <x v="0"/>
    <x v="10"/>
    <x v="0"/>
    <n v="134"/>
    <n v="2118.54"/>
    <n v="746.38"/>
    <n v="1372.1599999999999"/>
  </r>
  <r>
    <s v="Amaretto"/>
    <x v="0"/>
    <x v="0"/>
    <x v="11"/>
    <x v="0"/>
    <n v="102"/>
    <n v="1327.02"/>
    <n v="766.02"/>
    <n v="561"/>
  </r>
  <r>
    <s v="Amaretto"/>
    <x v="0"/>
    <x v="1"/>
    <x v="0"/>
    <x v="0"/>
    <n v="144"/>
    <n v="1873.44"/>
    <n v="849.6"/>
    <n v="1023.84"/>
  </r>
  <r>
    <s v="Amaretto"/>
    <x v="0"/>
    <x v="1"/>
    <x v="1"/>
    <x v="0"/>
    <n v="104"/>
    <n v="1484.08"/>
    <n v="793.52"/>
    <n v="690.56"/>
  </r>
  <r>
    <s v="Amaretto"/>
    <x v="0"/>
    <x v="1"/>
    <x v="2"/>
    <x v="0"/>
    <n v="98"/>
    <n v="1302.4199999999998"/>
    <n v="789.88"/>
    <n v="512.53999999999985"/>
  </r>
  <r>
    <s v="Amaretto"/>
    <x v="0"/>
    <x v="1"/>
    <x v="3"/>
    <x v="0"/>
    <n v="70"/>
    <n v="1067.5"/>
    <n v="490"/>
    <n v="577.5"/>
  </r>
  <r>
    <s v="Amaretto"/>
    <x v="0"/>
    <x v="1"/>
    <x v="4"/>
    <x v="0"/>
    <n v="90"/>
    <n v="1145.7"/>
    <n v="657.9"/>
    <n v="487.80000000000007"/>
  </r>
  <r>
    <s v="Amaretto"/>
    <x v="0"/>
    <x v="1"/>
    <x v="5"/>
    <x v="0"/>
    <n v="96"/>
    <n v="1477.44"/>
    <n v="668.16"/>
    <n v="809.28000000000009"/>
  </r>
  <r>
    <s v="Amaretto"/>
    <x v="0"/>
    <x v="1"/>
    <x v="6"/>
    <x v="0"/>
    <n v="89"/>
    <n v="1195.27"/>
    <n v="583.83999999999992"/>
    <n v="611.43000000000006"/>
  </r>
  <r>
    <s v="Amaretto"/>
    <x v="0"/>
    <x v="1"/>
    <x v="7"/>
    <x v="0"/>
    <n v="93"/>
    <n v="1327.11"/>
    <n v="697.5"/>
    <n v="629.6099999999999"/>
  </r>
  <r>
    <s v="Amaretto"/>
    <x v="0"/>
    <x v="1"/>
    <x v="8"/>
    <x v="0"/>
    <n v="72"/>
    <n v="946.80000000000007"/>
    <n v="562.31999999999994"/>
    <n v="384.48000000000013"/>
  </r>
  <r>
    <s v="Amaretto"/>
    <x v="0"/>
    <x v="1"/>
    <x v="9"/>
    <x v="0"/>
    <n v="134"/>
    <n v="1968.46"/>
    <n v="1227.44"/>
    <n v="741.02"/>
  </r>
  <r>
    <s v="Amaretto"/>
    <x v="0"/>
    <x v="1"/>
    <x v="10"/>
    <x v="0"/>
    <n v="111"/>
    <n v="1537.35"/>
    <n v="711.51"/>
    <n v="825.83999999999992"/>
  </r>
  <r>
    <s v="Amaretto"/>
    <x v="0"/>
    <x v="1"/>
    <x v="11"/>
    <x v="0"/>
    <n v="110"/>
    <n v="1585.1"/>
    <n v="827.19999999999993"/>
    <n v="757.9"/>
  </r>
  <r>
    <s v="Amaretto"/>
    <x v="0"/>
    <x v="0"/>
    <x v="0"/>
    <x v="1"/>
    <n v="150"/>
    <n v="1801.5"/>
    <n v="852"/>
    <n v="949.5"/>
  </r>
  <r>
    <s v="Amaretto"/>
    <x v="0"/>
    <x v="0"/>
    <x v="1"/>
    <x v="1"/>
    <n v="176"/>
    <n v="2323.1999999999998"/>
    <n v="1189.76"/>
    <n v="1133.4399999999998"/>
  </r>
  <r>
    <s v="Amaretto"/>
    <x v="0"/>
    <x v="0"/>
    <x v="2"/>
    <x v="1"/>
    <n v="172"/>
    <n v="2249.7600000000002"/>
    <n v="999.31999999999994"/>
    <n v="1250.4400000000003"/>
  </r>
  <r>
    <s v="Amaretto"/>
    <x v="0"/>
    <x v="0"/>
    <x v="3"/>
    <x v="1"/>
    <n v="104"/>
    <n v="1186.6400000000001"/>
    <n v="874.64"/>
    <n v="312.00000000000011"/>
  </r>
  <r>
    <s v="Amaretto"/>
    <x v="0"/>
    <x v="0"/>
    <x v="4"/>
    <x v="1"/>
    <n v="125"/>
    <n v="1605"/>
    <n v="767.5"/>
    <n v="837.5"/>
  </r>
  <r>
    <s v="Amaretto"/>
    <x v="0"/>
    <x v="0"/>
    <x v="5"/>
    <x v="1"/>
    <n v="120"/>
    <n v="1540.8"/>
    <n v="937.19999999999993"/>
    <n v="603.6"/>
  </r>
  <r>
    <s v="Amaretto"/>
    <x v="0"/>
    <x v="0"/>
    <x v="6"/>
    <x v="1"/>
    <n v="111"/>
    <n v="1214.3399999999999"/>
    <n v="924.63"/>
    <n v="289.70999999999992"/>
  </r>
  <r>
    <s v="Amaretto"/>
    <x v="0"/>
    <x v="0"/>
    <x v="7"/>
    <x v="1"/>
    <n v="141"/>
    <n v="1810.44"/>
    <n v="1106.8499999999999"/>
    <n v="703.59000000000015"/>
  </r>
  <r>
    <s v="Amaretto"/>
    <x v="0"/>
    <x v="0"/>
    <x v="8"/>
    <x v="1"/>
    <n v="149"/>
    <n v="1735.8500000000001"/>
    <n v="922.31000000000006"/>
    <n v="813.54000000000008"/>
  </r>
  <r>
    <s v="Amaretto"/>
    <x v="0"/>
    <x v="0"/>
    <x v="9"/>
    <x v="1"/>
    <n v="166"/>
    <n v="2071.6800000000003"/>
    <n v="1157.02"/>
    <n v="914.66000000000031"/>
  </r>
  <r>
    <s v="Amaretto"/>
    <x v="0"/>
    <x v="0"/>
    <x v="10"/>
    <x v="1"/>
    <n v="143"/>
    <n v="1564.4199999999998"/>
    <n v="810.81"/>
    <n v="753.6099999999999"/>
  </r>
  <r>
    <s v="Amaretto"/>
    <x v="0"/>
    <x v="0"/>
    <x v="11"/>
    <x v="1"/>
    <n v="201"/>
    <n v="2389.8900000000003"/>
    <n v="1597.95"/>
    <n v="791.94000000000028"/>
  </r>
  <r>
    <s v="Amaretto"/>
    <x v="0"/>
    <x v="1"/>
    <x v="0"/>
    <x v="1"/>
    <n v="173"/>
    <n v="2325.12"/>
    <n v="1377.08"/>
    <n v="948.04"/>
  </r>
  <r>
    <s v="Amaretto"/>
    <x v="0"/>
    <x v="1"/>
    <x v="1"/>
    <x v="1"/>
    <n v="183"/>
    <n v="2131.9500000000003"/>
    <n v="1299.3"/>
    <n v="832.65000000000032"/>
  </r>
  <r>
    <s v="Amaretto"/>
    <x v="0"/>
    <x v="1"/>
    <x v="2"/>
    <x v="1"/>
    <n v="184"/>
    <n v="2515.2800000000002"/>
    <n v="1063.52"/>
    <n v="1451.7600000000002"/>
  </r>
  <r>
    <s v="Amaretto"/>
    <x v="0"/>
    <x v="1"/>
    <x v="3"/>
    <x v="1"/>
    <n v="166"/>
    <n v="2249.3000000000002"/>
    <n v="1040.82"/>
    <n v="1208.4800000000002"/>
  </r>
  <r>
    <s v="Amaretto"/>
    <x v="0"/>
    <x v="1"/>
    <x v="4"/>
    <x v="1"/>
    <n v="156"/>
    <n v="1687.92"/>
    <n v="794.04"/>
    <n v="893.88000000000011"/>
  </r>
  <r>
    <s v="Amaretto"/>
    <x v="0"/>
    <x v="1"/>
    <x v="5"/>
    <x v="1"/>
    <n v="124"/>
    <n v="1414.84"/>
    <n v="683.24"/>
    <n v="731.59999999999991"/>
  </r>
  <r>
    <s v="Amaretto"/>
    <x v="0"/>
    <x v="1"/>
    <x v="6"/>
    <x v="1"/>
    <n v="128"/>
    <n v="1704.96"/>
    <n v="732.16"/>
    <n v="972.80000000000007"/>
  </r>
  <r>
    <s v="Amaretto"/>
    <x v="0"/>
    <x v="1"/>
    <x v="7"/>
    <x v="1"/>
    <n v="111"/>
    <n v="1373.07"/>
    <n v="836.94"/>
    <n v="536.12999999999988"/>
  </r>
  <r>
    <s v="Amaretto"/>
    <x v="0"/>
    <x v="1"/>
    <x v="8"/>
    <x v="1"/>
    <n v="125"/>
    <n v="1575"/>
    <n v="1014.9999999999999"/>
    <n v="560.00000000000011"/>
  </r>
  <r>
    <s v="Amaretto"/>
    <x v="0"/>
    <x v="1"/>
    <x v="9"/>
    <x v="1"/>
    <n v="174"/>
    <n v="2110.6200000000003"/>
    <n v="1275.42"/>
    <n v="835.20000000000027"/>
  </r>
  <r>
    <s v="Amaretto"/>
    <x v="0"/>
    <x v="1"/>
    <x v="10"/>
    <x v="1"/>
    <n v="205"/>
    <n v="2777.75"/>
    <n v="1642.05"/>
    <n v="1135.7"/>
  </r>
  <r>
    <s v="Amaretto"/>
    <x v="0"/>
    <x v="1"/>
    <x v="11"/>
    <x v="1"/>
    <n v="199"/>
    <n v="2389.9899999999998"/>
    <n v="1486.53"/>
    <n v="903.45999999999981"/>
  </r>
  <r>
    <s v="Amaretto"/>
    <x v="0"/>
    <x v="0"/>
    <x v="0"/>
    <x v="2"/>
    <n v="304"/>
    <n v="3474.72"/>
    <n v="2194.88"/>
    <n v="1279.8399999999997"/>
  </r>
  <r>
    <s v="Amaretto"/>
    <x v="0"/>
    <x v="0"/>
    <x v="1"/>
    <x v="2"/>
    <n v="242"/>
    <n v="2640.2200000000003"/>
    <n v="1742.4"/>
    <n v="897.82000000000016"/>
  </r>
  <r>
    <s v="Amaretto"/>
    <x v="0"/>
    <x v="0"/>
    <x v="2"/>
    <x v="2"/>
    <n v="203"/>
    <n v="2299.9900000000002"/>
    <n v="1339.8"/>
    <n v="960.19000000000028"/>
  </r>
  <r>
    <s v="Amaretto"/>
    <x v="0"/>
    <x v="0"/>
    <x v="3"/>
    <x v="2"/>
    <n v="182"/>
    <n v="2194.92"/>
    <n v="1168.44"/>
    <n v="1026.48"/>
  </r>
  <r>
    <s v="Amaretto"/>
    <x v="0"/>
    <x v="0"/>
    <x v="4"/>
    <x v="2"/>
    <n v="145"/>
    <n v="1566"/>
    <n v="1183.2"/>
    <n v="382.79999999999995"/>
  </r>
  <r>
    <s v="Amaretto"/>
    <x v="0"/>
    <x v="0"/>
    <x v="5"/>
    <x v="2"/>
    <n v="169"/>
    <n v="1701.8300000000002"/>
    <n v="1404.39"/>
    <n v="297.44000000000005"/>
  </r>
  <r>
    <s v="Amaretto"/>
    <x v="0"/>
    <x v="0"/>
    <x v="6"/>
    <x v="2"/>
    <n v="148"/>
    <n v="1537.72"/>
    <n v="1340.88"/>
    <n v="196.83999999999992"/>
  </r>
  <r>
    <s v="Amaretto"/>
    <x v="0"/>
    <x v="0"/>
    <x v="7"/>
    <x v="2"/>
    <n v="207"/>
    <n v="2041.02"/>
    <n v="1169.5500000000002"/>
    <n v="871.4699999999998"/>
  </r>
  <r>
    <s v="Amaretto"/>
    <x v="0"/>
    <x v="0"/>
    <x v="8"/>
    <x v="2"/>
    <n v="208"/>
    <n v="2312.96"/>
    <n v="1620.32"/>
    <n v="692.6400000000001"/>
  </r>
  <r>
    <s v="Amaretto"/>
    <x v="0"/>
    <x v="0"/>
    <x v="9"/>
    <x v="2"/>
    <n v="272"/>
    <n v="2739.04"/>
    <n v="2211.36"/>
    <n v="527.67999999999984"/>
  </r>
  <r>
    <s v="Amaretto"/>
    <x v="0"/>
    <x v="0"/>
    <x v="10"/>
    <x v="2"/>
    <n v="228"/>
    <n v="2343.8399999999997"/>
    <n v="1536.72"/>
    <n v="807.11999999999966"/>
  </r>
  <r>
    <s v="Amaretto"/>
    <x v="0"/>
    <x v="0"/>
    <x v="11"/>
    <x v="2"/>
    <n v="276"/>
    <n v="3069.12"/>
    <n v="1909.92"/>
    <n v="1159.1999999999998"/>
  </r>
  <r>
    <s v="Amaretto"/>
    <x v="0"/>
    <x v="1"/>
    <x v="0"/>
    <x v="2"/>
    <n v="257"/>
    <n v="2534.02"/>
    <n v="2061.14"/>
    <n v="472.88000000000011"/>
  </r>
  <r>
    <s v="Amaretto"/>
    <x v="0"/>
    <x v="1"/>
    <x v="1"/>
    <x v="2"/>
    <n v="228"/>
    <n v="2321.04"/>
    <n v="1208.3999999999999"/>
    <n v="1112.6400000000001"/>
  </r>
  <r>
    <s v="Amaretto"/>
    <x v="0"/>
    <x v="1"/>
    <x v="2"/>
    <x v="2"/>
    <n v="182"/>
    <n v="1776.32"/>
    <n v="1215.76"/>
    <n v="560.55999999999995"/>
  </r>
  <r>
    <s v="Amaretto"/>
    <x v="0"/>
    <x v="1"/>
    <x v="3"/>
    <x v="2"/>
    <n v="190"/>
    <n v="2131.8000000000002"/>
    <n v="1134.3"/>
    <n v="997.50000000000023"/>
  </r>
  <r>
    <s v="Amaretto"/>
    <x v="0"/>
    <x v="1"/>
    <x v="4"/>
    <x v="2"/>
    <n v="183"/>
    <n v="1842.81"/>
    <n v="1240.74"/>
    <n v="602.06999999999994"/>
  </r>
  <r>
    <s v="Amaretto"/>
    <x v="0"/>
    <x v="1"/>
    <x v="5"/>
    <x v="2"/>
    <n v="166"/>
    <n v="1741.3400000000001"/>
    <n v="1070.7"/>
    <n v="670.6400000000001"/>
  </r>
  <r>
    <s v="Amaretto"/>
    <x v="0"/>
    <x v="1"/>
    <x v="6"/>
    <x v="2"/>
    <n v="213"/>
    <n v="2010.7199999999998"/>
    <n v="1429.23"/>
    <n v="581.48999999999978"/>
  </r>
  <r>
    <s v="Amaretto"/>
    <x v="0"/>
    <x v="1"/>
    <x v="7"/>
    <x v="2"/>
    <n v="182"/>
    <n v="1965.6000000000001"/>
    <n v="1104.74"/>
    <n v="860.86000000000013"/>
  </r>
  <r>
    <s v="Amaretto"/>
    <x v="0"/>
    <x v="1"/>
    <x v="8"/>
    <x v="2"/>
    <n v="184"/>
    <n v="1968.8"/>
    <n v="1341.36"/>
    <n v="627.44000000000005"/>
  </r>
  <r>
    <s v="Amaretto"/>
    <x v="0"/>
    <x v="1"/>
    <x v="9"/>
    <x v="2"/>
    <n v="209"/>
    <n v="2236.2999999999997"/>
    <n v="1421.2"/>
    <n v="815.09999999999968"/>
  </r>
  <r>
    <s v="Amaretto"/>
    <x v="0"/>
    <x v="1"/>
    <x v="10"/>
    <x v="2"/>
    <n v="262"/>
    <n v="2939.6400000000003"/>
    <n v="1498.6399999999999"/>
    <n v="1441.0000000000005"/>
  </r>
  <r>
    <s v="Amaretto"/>
    <x v="0"/>
    <x v="1"/>
    <x v="11"/>
    <x v="2"/>
    <n v="243"/>
    <n v="2828.52"/>
    <n v="1890.54"/>
    <n v="937.98"/>
  </r>
  <r>
    <s v="Columbian"/>
    <x v="0"/>
    <x v="0"/>
    <x v="0"/>
    <x v="0"/>
    <n v="252"/>
    <n v="3948.84"/>
    <n v="1668.24"/>
    <n v="2280.6000000000004"/>
  </r>
  <r>
    <s v="Columbian"/>
    <x v="0"/>
    <x v="0"/>
    <x v="1"/>
    <x v="0"/>
    <n v="239"/>
    <n v="3410.5299999999997"/>
    <n v="1914.3899999999999"/>
    <n v="1496.1399999999999"/>
  </r>
  <r>
    <s v="Columbian"/>
    <x v="0"/>
    <x v="0"/>
    <x v="2"/>
    <x v="0"/>
    <n v="188"/>
    <n v="2577.48"/>
    <n v="1300.96"/>
    <n v="1276.52"/>
  </r>
  <r>
    <s v="Columbian"/>
    <x v="0"/>
    <x v="0"/>
    <x v="3"/>
    <x v="0"/>
    <n v="210"/>
    <n v="2967.3"/>
    <n v="1407"/>
    <n v="1560.3000000000002"/>
  </r>
  <r>
    <s v="Columbian"/>
    <x v="0"/>
    <x v="0"/>
    <x v="4"/>
    <x v="0"/>
    <n v="181"/>
    <n v="2329.4699999999998"/>
    <n v="1270.6199999999999"/>
    <n v="1058.8499999999999"/>
  </r>
  <r>
    <s v="Columbian"/>
    <x v="0"/>
    <x v="0"/>
    <x v="5"/>
    <x v="0"/>
    <n v="162"/>
    <n v="2311.7399999999998"/>
    <n v="1155.06"/>
    <n v="1156.6799999999998"/>
  </r>
  <r>
    <s v="Columbian"/>
    <x v="0"/>
    <x v="0"/>
    <x v="6"/>
    <x v="0"/>
    <n v="179"/>
    <n v="2729.75"/>
    <n v="1152.76"/>
    <n v="1576.99"/>
  </r>
  <r>
    <s v="Columbian"/>
    <x v="0"/>
    <x v="0"/>
    <x v="7"/>
    <x v="0"/>
    <n v="180"/>
    <n v="2543.4"/>
    <n v="1279.8"/>
    <n v="1263.6000000000001"/>
  </r>
  <r>
    <s v="Columbian"/>
    <x v="0"/>
    <x v="0"/>
    <x v="8"/>
    <x v="0"/>
    <n v="133"/>
    <n v="1897.9099999999999"/>
    <n v="861.84"/>
    <n v="1036.0699999999997"/>
  </r>
  <r>
    <s v="Columbian"/>
    <x v="0"/>
    <x v="0"/>
    <x v="9"/>
    <x v="0"/>
    <n v="235"/>
    <n v="3057.35"/>
    <n v="1506.3500000000001"/>
    <n v="1550.9999999999998"/>
  </r>
  <r>
    <s v="Columbian"/>
    <x v="0"/>
    <x v="0"/>
    <x v="10"/>
    <x v="0"/>
    <n v="227"/>
    <n v="3493.53"/>
    <n v="1700.23"/>
    <n v="1793.3000000000002"/>
  </r>
  <r>
    <s v="Columbian"/>
    <x v="0"/>
    <x v="0"/>
    <x v="11"/>
    <x v="0"/>
    <n v="262"/>
    <n v="4032.1800000000003"/>
    <n v="1548.42"/>
    <n v="2483.7600000000002"/>
  </r>
  <r>
    <s v="Columbian"/>
    <x v="0"/>
    <x v="1"/>
    <x v="0"/>
    <x v="0"/>
    <n v="271"/>
    <n v="3677.4700000000003"/>
    <n v="1810.28"/>
    <n v="1867.1900000000003"/>
  </r>
  <r>
    <s v="Columbian"/>
    <x v="0"/>
    <x v="1"/>
    <x v="1"/>
    <x v="0"/>
    <n v="214"/>
    <n v="3173.62"/>
    <n v="1658.5"/>
    <n v="1515.12"/>
  </r>
  <r>
    <s v="Columbian"/>
    <x v="0"/>
    <x v="1"/>
    <x v="2"/>
    <x v="0"/>
    <n v="214"/>
    <n v="2993.86"/>
    <n v="1335.3600000000001"/>
    <n v="1658.5"/>
  </r>
  <r>
    <s v="Columbian"/>
    <x v="0"/>
    <x v="1"/>
    <x v="3"/>
    <x v="0"/>
    <n v="192"/>
    <n v="2739.84"/>
    <n v="1207.68"/>
    <n v="1532.16"/>
  </r>
  <r>
    <s v="Columbian"/>
    <x v="0"/>
    <x v="1"/>
    <x v="4"/>
    <x v="0"/>
    <n v="166"/>
    <n v="2089.94"/>
    <n v="1269.9000000000001"/>
    <n v="820.04"/>
  </r>
  <r>
    <s v="Columbian"/>
    <x v="0"/>
    <x v="1"/>
    <x v="5"/>
    <x v="0"/>
    <n v="176"/>
    <n v="2659.3599999999997"/>
    <n v="1379.84"/>
    <n v="1279.5199999999998"/>
  </r>
  <r>
    <s v="Columbian"/>
    <x v="0"/>
    <x v="1"/>
    <x v="6"/>
    <x v="0"/>
    <n v="171"/>
    <n v="2751.39"/>
    <n v="1243.1699999999998"/>
    <n v="1508.22"/>
  </r>
  <r>
    <s v="Columbian"/>
    <x v="0"/>
    <x v="1"/>
    <x v="7"/>
    <x v="0"/>
    <n v="185"/>
    <n v="2924.85"/>
    <n v="1378.25"/>
    <n v="1546.6"/>
  </r>
  <r>
    <s v="Columbian"/>
    <x v="0"/>
    <x v="1"/>
    <x v="8"/>
    <x v="0"/>
    <n v="160"/>
    <n v="2552"/>
    <n v="1134.4000000000001"/>
    <n v="1417.6"/>
  </r>
  <r>
    <s v="Columbian"/>
    <x v="0"/>
    <x v="1"/>
    <x v="9"/>
    <x v="0"/>
    <n v="259"/>
    <n v="4094.79"/>
    <n v="1621.34"/>
    <n v="2473.4499999999998"/>
  </r>
  <r>
    <s v="Columbian"/>
    <x v="0"/>
    <x v="1"/>
    <x v="10"/>
    <x v="0"/>
    <n v="248"/>
    <n v="3608.4"/>
    <n v="1708.72"/>
    <n v="1899.68"/>
  </r>
  <r>
    <s v="Columbian"/>
    <x v="0"/>
    <x v="1"/>
    <x v="11"/>
    <x v="0"/>
    <n v="288"/>
    <n v="4150.08"/>
    <n v="2056.3199999999997"/>
    <n v="2093.7600000000002"/>
  </r>
  <r>
    <s v="Columbian"/>
    <x v="0"/>
    <x v="0"/>
    <x v="0"/>
    <x v="1"/>
    <n v="411"/>
    <n v="5227.92"/>
    <n v="2856.4500000000003"/>
    <n v="2371.4699999999998"/>
  </r>
  <r>
    <s v="Columbian"/>
    <x v="0"/>
    <x v="0"/>
    <x v="1"/>
    <x v="1"/>
    <n v="262"/>
    <n v="3083.74"/>
    <n v="1881.1599999999999"/>
    <n v="1202.58"/>
  </r>
  <r>
    <s v="Columbian"/>
    <x v="0"/>
    <x v="0"/>
    <x v="2"/>
    <x v="1"/>
    <n v="306"/>
    <n v="4146.3"/>
    <n v="2089.98"/>
    <n v="2056.3200000000002"/>
  </r>
  <r>
    <s v="Columbian"/>
    <x v="0"/>
    <x v="0"/>
    <x v="3"/>
    <x v="1"/>
    <n v="194"/>
    <n v="2236.8199999999997"/>
    <n v="1167.8799999999999"/>
    <n v="1068.9399999999998"/>
  </r>
  <r>
    <s v="Columbian"/>
    <x v="0"/>
    <x v="0"/>
    <x v="4"/>
    <x v="1"/>
    <n v="297"/>
    <n v="4059.99"/>
    <n v="1963.17"/>
    <n v="2096.8199999999997"/>
  </r>
  <r>
    <s v="Columbian"/>
    <x v="0"/>
    <x v="0"/>
    <x v="5"/>
    <x v="1"/>
    <n v="202"/>
    <n v="2377.54"/>
    <n v="1339.26"/>
    <n v="1038.28"/>
  </r>
  <r>
    <s v="Columbian"/>
    <x v="0"/>
    <x v="0"/>
    <x v="6"/>
    <x v="1"/>
    <n v="225"/>
    <n v="2434.5"/>
    <n v="1460.25"/>
    <n v="974.25"/>
  </r>
  <r>
    <s v="Columbian"/>
    <x v="0"/>
    <x v="0"/>
    <x v="7"/>
    <x v="1"/>
    <n v="284"/>
    <n v="3612.48"/>
    <n v="1704"/>
    <n v="1908.48"/>
  </r>
  <r>
    <s v="Columbian"/>
    <x v="0"/>
    <x v="0"/>
    <x v="8"/>
    <x v="1"/>
    <n v="279"/>
    <n v="3515.4"/>
    <n v="1880.46"/>
    <n v="1634.94"/>
  </r>
  <r>
    <s v="Columbian"/>
    <x v="0"/>
    <x v="0"/>
    <x v="9"/>
    <x v="1"/>
    <n v="424"/>
    <n v="5647.68"/>
    <n v="2187.84"/>
    <n v="3459.84"/>
  </r>
  <r>
    <s v="Columbian"/>
    <x v="0"/>
    <x v="0"/>
    <x v="10"/>
    <x v="1"/>
    <n v="397"/>
    <n v="5145.12"/>
    <n v="2941.77"/>
    <n v="2203.35"/>
  </r>
  <r>
    <s v="Columbian"/>
    <x v="0"/>
    <x v="0"/>
    <x v="11"/>
    <x v="1"/>
    <n v="366"/>
    <n v="4787.28"/>
    <n v="2313.12"/>
    <n v="2474.16"/>
  </r>
  <r>
    <s v="Columbian"/>
    <x v="0"/>
    <x v="1"/>
    <x v="0"/>
    <x v="1"/>
    <n v="389"/>
    <n v="4255.66"/>
    <n v="2575.1799999999998"/>
    <n v="1680.48"/>
  </r>
  <r>
    <s v="Columbian"/>
    <x v="0"/>
    <x v="1"/>
    <x v="1"/>
    <x v="1"/>
    <n v="469"/>
    <n v="6247.08"/>
    <n v="2889.04"/>
    <n v="3358.04"/>
  </r>
  <r>
    <s v="Columbian"/>
    <x v="0"/>
    <x v="1"/>
    <x v="2"/>
    <x v="1"/>
    <n v="373"/>
    <n v="3991.1"/>
    <n v="2428.23"/>
    <n v="1562.87"/>
  </r>
  <r>
    <s v="Columbian"/>
    <x v="0"/>
    <x v="1"/>
    <x v="3"/>
    <x v="1"/>
    <n v="267"/>
    <n v="3364.2"/>
    <n v="1780.8899999999999"/>
    <n v="1583.31"/>
  </r>
  <r>
    <s v="Columbian"/>
    <x v="0"/>
    <x v="1"/>
    <x v="4"/>
    <x v="1"/>
    <n v="275"/>
    <n v="3759.25"/>
    <n v="2153.25"/>
    <n v="1606"/>
  </r>
  <r>
    <s v="Columbian"/>
    <x v="0"/>
    <x v="1"/>
    <x v="5"/>
    <x v="1"/>
    <n v="330"/>
    <n v="3765.3"/>
    <n v="2263.8000000000002"/>
    <n v="1501.5"/>
  </r>
  <r>
    <s v="Columbian"/>
    <x v="0"/>
    <x v="1"/>
    <x v="6"/>
    <x v="1"/>
    <n v="280"/>
    <n v="3130.4"/>
    <n v="1901.2"/>
    <n v="1229.2"/>
  </r>
  <r>
    <s v="Columbian"/>
    <x v="0"/>
    <x v="1"/>
    <x v="7"/>
    <x v="1"/>
    <n v="196"/>
    <n v="2144.2399999999998"/>
    <n v="1315.16"/>
    <n v="829.0799999999997"/>
  </r>
  <r>
    <s v="Columbian"/>
    <x v="0"/>
    <x v="1"/>
    <x v="8"/>
    <x v="1"/>
    <n v="228"/>
    <n v="2656.2000000000003"/>
    <n v="1655.28"/>
    <n v="1000.9200000000003"/>
  </r>
  <r>
    <s v="Columbian"/>
    <x v="0"/>
    <x v="1"/>
    <x v="9"/>
    <x v="1"/>
    <n v="453"/>
    <n v="5762.16"/>
    <n v="3279.7200000000003"/>
    <n v="2482.4399999999996"/>
  </r>
  <r>
    <s v="Columbian"/>
    <x v="0"/>
    <x v="1"/>
    <x v="10"/>
    <x v="1"/>
    <n v="336"/>
    <n v="3833.76"/>
    <n v="2338.56"/>
    <n v="1495.2000000000003"/>
  </r>
  <r>
    <s v="Columbian"/>
    <x v="0"/>
    <x v="1"/>
    <x v="11"/>
    <x v="1"/>
    <n v="348"/>
    <n v="3932.4"/>
    <n v="2376.84"/>
    <n v="1555.56"/>
  </r>
  <r>
    <s v="Columbian"/>
    <x v="0"/>
    <x v="0"/>
    <x v="0"/>
    <x v="2"/>
    <n v="415"/>
    <n v="4179.05"/>
    <n v="2900.85"/>
    <n v="1278.2000000000003"/>
  </r>
  <r>
    <s v="Columbian"/>
    <x v="0"/>
    <x v="0"/>
    <x v="1"/>
    <x v="2"/>
    <n v="458"/>
    <n v="4612.0600000000004"/>
    <n v="3352.56"/>
    <n v="1259.5000000000005"/>
  </r>
  <r>
    <s v="Columbian"/>
    <x v="0"/>
    <x v="0"/>
    <x v="2"/>
    <x v="2"/>
    <n v="435"/>
    <n v="4972.05"/>
    <n v="3132"/>
    <n v="1840.0500000000002"/>
  </r>
  <r>
    <s v="Columbian"/>
    <x v="0"/>
    <x v="0"/>
    <x v="3"/>
    <x v="2"/>
    <n v="274"/>
    <n v="2989.34"/>
    <n v="1939.92"/>
    <n v="1049.42"/>
  </r>
  <r>
    <s v="Columbian"/>
    <x v="0"/>
    <x v="0"/>
    <x v="4"/>
    <x v="2"/>
    <n v="338"/>
    <n v="3545.62"/>
    <n v="2227.42"/>
    <n v="1318.1999999999998"/>
  </r>
  <r>
    <s v="Columbian"/>
    <x v="0"/>
    <x v="0"/>
    <x v="5"/>
    <x v="2"/>
    <n v="394"/>
    <n v="3762.7000000000003"/>
    <n v="2604.34"/>
    <n v="1158.3600000000001"/>
  </r>
  <r>
    <s v="Columbian"/>
    <x v="0"/>
    <x v="0"/>
    <x v="6"/>
    <x v="2"/>
    <n v="345"/>
    <n v="3439.65"/>
    <n v="2511.6"/>
    <n v="928.05000000000018"/>
  </r>
  <r>
    <s v="Columbian"/>
    <x v="0"/>
    <x v="0"/>
    <x v="7"/>
    <x v="2"/>
    <n v="383"/>
    <n v="4178.53"/>
    <n v="3090.81"/>
    <n v="1087.7199999999998"/>
  </r>
  <r>
    <s v="Columbian"/>
    <x v="0"/>
    <x v="0"/>
    <x v="8"/>
    <x v="2"/>
    <n v="412"/>
    <n v="4667.96"/>
    <n v="2933.44"/>
    <n v="1734.52"/>
  </r>
  <r>
    <s v="Columbian"/>
    <x v="0"/>
    <x v="0"/>
    <x v="9"/>
    <x v="2"/>
    <n v="501"/>
    <n v="5205.3900000000003"/>
    <n v="3772.53"/>
    <n v="1432.8600000000001"/>
  </r>
  <r>
    <s v="Columbian"/>
    <x v="0"/>
    <x v="0"/>
    <x v="10"/>
    <x v="2"/>
    <n v="568"/>
    <n v="6196.88"/>
    <n v="3845.3599999999997"/>
    <n v="2351.5200000000004"/>
  </r>
  <r>
    <s v="Columbian"/>
    <x v="0"/>
    <x v="0"/>
    <x v="11"/>
    <x v="2"/>
    <n v="401"/>
    <n v="4082.18"/>
    <n v="2734.82"/>
    <n v="1347.3599999999997"/>
  </r>
  <r>
    <s v="Columbian"/>
    <x v="0"/>
    <x v="1"/>
    <x v="0"/>
    <x v="2"/>
    <n v="426"/>
    <n v="4690.26"/>
    <n v="2683.7999999999997"/>
    <n v="2006.4600000000005"/>
  </r>
  <r>
    <s v="Columbian"/>
    <x v="0"/>
    <x v="1"/>
    <x v="1"/>
    <x v="2"/>
    <n v="642"/>
    <n v="7678.3200000000006"/>
    <n v="4128.0599999999995"/>
    <n v="3550.2600000000011"/>
  </r>
  <r>
    <s v="Columbian"/>
    <x v="0"/>
    <x v="1"/>
    <x v="2"/>
    <x v="2"/>
    <n v="482"/>
    <n v="5056.18"/>
    <n v="3504.14"/>
    <n v="1552.0400000000004"/>
  </r>
  <r>
    <s v="Columbian"/>
    <x v="0"/>
    <x v="1"/>
    <x v="3"/>
    <x v="2"/>
    <n v="572"/>
    <n v="6537.96"/>
    <n v="3889.6"/>
    <n v="2648.36"/>
  </r>
  <r>
    <s v="Columbian"/>
    <x v="0"/>
    <x v="1"/>
    <x v="4"/>
    <x v="2"/>
    <n v="497"/>
    <n v="4691.6799999999994"/>
    <n v="3160.92"/>
    <n v="1530.7599999999993"/>
  </r>
  <r>
    <s v="Columbian"/>
    <x v="0"/>
    <x v="1"/>
    <x v="5"/>
    <x v="2"/>
    <n v="544"/>
    <n v="5135.3599999999997"/>
    <n v="4025.6000000000004"/>
    <n v="1109.7599999999993"/>
  </r>
  <r>
    <s v="Columbian"/>
    <x v="0"/>
    <x v="1"/>
    <x v="6"/>
    <x v="2"/>
    <n v="441"/>
    <n v="4255.6500000000005"/>
    <n v="3192.84"/>
    <n v="1062.8100000000004"/>
  </r>
  <r>
    <s v="Columbian"/>
    <x v="0"/>
    <x v="1"/>
    <x v="7"/>
    <x v="2"/>
    <n v="450"/>
    <n v="5427"/>
    <n v="3339"/>
    <n v="2088"/>
  </r>
  <r>
    <s v="Columbian"/>
    <x v="0"/>
    <x v="1"/>
    <x v="8"/>
    <x v="2"/>
    <n v="352"/>
    <n v="4245.12"/>
    <n v="2601.2799999999997"/>
    <n v="1643.8400000000001"/>
  </r>
  <r>
    <s v="Columbian"/>
    <x v="0"/>
    <x v="1"/>
    <x v="9"/>
    <x v="2"/>
    <n v="751"/>
    <n v="8110.8"/>
    <n v="5114.3099999999995"/>
    <n v="2996.4900000000007"/>
  </r>
  <r>
    <s v="Columbian"/>
    <x v="0"/>
    <x v="1"/>
    <x v="10"/>
    <x v="2"/>
    <n v="751"/>
    <n v="7172.05"/>
    <n v="5527.3600000000006"/>
    <n v="1644.6899999999996"/>
  </r>
  <r>
    <s v="Columbian"/>
    <x v="0"/>
    <x v="1"/>
    <x v="11"/>
    <x v="2"/>
    <n v="446"/>
    <n v="5191.4400000000005"/>
    <n v="3456.5"/>
    <n v="1734.9400000000005"/>
  </r>
  <r>
    <s v="Decaf Espresso"/>
    <x v="0"/>
    <x v="0"/>
    <x v="0"/>
    <x v="0"/>
    <n v="140"/>
    <n v="1860.6"/>
    <n v="1107.4000000000001"/>
    <n v="753.19999999999982"/>
  </r>
  <r>
    <s v="Decaf Espresso"/>
    <x v="0"/>
    <x v="0"/>
    <x v="1"/>
    <x v="0"/>
    <n v="177"/>
    <n v="2228.4299999999998"/>
    <n v="1571.7600000000002"/>
    <n v="656.66999999999962"/>
  </r>
  <r>
    <s v="Decaf Espresso"/>
    <x v="0"/>
    <x v="0"/>
    <x v="2"/>
    <x v="0"/>
    <n v="140"/>
    <n v="1841"/>
    <n v="1066.8"/>
    <n v="774.2"/>
  </r>
  <r>
    <s v="Decaf Espresso"/>
    <x v="0"/>
    <x v="0"/>
    <x v="3"/>
    <x v="0"/>
    <n v="119"/>
    <n v="1714.79"/>
    <n v="627.13"/>
    <n v="1087.6599999999999"/>
  </r>
  <r>
    <s v="Decaf Espresso"/>
    <x v="0"/>
    <x v="0"/>
    <x v="4"/>
    <x v="0"/>
    <n v="148"/>
    <n v="2298.44"/>
    <n v="745.92"/>
    <n v="1552.52"/>
  </r>
  <r>
    <s v="Decaf Espresso"/>
    <x v="0"/>
    <x v="0"/>
    <x v="5"/>
    <x v="0"/>
    <n v="128"/>
    <n v="1772.8"/>
    <n v="1016.32"/>
    <n v="756.4799999999999"/>
  </r>
  <r>
    <s v="Decaf Espresso"/>
    <x v="0"/>
    <x v="0"/>
    <x v="6"/>
    <x v="0"/>
    <n v="117"/>
    <n v="1882.53"/>
    <n v="857.61"/>
    <n v="1024.92"/>
  </r>
  <r>
    <s v="Decaf Espresso"/>
    <x v="0"/>
    <x v="0"/>
    <x v="7"/>
    <x v="0"/>
    <n v="155"/>
    <n v="1951.45"/>
    <n v="1047.8"/>
    <n v="903.65000000000009"/>
  </r>
  <r>
    <s v="Decaf Espresso"/>
    <x v="0"/>
    <x v="0"/>
    <x v="8"/>
    <x v="0"/>
    <n v="125"/>
    <n v="1818.75"/>
    <n v="835"/>
    <n v="983.75"/>
  </r>
  <r>
    <s v="Decaf Espresso"/>
    <x v="0"/>
    <x v="0"/>
    <x v="9"/>
    <x v="0"/>
    <n v="161"/>
    <n v="2207.31"/>
    <n v="1159.2"/>
    <n v="1048.1099999999999"/>
  </r>
  <r>
    <s v="Decaf Espresso"/>
    <x v="0"/>
    <x v="0"/>
    <x v="10"/>
    <x v="0"/>
    <n v="184"/>
    <n v="2780.24"/>
    <n v="1424.16"/>
    <n v="1356.0799999999997"/>
  </r>
  <r>
    <s v="Decaf Espresso"/>
    <x v="0"/>
    <x v="0"/>
    <x v="11"/>
    <x v="0"/>
    <n v="190"/>
    <n v="2684.7000000000003"/>
    <n v="1453.5"/>
    <n v="1231.2000000000003"/>
  </r>
  <r>
    <s v="Decaf Espresso"/>
    <x v="0"/>
    <x v="1"/>
    <x v="0"/>
    <x v="0"/>
    <n v="183"/>
    <n v="2713.89"/>
    <n v="1491.45"/>
    <n v="1222.4399999999998"/>
  </r>
  <r>
    <s v="Decaf Espresso"/>
    <x v="0"/>
    <x v="1"/>
    <x v="1"/>
    <x v="0"/>
    <n v="179"/>
    <n v="2479.15"/>
    <n v="1371.14"/>
    <n v="1108.01"/>
  </r>
  <r>
    <s v="Decaf Espresso"/>
    <x v="0"/>
    <x v="1"/>
    <x v="2"/>
    <x v="0"/>
    <n v="172"/>
    <n v="2478.52"/>
    <n v="1360.52"/>
    <n v="1118"/>
  </r>
  <r>
    <s v="Decaf Espresso"/>
    <x v="0"/>
    <x v="1"/>
    <x v="3"/>
    <x v="0"/>
    <n v="139"/>
    <n v="2002.99"/>
    <n v="946.58999999999992"/>
    <n v="1056.4000000000001"/>
  </r>
  <r>
    <s v="Decaf Espresso"/>
    <x v="0"/>
    <x v="1"/>
    <x v="4"/>
    <x v="0"/>
    <n v="134"/>
    <n v="1874.66"/>
    <n v="732.98"/>
    <n v="1141.68"/>
  </r>
  <r>
    <s v="Decaf Espresso"/>
    <x v="0"/>
    <x v="1"/>
    <x v="5"/>
    <x v="0"/>
    <n v="136"/>
    <n v="1788.4"/>
    <n v="786.08"/>
    <n v="1002.32"/>
  </r>
  <r>
    <s v="Decaf Espresso"/>
    <x v="0"/>
    <x v="1"/>
    <x v="6"/>
    <x v="0"/>
    <n v="134"/>
    <n v="1893.42"/>
    <n v="892.44"/>
    <n v="1000.98"/>
  </r>
  <r>
    <s v="Decaf Espresso"/>
    <x v="0"/>
    <x v="1"/>
    <x v="7"/>
    <x v="0"/>
    <n v="119"/>
    <n v="1498.21"/>
    <n v="968.66000000000008"/>
    <n v="529.54999999999995"/>
  </r>
  <r>
    <s v="Decaf Espresso"/>
    <x v="0"/>
    <x v="1"/>
    <x v="8"/>
    <x v="0"/>
    <n v="112"/>
    <n v="1613.92"/>
    <n v="659.68"/>
    <n v="954.24000000000012"/>
  </r>
  <r>
    <s v="Decaf Espresso"/>
    <x v="0"/>
    <x v="1"/>
    <x v="9"/>
    <x v="0"/>
    <n v="181"/>
    <n v="2557.5300000000002"/>
    <n v="1565.65"/>
    <n v="991.88000000000011"/>
  </r>
  <r>
    <s v="Decaf Espresso"/>
    <x v="0"/>
    <x v="1"/>
    <x v="10"/>
    <x v="0"/>
    <n v="165"/>
    <n v="2262.15"/>
    <n v="1174.8"/>
    <n v="1087.3500000000001"/>
  </r>
  <r>
    <s v="Decaf Espresso"/>
    <x v="0"/>
    <x v="1"/>
    <x v="11"/>
    <x v="0"/>
    <n v="190"/>
    <n v="2445.2999999999997"/>
    <n v="1098.2"/>
    <n v="1347.0999999999997"/>
  </r>
  <r>
    <s v="Decaf Espresso"/>
    <x v="0"/>
    <x v="0"/>
    <x v="0"/>
    <x v="1"/>
    <n v="362"/>
    <n v="3916.84"/>
    <n v="2381.96"/>
    <n v="1534.88"/>
  </r>
  <r>
    <s v="Decaf Espresso"/>
    <x v="0"/>
    <x v="0"/>
    <x v="1"/>
    <x v="1"/>
    <n v="304"/>
    <n v="3398.72"/>
    <n v="2222.2399999999998"/>
    <n v="1176.48"/>
  </r>
  <r>
    <s v="Decaf Espresso"/>
    <x v="0"/>
    <x v="0"/>
    <x v="2"/>
    <x v="1"/>
    <n v="374"/>
    <n v="4136.4400000000005"/>
    <n v="2891.02"/>
    <n v="1245.4200000000005"/>
  </r>
  <r>
    <s v="Decaf Espresso"/>
    <x v="0"/>
    <x v="0"/>
    <x v="3"/>
    <x v="1"/>
    <n v="321"/>
    <n v="4349.55"/>
    <n v="2205.27"/>
    <n v="2144.2800000000002"/>
  </r>
  <r>
    <s v="Decaf Espresso"/>
    <x v="0"/>
    <x v="0"/>
    <x v="4"/>
    <x v="1"/>
    <n v="249"/>
    <n v="2900.85"/>
    <n v="1822.68"/>
    <n v="1078.1699999999998"/>
  </r>
  <r>
    <s v="Decaf Espresso"/>
    <x v="0"/>
    <x v="0"/>
    <x v="5"/>
    <x v="1"/>
    <n v="291"/>
    <n v="3183.54"/>
    <n v="1804.2"/>
    <n v="1379.34"/>
  </r>
  <r>
    <s v="Decaf Espresso"/>
    <x v="0"/>
    <x v="0"/>
    <x v="6"/>
    <x v="1"/>
    <n v="238"/>
    <n v="2886.94"/>
    <n v="1673.14"/>
    <n v="1213.8"/>
  </r>
  <r>
    <s v="Decaf Espresso"/>
    <x v="0"/>
    <x v="0"/>
    <x v="7"/>
    <x v="1"/>
    <n v="275"/>
    <n v="3759.25"/>
    <n v="2447.5"/>
    <n v="1311.75"/>
  </r>
  <r>
    <s v="Decaf Espresso"/>
    <x v="0"/>
    <x v="0"/>
    <x v="8"/>
    <x v="1"/>
    <n v="222"/>
    <n v="2930.3999999999996"/>
    <n v="1931.3999999999999"/>
    <n v="998.99999999999977"/>
  </r>
  <r>
    <s v="Decaf Espresso"/>
    <x v="0"/>
    <x v="0"/>
    <x v="9"/>
    <x v="1"/>
    <n v="406"/>
    <n v="4539.08"/>
    <n v="2687.7200000000003"/>
    <n v="1851.3599999999997"/>
  </r>
  <r>
    <s v="Decaf Espresso"/>
    <x v="0"/>
    <x v="0"/>
    <x v="10"/>
    <x v="1"/>
    <n v="387"/>
    <n v="4462.1099999999997"/>
    <n v="3045.69"/>
    <n v="1416.4199999999996"/>
  </r>
  <r>
    <s v="Decaf Espresso"/>
    <x v="0"/>
    <x v="0"/>
    <x v="11"/>
    <x v="1"/>
    <n v="360"/>
    <n v="4665.6000000000004"/>
    <n v="1094.4000000000001"/>
    <n v="3571.2000000000003"/>
  </r>
  <r>
    <s v="Decaf Espresso"/>
    <x v="0"/>
    <x v="1"/>
    <x v="0"/>
    <x v="1"/>
    <n v="345"/>
    <n v="4716.1499999999996"/>
    <n v="2497.8000000000002"/>
    <n v="2218.3499999999995"/>
  </r>
  <r>
    <s v="Decaf Espresso"/>
    <x v="0"/>
    <x v="1"/>
    <x v="1"/>
    <x v="1"/>
    <n v="372"/>
    <n v="4865.76"/>
    <n v="3124.8"/>
    <n v="1740.96"/>
  </r>
  <r>
    <s v="Decaf Espresso"/>
    <x v="0"/>
    <x v="1"/>
    <x v="2"/>
    <x v="1"/>
    <n v="340"/>
    <n v="4001.7999999999997"/>
    <n v="2509.1999999999998"/>
    <n v="1492.6"/>
  </r>
  <r>
    <s v="Decaf Espresso"/>
    <x v="0"/>
    <x v="1"/>
    <x v="3"/>
    <x v="1"/>
    <n v="288"/>
    <n v="3902.4"/>
    <n v="2206.08"/>
    <n v="1696.3200000000002"/>
  </r>
  <r>
    <s v="Decaf Espresso"/>
    <x v="0"/>
    <x v="1"/>
    <x v="4"/>
    <x v="1"/>
    <n v="284"/>
    <n v="3578.4"/>
    <n v="2260.64"/>
    <n v="1317.7600000000002"/>
  </r>
  <r>
    <s v="Decaf Espresso"/>
    <x v="0"/>
    <x v="1"/>
    <x v="5"/>
    <x v="1"/>
    <n v="257"/>
    <n v="2749.8999999999996"/>
    <n v="1464.9"/>
    <n v="1284.9999999999995"/>
  </r>
  <r>
    <s v="Decaf Espresso"/>
    <x v="0"/>
    <x v="1"/>
    <x v="6"/>
    <x v="1"/>
    <n v="266"/>
    <n v="2941.96"/>
    <n v="2229.0800000000004"/>
    <n v="712.87999999999965"/>
  </r>
  <r>
    <s v="Decaf Espresso"/>
    <x v="0"/>
    <x v="1"/>
    <x v="7"/>
    <x v="1"/>
    <n v="254"/>
    <n v="2989.58"/>
    <n v="1803.3999999999999"/>
    <n v="1186.18"/>
  </r>
  <r>
    <s v="Decaf Espresso"/>
    <x v="0"/>
    <x v="1"/>
    <x v="8"/>
    <x v="1"/>
    <n v="282"/>
    <n v="3386.82"/>
    <n v="2408.2799999999997"/>
    <n v="978.54000000000042"/>
  </r>
  <r>
    <s v="Decaf Espresso"/>
    <x v="0"/>
    <x v="1"/>
    <x v="9"/>
    <x v="1"/>
    <n v="377"/>
    <n v="4033.8999999999996"/>
    <n v="3147.95"/>
    <n v="885.94999999999982"/>
  </r>
  <r>
    <s v="Decaf Espresso"/>
    <x v="0"/>
    <x v="1"/>
    <x v="10"/>
    <x v="1"/>
    <n v="384"/>
    <n v="4930.5599999999995"/>
    <n v="2856.96"/>
    <n v="2073.5999999999995"/>
  </r>
  <r>
    <s v="Decaf Espresso"/>
    <x v="0"/>
    <x v="1"/>
    <x v="11"/>
    <x v="1"/>
    <n v="371"/>
    <n v="4986.24"/>
    <n v="2533.9299999999998"/>
    <n v="2452.31"/>
  </r>
  <r>
    <s v="Decaf Espresso"/>
    <x v="0"/>
    <x v="0"/>
    <x v="0"/>
    <x v="2"/>
    <n v="863"/>
    <n v="10140.25"/>
    <n v="6765.92"/>
    <n v="3374.33"/>
  </r>
  <r>
    <s v="Decaf Espresso"/>
    <x v="0"/>
    <x v="0"/>
    <x v="1"/>
    <x v="2"/>
    <n v="668"/>
    <n v="7214.4000000000005"/>
    <n v="4949.88"/>
    <n v="2264.5200000000004"/>
  </r>
  <r>
    <s v="Decaf Espresso"/>
    <x v="0"/>
    <x v="0"/>
    <x v="2"/>
    <x v="2"/>
    <n v="798"/>
    <n v="8035.8600000000006"/>
    <n v="6328.1399999999994"/>
    <n v="1707.7200000000012"/>
  </r>
  <r>
    <s v="Decaf Espresso"/>
    <x v="0"/>
    <x v="0"/>
    <x v="3"/>
    <x v="2"/>
    <n v="528"/>
    <n v="6035.04"/>
    <n v="4213.4400000000005"/>
    <n v="1821.5999999999995"/>
  </r>
  <r>
    <s v="Decaf Espresso"/>
    <x v="0"/>
    <x v="0"/>
    <x v="4"/>
    <x v="2"/>
    <n v="498"/>
    <n v="5537.7599999999993"/>
    <n v="3062.7000000000003"/>
    <n v="2475.059999999999"/>
  </r>
  <r>
    <s v="Decaf Espresso"/>
    <x v="0"/>
    <x v="0"/>
    <x v="5"/>
    <x v="2"/>
    <n v="619"/>
    <n v="7075.17"/>
    <n v="3949.22"/>
    <n v="3125.9500000000003"/>
  </r>
  <r>
    <s v="Decaf Espresso"/>
    <x v="0"/>
    <x v="0"/>
    <x v="6"/>
    <x v="2"/>
    <n v="645"/>
    <n v="6430.6500000000005"/>
    <n v="4205.3999999999996"/>
    <n v="2225.2500000000009"/>
  </r>
  <r>
    <s v="Decaf Espresso"/>
    <x v="0"/>
    <x v="0"/>
    <x v="7"/>
    <x v="2"/>
    <n v="567"/>
    <n v="6242.67"/>
    <n v="4150.4400000000005"/>
    <n v="2092.2299999999996"/>
  </r>
  <r>
    <s v="Decaf Espresso"/>
    <x v="0"/>
    <x v="0"/>
    <x v="8"/>
    <x v="2"/>
    <n v="499"/>
    <n v="5863.25"/>
    <n v="3767.45"/>
    <n v="2095.8000000000002"/>
  </r>
  <r>
    <s v="Decaf Espresso"/>
    <x v="0"/>
    <x v="0"/>
    <x v="9"/>
    <x v="2"/>
    <n v="915"/>
    <n v="10559.099999999999"/>
    <n v="6606.3"/>
    <n v="3952.7999999999984"/>
  </r>
  <r>
    <s v="Decaf Espresso"/>
    <x v="0"/>
    <x v="0"/>
    <x v="10"/>
    <x v="2"/>
    <n v="899"/>
    <n v="9619.2999999999993"/>
    <n v="6257.04"/>
    <n v="3362.2599999999993"/>
  </r>
  <r>
    <s v="Decaf Espresso"/>
    <x v="0"/>
    <x v="0"/>
    <x v="11"/>
    <x v="2"/>
    <n v="783"/>
    <n v="8378.0999999999985"/>
    <n v="4901.58"/>
    <n v="3476.5199999999986"/>
  </r>
  <r>
    <s v="Decaf Espresso"/>
    <x v="0"/>
    <x v="1"/>
    <x v="0"/>
    <x v="2"/>
    <n v="848"/>
    <n v="8361.2799999999988"/>
    <n v="5333.92"/>
    <n v="3027.3599999999988"/>
  </r>
  <r>
    <s v="Decaf Espresso"/>
    <x v="0"/>
    <x v="1"/>
    <x v="1"/>
    <x v="2"/>
    <n v="768"/>
    <n v="8056.32"/>
    <n v="4108.7999999999993"/>
    <n v="3947.5200000000004"/>
  </r>
  <r>
    <s v="Decaf Espresso"/>
    <x v="0"/>
    <x v="1"/>
    <x v="2"/>
    <x v="2"/>
    <n v="706"/>
    <n v="8217.84"/>
    <n v="4574.88"/>
    <n v="3642.96"/>
  </r>
  <r>
    <s v="Decaf Espresso"/>
    <x v="0"/>
    <x v="1"/>
    <x v="3"/>
    <x v="2"/>
    <n v="595"/>
    <n v="5932.1500000000005"/>
    <n v="3706.8500000000004"/>
    <n v="2225.3000000000002"/>
  </r>
  <r>
    <s v="Decaf Espresso"/>
    <x v="0"/>
    <x v="1"/>
    <x v="4"/>
    <x v="2"/>
    <n v="634"/>
    <n v="7646.04"/>
    <n v="5110.04"/>
    <n v="2536"/>
  </r>
  <r>
    <s v="Decaf Espresso"/>
    <x v="0"/>
    <x v="1"/>
    <x v="5"/>
    <x v="2"/>
    <n v="532"/>
    <n v="5527.4800000000005"/>
    <n v="4404.96"/>
    <n v="1122.5200000000004"/>
  </r>
  <r>
    <s v="Decaf Espresso"/>
    <x v="0"/>
    <x v="1"/>
    <x v="6"/>
    <x v="2"/>
    <n v="532"/>
    <n v="6362.72"/>
    <n v="3734.64"/>
    <n v="2628.0800000000004"/>
  </r>
  <r>
    <s v="Decaf Espresso"/>
    <x v="0"/>
    <x v="1"/>
    <x v="7"/>
    <x v="2"/>
    <n v="629"/>
    <n v="7522.84"/>
    <n v="4667.18"/>
    <n v="2855.66"/>
  </r>
  <r>
    <s v="Decaf Espresso"/>
    <x v="0"/>
    <x v="1"/>
    <x v="8"/>
    <x v="2"/>
    <n v="561"/>
    <n v="5828.79"/>
    <n v="3394.0499999999997"/>
    <n v="2434.7400000000002"/>
  </r>
  <r>
    <s v="Decaf Espresso"/>
    <x v="0"/>
    <x v="1"/>
    <x v="9"/>
    <x v="2"/>
    <n v="768"/>
    <n v="8939.52"/>
    <n v="5944.32"/>
    <n v="2995.2000000000007"/>
  </r>
  <r>
    <s v="Decaf Espresso"/>
    <x v="0"/>
    <x v="1"/>
    <x v="10"/>
    <x v="2"/>
    <n v="795"/>
    <n v="9420.75"/>
    <n v="6375.9"/>
    <n v="3044.8500000000004"/>
  </r>
  <r>
    <s v="Decaf Espresso"/>
    <x v="0"/>
    <x v="1"/>
    <x v="11"/>
    <x v="2"/>
    <n v="746"/>
    <n v="7668.8799999999992"/>
    <n v="5050.42"/>
    <n v="2618.4599999999991"/>
  </r>
  <r>
    <s v="Decaf Irish Cream"/>
    <x v="0"/>
    <x v="0"/>
    <x v="0"/>
    <x v="0"/>
    <n v="66"/>
    <n v="914.1"/>
    <n v="448.8"/>
    <n v="465.3"/>
  </r>
  <r>
    <s v="Decaf Irish Cream"/>
    <x v="0"/>
    <x v="0"/>
    <x v="1"/>
    <x v="0"/>
    <n v="58"/>
    <n v="803.3"/>
    <n v="394.4"/>
    <n v="408.9"/>
  </r>
  <r>
    <s v="Decaf Irish Cream"/>
    <x v="0"/>
    <x v="0"/>
    <x v="2"/>
    <x v="0"/>
    <n v="52"/>
    <n v="793"/>
    <n v="349.96000000000004"/>
    <n v="443.03999999999996"/>
  </r>
  <r>
    <s v="Decaf Irish Cream"/>
    <x v="0"/>
    <x v="0"/>
    <x v="3"/>
    <x v="0"/>
    <n v="40"/>
    <n v="531.59999999999991"/>
    <n v="269.20000000000005"/>
    <n v="262.39999999999986"/>
  </r>
  <r>
    <s v="Decaf Irish Cream"/>
    <x v="0"/>
    <x v="0"/>
    <x v="4"/>
    <x v="0"/>
    <n v="44"/>
    <n v="640.20000000000005"/>
    <n v="302.28000000000003"/>
    <n v="337.92"/>
  </r>
  <r>
    <s v="Decaf Irish Cream"/>
    <x v="0"/>
    <x v="0"/>
    <x v="5"/>
    <x v="0"/>
    <n v="38"/>
    <n v="558.22"/>
    <n v="251.18"/>
    <n v="307.04000000000002"/>
  </r>
  <r>
    <s v="Decaf Irish Cream"/>
    <x v="0"/>
    <x v="0"/>
    <x v="6"/>
    <x v="0"/>
    <n v="38"/>
    <n v="590.14"/>
    <n v="229.52"/>
    <n v="360.62"/>
  </r>
  <r>
    <s v="Decaf Irish Cream"/>
    <x v="0"/>
    <x v="0"/>
    <x v="7"/>
    <x v="0"/>
    <n v="38"/>
    <n v="547.58000000000004"/>
    <n v="239.4"/>
    <n v="308.18000000000006"/>
  </r>
  <r>
    <s v="Decaf Irish Cream"/>
    <x v="0"/>
    <x v="0"/>
    <x v="8"/>
    <x v="0"/>
    <n v="33"/>
    <n v="461.67"/>
    <n v="231"/>
    <n v="230.67000000000002"/>
  </r>
  <r>
    <s v="Decaf Irish Cream"/>
    <x v="0"/>
    <x v="0"/>
    <x v="9"/>
    <x v="0"/>
    <n v="60"/>
    <n v="839.4"/>
    <n v="424.20000000000005"/>
    <n v="415.19999999999993"/>
  </r>
  <r>
    <s v="Decaf Irish Cream"/>
    <x v="0"/>
    <x v="0"/>
    <x v="10"/>
    <x v="0"/>
    <n v="58"/>
    <n v="803.3"/>
    <n v="387.44"/>
    <n v="415.85999999999996"/>
  </r>
  <r>
    <s v="Decaf Irish Cream"/>
    <x v="0"/>
    <x v="0"/>
    <x v="11"/>
    <x v="0"/>
    <n v="63"/>
    <n v="925.46999999999991"/>
    <n v="405.09"/>
    <n v="520.37999999999988"/>
  </r>
  <r>
    <s v="Decaf Irish Cream"/>
    <x v="0"/>
    <x v="1"/>
    <x v="0"/>
    <x v="0"/>
    <n v="54"/>
    <n v="679.86"/>
    <n v="343.98"/>
    <n v="335.88"/>
  </r>
  <r>
    <s v="Decaf Irish Cream"/>
    <x v="0"/>
    <x v="1"/>
    <x v="1"/>
    <x v="0"/>
    <n v="36"/>
    <n v="564.12"/>
    <n v="250.56"/>
    <n v="313.56"/>
  </r>
  <r>
    <s v="Decaf Irish Cream"/>
    <x v="0"/>
    <x v="1"/>
    <x v="2"/>
    <x v="0"/>
    <n v="49"/>
    <n v="678.65"/>
    <n v="308.20999999999998"/>
    <n v="370.44"/>
  </r>
  <r>
    <s v="Decaf Irish Cream"/>
    <x v="0"/>
    <x v="1"/>
    <x v="3"/>
    <x v="0"/>
    <n v="37"/>
    <n v="543.53"/>
    <n v="245.31"/>
    <n v="298.21999999999997"/>
  </r>
  <r>
    <s v="Decaf Irish Cream"/>
    <x v="0"/>
    <x v="1"/>
    <x v="4"/>
    <x v="0"/>
    <n v="39"/>
    <n v="551.07000000000005"/>
    <n v="274.56"/>
    <n v="276.51000000000005"/>
  </r>
  <r>
    <s v="Decaf Irish Cream"/>
    <x v="0"/>
    <x v="1"/>
    <x v="5"/>
    <x v="0"/>
    <n v="37"/>
    <n v="533.16999999999996"/>
    <n v="249.38"/>
    <n v="283.78999999999996"/>
  </r>
  <r>
    <s v="Decaf Irish Cream"/>
    <x v="0"/>
    <x v="1"/>
    <x v="6"/>
    <x v="0"/>
    <n v="36"/>
    <n v="574.19999999999993"/>
    <n v="218.88"/>
    <n v="355.31999999999994"/>
  </r>
  <r>
    <s v="Decaf Irish Cream"/>
    <x v="0"/>
    <x v="1"/>
    <x v="7"/>
    <x v="0"/>
    <n v="40"/>
    <n v="621.19999999999993"/>
    <n v="238"/>
    <n v="383.19999999999993"/>
  </r>
  <r>
    <s v="Decaf Irish Cream"/>
    <x v="0"/>
    <x v="1"/>
    <x v="8"/>
    <x v="0"/>
    <n v="45"/>
    <n v="598.04999999999995"/>
    <n v="314.10000000000002"/>
    <n v="283.94999999999993"/>
  </r>
  <r>
    <s v="Decaf Irish Cream"/>
    <x v="0"/>
    <x v="1"/>
    <x v="9"/>
    <x v="0"/>
    <n v="54"/>
    <n v="732.78"/>
    <n v="365.03999999999996"/>
    <n v="367.74"/>
  </r>
  <r>
    <s v="Decaf Irish Cream"/>
    <x v="0"/>
    <x v="1"/>
    <x v="10"/>
    <x v="0"/>
    <n v="54"/>
    <n v="800.82"/>
    <n v="367.73999999999995"/>
    <n v="433.0800000000001"/>
  </r>
  <r>
    <s v="Decaf Irish Cream"/>
    <x v="0"/>
    <x v="1"/>
    <x v="11"/>
    <x v="0"/>
    <n v="62"/>
    <n v="919.46"/>
    <n v="362.08"/>
    <n v="557.38000000000011"/>
  </r>
  <r>
    <s v="Decaf Irish Cream"/>
    <x v="0"/>
    <x v="0"/>
    <x v="0"/>
    <x v="1"/>
    <n v="189"/>
    <n v="2449.44"/>
    <n v="1043.28"/>
    <n v="1406.16"/>
  </r>
  <r>
    <s v="Decaf Irish Cream"/>
    <x v="0"/>
    <x v="0"/>
    <x v="1"/>
    <x v="1"/>
    <n v="141"/>
    <n v="1559.46"/>
    <n v="1010.97"/>
    <n v="548.49"/>
  </r>
  <r>
    <s v="Decaf Irish Cream"/>
    <x v="0"/>
    <x v="0"/>
    <x v="2"/>
    <x v="1"/>
    <n v="144"/>
    <n v="1660.32"/>
    <n v="904.32"/>
    <n v="755.99999999999989"/>
  </r>
  <r>
    <s v="Decaf Irish Cream"/>
    <x v="0"/>
    <x v="0"/>
    <x v="3"/>
    <x v="1"/>
    <n v="126"/>
    <n v="1722.42"/>
    <n v="885.78000000000009"/>
    <n v="836.64"/>
  </r>
  <r>
    <s v="Decaf Irish Cream"/>
    <x v="0"/>
    <x v="0"/>
    <x v="4"/>
    <x v="1"/>
    <n v="118"/>
    <n v="1557.6"/>
    <n v="840.16"/>
    <n v="717.43999999999994"/>
  </r>
  <r>
    <s v="Decaf Irish Cream"/>
    <x v="0"/>
    <x v="0"/>
    <x v="5"/>
    <x v="1"/>
    <n v="100"/>
    <n v="1189"/>
    <n v="589"/>
    <n v="600"/>
  </r>
  <r>
    <s v="Decaf Irish Cream"/>
    <x v="0"/>
    <x v="0"/>
    <x v="6"/>
    <x v="1"/>
    <n v="150"/>
    <n v="1747.5"/>
    <n v="934.50000000000011"/>
    <n v="812.99999999999989"/>
  </r>
  <r>
    <s v="Decaf Irish Cream"/>
    <x v="0"/>
    <x v="0"/>
    <x v="7"/>
    <x v="1"/>
    <n v="130"/>
    <n v="1777.1"/>
    <n v="751.4"/>
    <n v="1025.6999999999998"/>
  </r>
  <r>
    <s v="Decaf Irish Cream"/>
    <x v="0"/>
    <x v="0"/>
    <x v="8"/>
    <x v="1"/>
    <n v="147"/>
    <n v="1712.55"/>
    <n v="970.19999999999993"/>
    <n v="742.35"/>
  </r>
  <r>
    <s v="Decaf Irish Cream"/>
    <x v="0"/>
    <x v="0"/>
    <x v="9"/>
    <x v="1"/>
    <n v="205"/>
    <n v="2412.85"/>
    <n v="1420.6499999999999"/>
    <n v="992.2"/>
  </r>
  <r>
    <s v="Decaf Irish Cream"/>
    <x v="0"/>
    <x v="0"/>
    <x v="10"/>
    <x v="1"/>
    <n v="153"/>
    <n v="1819.17"/>
    <n v="927.18"/>
    <n v="891.99000000000012"/>
  </r>
  <r>
    <s v="Decaf Irish Cream"/>
    <x v="0"/>
    <x v="0"/>
    <x v="11"/>
    <x v="1"/>
    <n v="168"/>
    <n v="2157.12"/>
    <n v="1103.76"/>
    <n v="1053.3599999999999"/>
  </r>
  <r>
    <s v="Decaf Irish Cream"/>
    <x v="0"/>
    <x v="1"/>
    <x v="0"/>
    <x v="1"/>
    <n v="150"/>
    <n v="1641"/>
    <n v="1047"/>
    <n v="594"/>
  </r>
  <r>
    <s v="Decaf Irish Cream"/>
    <x v="0"/>
    <x v="1"/>
    <x v="1"/>
    <x v="1"/>
    <n v="187"/>
    <n v="2223.4300000000003"/>
    <n v="1187.45"/>
    <n v="1035.9800000000002"/>
  </r>
  <r>
    <s v="Decaf Irish Cream"/>
    <x v="0"/>
    <x v="1"/>
    <x v="2"/>
    <x v="1"/>
    <n v="168"/>
    <n v="2017.68"/>
    <n v="1275.1199999999999"/>
    <n v="742.56000000000017"/>
  </r>
  <r>
    <s v="Decaf Irish Cream"/>
    <x v="0"/>
    <x v="1"/>
    <x v="3"/>
    <x v="1"/>
    <n v="140"/>
    <n v="1514.8"/>
    <n v="935.19999999999993"/>
    <n v="579.6"/>
  </r>
  <r>
    <s v="Decaf Irish Cream"/>
    <x v="0"/>
    <x v="1"/>
    <x v="4"/>
    <x v="1"/>
    <n v="137"/>
    <n v="1742.64"/>
    <n v="824.7399999999999"/>
    <n v="917.9000000000002"/>
  </r>
  <r>
    <s v="Decaf Irish Cream"/>
    <x v="0"/>
    <x v="1"/>
    <x v="5"/>
    <x v="1"/>
    <n v="126"/>
    <n v="1423.8000000000002"/>
    <n v="735.84"/>
    <n v="687.96000000000015"/>
  </r>
  <r>
    <s v="Decaf Irish Cream"/>
    <x v="0"/>
    <x v="1"/>
    <x v="6"/>
    <x v="1"/>
    <n v="126"/>
    <n v="1558.62"/>
    <n v="787.5"/>
    <n v="771.11999999999989"/>
  </r>
  <r>
    <s v="Decaf Irish Cream"/>
    <x v="0"/>
    <x v="1"/>
    <x v="7"/>
    <x v="1"/>
    <n v="125"/>
    <n v="1680"/>
    <n v="815"/>
    <n v="865"/>
  </r>
  <r>
    <s v="Decaf Irish Cream"/>
    <x v="0"/>
    <x v="1"/>
    <x v="8"/>
    <x v="1"/>
    <n v="127"/>
    <n v="1615.44"/>
    <n v="880.11"/>
    <n v="735.33"/>
  </r>
  <r>
    <s v="Decaf Irish Cream"/>
    <x v="0"/>
    <x v="1"/>
    <x v="9"/>
    <x v="1"/>
    <n v="185"/>
    <n v="2155.25"/>
    <n v="1124.8"/>
    <n v="1030.45"/>
  </r>
  <r>
    <s v="Decaf Irish Cream"/>
    <x v="0"/>
    <x v="1"/>
    <x v="10"/>
    <x v="1"/>
    <n v="200"/>
    <n v="2354"/>
    <n v="1338"/>
    <n v="1016"/>
  </r>
  <r>
    <s v="Decaf Irish Cream"/>
    <x v="0"/>
    <x v="1"/>
    <x v="11"/>
    <x v="1"/>
    <n v="186"/>
    <n v="2300.8199999999997"/>
    <n v="1160.6400000000001"/>
    <n v="1140.1799999999996"/>
  </r>
  <r>
    <s v="Decaf Irish Cream"/>
    <x v="0"/>
    <x v="0"/>
    <x v="0"/>
    <x v="2"/>
    <n v="344"/>
    <n v="3608.56"/>
    <n v="2359.84"/>
    <n v="1248.7199999999998"/>
  </r>
  <r>
    <s v="Decaf Irish Cream"/>
    <x v="0"/>
    <x v="0"/>
    <x v="1"/>
    <x v="2"/>
    <n v="288"/>
    <n v="3291.84"/>
    <n v="1851.84"/>
    <n v="1440.0000000000002"/>
  </r>
  <r>
    <s v="Decaf Irish Cream"/>
    <x v="0"/>
    <x v="0"/>
    <x v="2"/>
    <x v="2"/>
    <n v="306"/>
    <n v="3179.34"/>
    <n v="2013.48"/>
    <n v="1165.8600000000001"/>
  </r>
  <r>
    <s v="Decaf Irish Cream"/>
    <x v="0"/>
    <x v="0"/>
    <x v="3"/>
    <x v="2"/>
    <n v="186"/>
    <n v="1833.9599999999998"/>
    <n v="1328.04"/>
    <n v="505.91999999999985"/>
  </r>
  <r>
    <s v="Decaf Irish Cream"/>
    <x v="0"/>
    <x v="0"/>
    <x v="4"/>
    <x v="2"/>
    <n v="218"/>
    <n v="2332.6"/>
    <n v="1336.34"/>
    <n v="996.26"/>
  </r>
  <r>
    <s v="Decaf Irish Cream"/>
    <x v="0"/>
    <x v="0"/>
    <x v="5"/>
    <x v="2"/>
    <n v="274"/>
    <n v="3131.8199999999997"/>
    <n v="2145.42"/>
    <n v="986.39999999999964"/>
  </r>
  <r>
    <s v="Decaf Irish Cream"/>
    <x v="0"/>
    <x v="0"/>
    <x v="6"/>
    <x v="2"/>
    <n v="241"/>
    <n v="2882.36"/>
    <n v="1655.67"/>
    <n v="1226.69"/>
  </r>
  <r>
    <s v="Decaf Irish Cream"/>
    <x v="0"/>
    <x v="0"/>
    <x v="7"/>
    <x v="2"/>
    <n v="238"/>
    <n v="2246.7199999999998"/>
    <n v="1504.16"/>
    <n v="742.55999999999972"/>
  </r>
  <r>
    <s v="Decaf Irish Cream"/>
    <x v="0"/>
    <x v="0"/>
    <x v="8"/>
    <x v="2"/>
    <n v="211"/>
    <n v="2015.0500000000002"/>
    <n v="1379.94"/>
    <n v="635.11000000000013"/>
  </r>
  <r>
    <s v="Decaf Irish Cream"/>
    <x v="0"/>
    <x v="0"/>
    <x v="9"/>
    <x v="2"/>
    <n v="286"/>
    <n v="3329.04"/>
    <n v="1701.7"/>
    <n v="1627.34"/>
  </r>
  <r>
    <s v="Decaf Irish Cream"/>
    <x v="0"/>
    <x v="0"/>
    <x v="10"/>
    <x v="2"/>
    <n v="332"/>
    <n v="3203.8"/>
    <n v="2443.52"/>
    <n v="760.2800000000002"/>
  </r>
  <r>
    <s v="Decaf Irish Cream"/>
    <x v="0"/>
    <x v="0"/>
    <x v="11"/>
    <x v="2"/>
    <n v="293"/>
    <n v="2982.74"/>
    <n v="1816.6000000000001"/>
    <n v="1166.1399999999996"/>
  </r>
  <r>
    <s v="Decaf Irish Cream"/>
    <x v="0"/>
    <x v="1"/>
    <x v="0"/>
    <x v="2"/>
    <n v="313"/>
    <n v="3349.1"/>
    <n v="1662.03"/>
    <n v="1687.07"/>
  </r>
  <r>
    <s v="Decaf Irish Cream"/>
    <x v="0"/>
    <x v="1"/>
    <x v="1"/>
    <x v="2"/>
    <n v="272"/>
    <n v="2826.08"/>
    <n v="1768"/>
    <n v="1058.08"/>
  </r>
  <r>
    <s v="Decaf Irish Cream"/>
    <x v="0"/>
    <x v="1"/>
    <x v="2"/>
    <x v="2"/>
    <n v="280"/>
    <n v="3231.2"/>
    <n v="1677.2"/>
    <n v="1553.9999999999998"/>
  </r>
  <r>
    <s v="Decaf Irish Cream"/>
    <x v="0"/>
    <x v="1"/>
    <x v="3"/>
    <x v="2"/>
    <n v="214"/>
    <n v="2379.6799999999998"/>
    <n v="1455.2"/>
    <n v="924.47999999999979"/>
  </r>
  <r>
    <s v="Decaf Irish Cream"/>
    <x v="0"/>
    <x v="1"/>
    <x v="4"/>
    <x v="2"/>
    <n v="233"/>
    <n v="2565.33"/>
    <n v="1591.39"/>
    <n v="973.93999999999983"/>
  </r>
  <r>
    <s v="Decaf Irish Cream"/>
    <x v="0"/>
    <x v="1"/>
    <x v="5"/>
    <x v="2"/>
    <n v="213"/>
    <n v="2568.7800000000002"/>
    <n v="1424.97"/>
    <n v="1143.8100000000002"/>
  </r>
  <r>
    <s v="Decaf Irish Cream"/>
    <x v="0"/>
    <x v="1"/>
    <x v="6"/>
    <x v="2"/>
    <n v="199"/>
    <n v="2190.9899999999998"/>
    <n v="1265.6400000000001"/>
    <n v="925.34999999999968"/>
  </r>
  <r>
    <s v="Decaf Irish Cream"/>
    <x v="0"/>
    <x v="1"/>
    <x v="7"/>
    <x v="2"/>
    <n v="178"/>
    <n v="2091.5"/>
    <n v="1091.1399999999999"/>
    <n v="1000.3600000000001"/>
  </r>
  <r>
    <s v="Decaf Irish Cream"/>
    <x v="0"/>
    <x v="1"/>
    <x v="8"/>
    <x v="2"/>
    <n v="203"/>
    <n v="2235.0299999999997"/>
    <n v="1215.97"/>
    <n v="1019.0599999999997"/>
  </r>
  <r>
    <s v="Decaf Irish Cream"/>
    <x v="0"/>
    <x v="1"/>
    <x v="9"/>
    <x v="2"/>
    <n v="311"/>
    <n v="3327.7"/>
    <n v="2074.37"/>
    <n v="1253.33"/>
  </r>
  <r>
    <s v="Decaf Irish Cream"/>
    <x v="0"/>
    <x v="1"/>
    <x v="10"/>
    <x v="2"/>
    <n v="317"/>
    <n v="3689.88"/>
    <n v="2085.86"/>
    <n v="1604.02"/>
  </r>
  <r>
    <s v="Decaf Irish Cream"/>
    <x v="0"/>
    <x v="1"/>
    <x v="11"/>
    <x v="2"/>
    <n v="319"/>
    <n v="3445.2000000000003"/>
    <n v="1952.28"/>
    <n v="1492.9200000000003"/>
  </r>
  <r>
    <s v="Earl Grey"/>
    <x v="1"/>
    <x v="0"/>
    <x v="0"/>
    <x v="0"/>
    <n v="66"/>
    <n v="775.5"/>
    <n v="636.9"/>
    <n v="138.60000000000002"/>
  </r>
  <r>
    <s v="Earl Grey"/>
    <x v="1"/>
    <x v="0"/>
    <x v="1"/>
    <x v="0"/>
    <n v="68"/>
    <n v="909.84"/>
    <n v="499.79999999999995"/>
    <n v="410.04000000000008"/>
  </r>
  <r>
    <s v="Earl Grey"/>
    <x v="1"/>
    <x v="0"/>
    <x v="2"/>
    <x v="0"/>
    <n v="59"/>
    <n v="715.67000000000007"/>
    <n v="366.97999999999996"/>
    <n v="348.69000000000011"/>
  </r>
  <r>
    <s v="Earl Grey"/>
    <x v="1"/>
    <x v="0"/>
    <x v="3"/>
    <x v="0"/>
    <n v="62"/>
    <n v="837"/>
    <n v="388.73999999999995"/>
    <n v="448.26000000000005"/>
  </r>
  <r>
    <s v="Earl Grey"/>
    <x v="1"/>
    <x v="0"/>
    <x v="4"/>
    <x v="0"/>
    <n v="63"/>
    <n v="756"/>
    <n v="391.23"/>
    <n v="364.77"/>
  </r>
  <r>
    <s v="Earl Grey"/>
    <x v="1"/>
    <x v="0"/>
    <x v="5"/>
    <x v="0"/>
    <n v="43"/>
    <n v="569.75"/>
    <n v="431.28999999999996"/>
    <n v="138.46000000000004"/>
  </r>
  <r>
    <s v="Earl Grey"/>
    <x v="1"/>
    <x v="0"/>
    <x v="6"/>
    <x v="0"/>
    <n v="44"/>
    <n v="610.72"/>
    <n v="313.28000000000003"/>
    <n v="297.44"/>
  </r>
  <r>
    <s v="Earl Grey"/>
    <x v="1"/>
    <x v="0"/>
    <x v="7"/>
    <x v="0"/>
    <n v="41"/>
    <n v="461.25"/>
    <n v="263.21999999999997"/>
    <n v="198.03000000000003"/>
  </r>
  <r>
    <s v="Earl Grey"/>
    <x v="1"/>
    <x v="0"/>
    <x v="8"/>
    <x v="0"/>
    <n v="56"/>
    <n v="791.28000000000009"/>
    <n v="390.32"/>
    <n v="400.96000000000009"/>
  </r>
  <r>
    <s v="Earl Grey"/>
    <x v="1"/>
    <x v="0"/>
    <x v="9"/>
    <x v="0"/>
    <n v="74"/>
    <n v="832.5"/>
    <n v="580.9"/>
    <n v="251.60000000000002"/>
  </r>
  <r>
    <s v="Earl Grey"/>
    <x v="1"/>
    <x v="0"/>
    <x v="10"/>
    <x v="0"/>
    <n v="78"/>
    <n v="965.6400000000001"/>
    <n v="605.28"/>
    <n v="360.36000000000013"/>
  </r>
  <r>
    <s v="Earl Grey"/>
    <x v="1"/>
    <x v="0"/>
    <x v="11"/>
    <x v="0"/>
    <n v="69"/>
    <n v="923.22"/>
    <n v="483.69"/>
    <n v="439.53000000000003"/>
  </r>
  <r>
    <s v="Earl Grey"/>
    <x v="1"/>
    <x v="1"/>
    <x v="0"/>
    <x v="0"/>
    <n v="75"/>
    <n v="1068.75"/>
    <n v="618"/>
    <n v="450.75"/>
  </r>
  <r>
    <s v="Earl Grey"/>
    <x v="1"/>
    <x v="1"/>
    <x v="1"/>
    <x v="0"/>
    <n v="75"/>
    <n v="966.00000000000011"/>
    <n v="416.99999999999994"/>
    <n v="549.00000000000023"/>
  </r>
  <r>
    <s v="Earl Grey"/>
    <x v="1"/>
    <x v="1"/>
    <x v="2"/>
    <x v="0"/>
    <n v="71"/>
    <n v="940.75"/>
    <n v="499.13"/>
    <n v="441.62"/>
  </r>
  <r>
    <s v="Earl Grey"/>
    <x v="1"/>
    <x v="1"/>
    <x v="3"/>
    <x v="0"/>
    <n v="56"/>
    <n v="693.28000000000009"/>
    <n v="382.48"/>
    <n v="310.80000000000007"/>
  </r>
  <r>
    <s v="Earl Grey"/>
    <x v="1"/>
    <x v="1"/>
    <x v="4"/>
    <x v="0"/>
    <n v="53"/>
    <n v="702.25"/>
    <n v="383.19"/>
    <n v="319.06"/>
  </r>
  <r>
    <s v="Earl Grey"/>
    <x v="1"/>
    <x v="1"/>
    <x v="5"/>
    <x v="0"/>
    <n v="57"/>
    <n v="755.25"/>
    <n v="312.36"/>
    <n v="442.89"/>
  </r>
  <r>
    <s v="Earl Grey"/>
    <x v="1"/>
    <x v="1"/>
    <x v="6"/>
    <x v="0"/>
    <n v="56"/>
    <n v="672"/>
    <n v="427.84"/>
    <n v="244.16000000000003"/>
  </r>
  <r>
    <s v="Earl Grey"/>
    <x v="1"/>
    <x v="1"/>
    <x v="7"/>
    <x v="0"/>
    <n v="52"/>
    <n v="656.76"/>
    <n v="371.28"/>
    <n v="285.48"/>
  </r>
  <r>
    <s v="Earl Grey"/>
    <x v="1"/>
    <x v="1"/>
    <x v="8"/>
    <x v="0"/>
    <n v="48"/>
    <n v="636"/>
    <n v="347.04"/>
    <n v="288.95999999999998"/>
  </r>
  <r>
    <s v="Earl Grey"/>
    <x v="1"/>
    <x v="1"/>
    <x v="9"/>
    <x v="0"/>
    <n v="85"/>
    <n v="1179.8"/>
    <n v="543.15"/>
    <n v="636.65"/>
  </r>
  <r>
    <s v="Earl Grey"/>
    <x v="1"/>
    <x v="1"/>
    <x v="10"/>
    <x v="0"/>
    <n v="70"/>
    <n v="805"/>
    <n v="445.20000000000005"/>
    <n v="359.79999999999995"/>
  </r>
  <r>
    <s v="Earl Grey"/>
    <x v="1"/>
    <x v="1"/>
    <x v="11"/>
    <x v="0"/>
    <n v="82"/>
    <n v="953.66000000000008"/>
    <n v="583.02"/>
    <n v="370.6400000000001"/>
  </r>
  <r>
    <s v="Earl Grey"/>
    <x v="1"/>
    <x v="0"/>
    <x v="0"/>
    <x v="1"/>
    <n v="87"/>
    <n v="934.38"/>
    <n v="767.34"/>
    <n v="167.03999999999996"/>
  </r>
  <r>
    <s v="Earl Grey"/>
    <x v="1"/>
    <x v="0"/>
    <x v="1"/>
    <x v="1"/>
    <n v="99"/>
    <n v="968.21999999999991"/>
    <n v="789.03"/>
    <n v="179.18999999999994"/>
  </r>
  <r>
    <s v="Earl Grey"/>
    <x v="1"/>
    <x v="0"/>
    <x v="2"/>
    <x v="1"/>
    <n v="71"/>
    <n v="852.71"/>
    <n v="519.01"/>
    <n v="333.70000000000005"/>
  </r>
  <r>
    <s v="Earl Grey"/>
    <x v="1"/>
    <x v="0"/>
    <x v="3"/>
    <x v="1"/>
    <n v="60"/>
    <n v="733.2"/>
    <n v="423"/>
    <n v="310.20000000000005"/>
  </r>
  <r>
    <s v="Earl Grey"/>
    <x v="1"/>
    <x v="0"/>
    <x v="4"/>
    <x v="1"/>
    <n v="75"/>
    <n v="916.5"/>
    <n v="659.24999999999989"/>
    <n v="257.25000000000011"/>
  </r>
  <r>
    <s v="Earl Grey"/>
    <x v="1"/>
    <x v="0"/>
    <x v="5"/>
    <x v="1"/>
    <n v="71"/>
    <n v="717.1"/>
    <n v="442.33000000000004"/>
    <n v="274.77"/>
  </r>
  <r>
    <s v="Earl Grey"/>
    <x v="1"/>
    <x v="0"/>
    <x v="6"/>
    <x v="1"/>
    <n v="58"/>
    <n v="653.66"/>
    <n v="447.76"/>
    <n v="205.89999999999998"/>
  </r>
  <r>
    <s v="Earl Grey"/>
    <x v="1"/>
    <x v="0"/>
    <x v="7"/>
    <x v="1"/>
    <n v="59"/>
    <n v="702.69"/>
    <n v="385.86"/>
    <n v="316.83000000000004"/>
  </r>
  <r>
    <s v="Earl Grey"/>
    <x v="1"/>
    <x v="0"/>
    <x v="8"/>
    <x v="1"/>
    <n v="68"/>
    <n v="665.04"/>
    <n v="631.04"/>
    <n v="34"/>
  </r>
  <r>
    <s v="Earl Grey"/>
    <x v="1"/>
    <x v="0"/>
    <x v="9"/>
    <x v="1"/>
    <n v="101"/>
    <n v="1191.8000000000002"/>
    <n v="705.99"/>
    <n v="485.81000000000017"/>
  </r>
  <r>
    <s v="Earl Grey"/>
    <x v="1"/>
    <x v="0"/>
    <x v="10"/>
    <x v="1"/>
    <n v="99"/>
    <n v="947.43000000000006"/>
    <n v="683.1"/>
    <n v="264.33000000000004"/>
  </r>
  <r>
    <s v="Earl Grey"/>
    <x v="1"/>
    <x v="0"/>
    <x v="11"/>
    <x v="1"/>
    <n v="94"/>
    <n v="939.06000000000006"/>
    <n v="920.25999999999988"/>
    <n v="18.800000000000182"/>
  </r>
  <r>
    <s v="Earl Grey"/>
    <x v="1"/>
    <x v="1"/>
    <x v="0"/>
    <x v="1"/>
    <n v="89"/>
    <n v="1040.4099999999999"/>
    <n v="644.36"/>
    <n v="396.04999999999984"/>
  </r>
  <r>
    <s v="Earl Grey"/>
    <x v="1"/>
    <x v="1"/>
    <x v="1"/>
    <x v="1"/>
    <n v="92"/>
    <n v="929.19999999999993"/>
    <n v="667.92"/>
    <n v="261.27999999999997"/>
  </r>
  <r>
    <s v="Earl Grey"/>
    <x v="1"/>
    <x v="1"/>
    <x v="2"/>
    <x v="1"/>
    <n v="78"/>
    <n v="953.16000000000008"/>
    <n v="486.72"/>
    <n v="466.44000000000005"/>
  </r>
  <r>
    <s v="Earl Grey"/>
    <x v="1"/>
    <x v="1"/>
    <x v="3"/>
    <x v="1"/>
    <n v="64"/>
    <n v="666.88"/>
    <n v="413.44"/>
    <n v="253.44"/>
  </r>
  <r>
    <s v="Earl Grey"/>
    <x v="1"/>
    <x v="1"/>
    <x v="4"/>
    <x v="1"/>
    <n v="70"/>
    <n v="818.3"/>
    <n v="546.69999999999993"/>
    <n v="271.60000000000002"/>
  </r>
  <r>
    <s v="Earl Grey"/>
    <x v="1"/>
    <x v="1"/>
    <x v="5"/>
    <x v="1"/>
    <n v="63"/>
    <n v="743.40000000000009"/>
    <n v="475.65"/>
    <n v="267.75000000000011"/>
  </r>
  <r>
    <s v="Earl Grey"/>
    <x v="1"/>
    <x v="1"/>
    <x v="6"/>
    <x v="1"/>
    <n v="71"/>
    <n v="800.17"/>
    <n v="604.21"/>
    <n v="195.95999999999992"/>
  </r>
  <r>
    <s v="Earl Grey"/>
    <x v="1"/>
    <x v="1"/>
    <x v="7"/>
    <x v="1"/>
    <n v="64"/>
    <n v="707.84"/>
    <n v="417.92"/>
    <n v="289.92"/>
  </r>
  <r>
    <s v="Earl Grey"/>
    <x v="1"/>
    <x v="1"/>
    <x v="8"/>
    <x v="1"/>
    <n v="67"/>
    <n v="747.72"/>
    <n v="562.13"/>
    <n v="185.59000000000003"/>
  </r>
  <r>
    <s v="Earl Grey"/>
    <x v="1"/>
    <x v="1"/>
    <x v="9"/>
    <x v="1"/>
    <n v="92"/>
    <n v="1066.28"/>
    <n v="685.4"/>
    <n v="380.88"/>
  </r>
  <r>
    <s v="Earl Grey"/>
    <x v="1"/>
    <x v="1"/>
    <x v="10"/>
    <x v="1"/>
    <n v="100"/>
    <n v="1201"/>
    <n v="662"/>
    <n v="539"/>
  </r>
  <r>
    <s v="Earl Grey"/>
    <x v="1"/>
    <x v="1"/>
    <x v="11"/>
    <x v="1"/>
    <n v="89"/>
    <n v="993.24"/>
    <n v="650.58999999999992"/>
    <n v="342.65000000000009"/>
  </r>
  <r>
    <s v="Earl Grey"/>
    <x v="1"/>
    <x v="0"/>
    <x v="0"/>
    <x v="2"/>
    <n v="50"/>
    <n v="497"/>
    <n v="339.5"/>
    <n v="157.5"/>
  </r>
  <r>
    <s v="Earl Grey"/>
    <x v="1"/>
    <x v="0"/>
    <x v="1"/>
    <x v="2"/>
    <n v="31"/>
    <n v="270.32"/>
    <n v="261.95"/>
    <n v="8.3700000000000045"/>
  </r>
  <r>
    <s v="Earl Grey"/>
    <x v="1"/>
    <x v="0"/>
    <x v="2"/>
    <x v="2"/>
    <n v="45"/>
    <n v="447.29999999999995"/>
    <n v="282.14999999999998"/>
    <n v="165.14999999999998"/>
  </r>
  <r>
    <s v="Earl Grey"/>
    <x v="1"/>
    <x v="0"/>
    <x v="3"/>
    <x v="2"/>
    <n v="36"/>
    <n v="310.68"/>
    <n v="274.68"/>
    <n v="36"/>
  </r>
  <r>
    <s v="Earl Grey"/>
    <x v="1"/>
    <x v="0"/>
    <x v="4"/>
    <x v="2"/>
    <n v="34"/>
    <n v="290.35999999999996"/>
    <n v="253.64"/>
    <n v="36.71999999999997"/>
  </r>
  <r>
    <s v="Earl Grey"/>
    <x v="1"/>
    <x v="0"/>
    <x v="5"/>
    <x v="2"/>
    <n v="39"/>
    <n v="362.30999999999995"/>
    <n v="251.55"/>
    <n v="110.75999999999993"/>
  </r>
  <r>
    <s v="Earl Grey"/>
    <x v="1"/>
    <x v="0"/>
    <x v="6"/>
    <x v="2"/>
    <n v="31"/>
    <n v="264.73999999999995"/>
    <n v="245.21"/>
    <n v="19.529999999999944"/>
  </r>
  <r>
    <s v="Earl Grey"/>
    <x v="1"/>
    <x v="0"/>
    <x v="7"/>
    <x v="2"/>
    <n v="34"/>
    <n v="318.92"/>
    <n v="256.7"/>
    <n v="62.220000000000027"/>
  </r>
  <r>
    <s v="Earl Grey"/>
    <x v="1"/>
    <x v="0"/>
    <x v="8"/>
    <x v="2"/>
    <n v="32"/>
    <n v="327.04000000000002"/>
    <n v="262.08"/>
    <n v="64.960000000000036"/>
  </r>
  <r>
    <s v="Earl Grey"/>
    <x v="1"/>
    <x v="0"/>
    <x v="9"/>
    <x v="2"/>
    <n v="58"/>
    <n v="587.54000000000008"/>
    <n v="422.24"/>
    <n v="165.30000000000007"/>
  </r>
  <r>
    <s v="Earl Grey"/>
    <x v="1"/>
    <x v="0"/>
    <x v="10"/>
    <x v="2"/>
    <n v="51"/>
    <n v="444.72"/>
    <n v="418.71000000000004"/>
    <n v="26.009999999999991"/>
  </r>
  <r>
    <s v="Earl Grey"/>
    <x v="1"/>
    <x v="0"/>
    <x v="11"/>
    <x v="2"/>
    <n v="55"/>
    <n v="552.19999999999993"/>
    <n v="377.85"/>
    <n v="174.34999999999991"/>
  </r>
  <r>
    <s v="Earl Grey"/>
    <x v="1"/>
    <x v="1"/>
    <x v="0"/>
    <x v="2"/>
    <n v="44"/>
    <n v="416.68"/>
    <n v="368.72"/>
    <n v="47.95999999999998"/>
  </r>
  <r>
    <s v="Earl Grey"/>
    <x v="1"/>
    <x v="1"/>
    <x v="1"/>
    <x v="2"/>
    <n v="47"/>
    <n v="401.37999999999994"/>
    <n v="371.77"/>
    <n v="29.609999999999957"/>
  </r>
  <r>
    <s v="Earl Grey"/>
    <x v="1"/>
    <x v="1"/>
    <x v="2"/>
    <x v="2"/>
    <n v="50"/>
    <n v="445.5"/>
    <n v="418"/>
    <n v="27.5"/>
  </r>
  <r>
    <s v="Earl Grey"/>
    <x v="1"/>
    <x v="1"/>
    <x v="3"/>
    <x v="2"/>
    <n v="26"/>
    <n v="275.59999999999997"/>
    <n v="234.26"/>
    <n v="41.339999999999975"/>
  </r>
  <r>
    <s v="Earl Grey"/>
    <x v="1"/>
    <x v="1"/>
    <x v="4"/>
    <x v="2"/>
    <n v="38"/>
    <n v="320.71999999999997"/>
    <n v="245.85999999999999"/>
    <n v="74.859999999999985"/>
  </r>
  <r>
    <s v="Earl Grey"/>
    <x v="1"/>
    <x v="1"/>
    <x v="5"/>
    <x v="2"/>
    <n v="38"/>
    <n v="335.16"/>
    <n v="355.67999999999995"/>
    <n v="-20.519999999999925"/>
  </r>
  <r>
    <s v="Earl Grey"/>
    <x v="1"/>
    <x v="1"/>
    <x v="6"/>
    <x v="2"/>
    <n v="39"/>
    <n v="365.82000000000005"/>
    <n v="294.83999999999997"/>
    <n v="70.980000000000075"/>
  </r>
  <r>
    <s v="Earl Grey"/>
    <x v="1"/>
    <x v="1"/>
    <x v="7"/>
    <x v="2"/>
    <n v="28"/>
    <n v="239.11999999999998"/>
    <n v="157.91999999999999"/>
    <n v="81.199999999999989"/>
  </r>
  <r>
    <s v="Earl Grey"/>
    <x v="1"/>
    <x v="1"/>
    <x v="8"/>
    <x v="2"/>
    <n v="29"/>
    <n v="261"/>
    <n v="179.8"/>
    <n v="81.199999999999989"/>
  </r>
  <r>
    <s v="Earl Grey"/>
    <x v="1"/>
    <x v="1"/>
    <x v="9"/>
    <x v="2"/>
    <n v="45"/>
    <n v="422.1"/>
    <n v="329.85"/>
    <n v="92.25"/>
  </r>
  <r>
    <s v="Earl Grey"/>
    <x v="1"/>
    <x v="1"/>
    <x v="10"/>
    <x v="2"/>
    <n v="37"/>
    <n v="388.87"/>
    <n v="188.32999999999998"/>
    <n v="200.54000000000002"/>
  </r>
  <r>
    <s v="Earl Grey"/>
    <x v="1"/>
    <x v="1"/>
    <x v="11"/>
    <x v="2"/>
    <n v="35"/>
    <n v="354.55"/>
    <n v="257.95"/>
    <n v="96.600000000000023"/>
  </r>
  <r>
    <s v="Espresso"/>
    <x v="0"/>
    <x v="0"/>
    <x v="0"/>
    <x v="0"/>
    <n v="168"/>
    <n v="2609.04"/>
    <n v="1239.8399999999999"/>
    <n v="1369.2"/>
  </r>
  <r>
    <s v="Espresso"/>
    <x v="0"/>
    <x v="0"/>
    <x v="1"/>
    <x v="0"/>
    <n v="153"/>
    <n v="2333.25"/>
    <n v="1237.77"/>
    <n v="1095.48"/>
  </r>
  <r>
    <s v="Espresso"/>
    <x v="0"/>
    <x v="0"/>
    <x v="2"/>
    <x v="0"/>
    <n v="155"/>
    <n v="2081.65"/>
    <n v="1243.0999999999999"/>
    <n v="838.55000000000018"/>
  </r>
  <r>
    <s v="Espresso"/>
    <x v="0"/>
    <x v="0"/>
    <x v="3"/>
    <x v="0"/>
    <n v="145"/>
    <n v="2272.15"/>
    <n v="1103.45"/>
    <n v="1168.7"/>
  </r>
  <r>
    <s v="Espresso"/>
    <x v="0"/>
    <x v="0"/>
    <x v="4"/>
    <x v="0"/>
    <n v="151"/>
    <n v="2027.93"/>
    <n v="1123.44"/>
    <n v="904.49"/>
  </r>
  <r>
    <s v="Espresso"/>
    <x v="0"/>
    <x v="0"/>
    <x v="5"/>
    <x v="0"/>
    <n v="140"/>
    <n v="2154.6"/>
    <n v="1055.5999999999999"/>
    <n v="1099"/>
  </r>
  <r>
    <s v="Espresso"/>
    <x v="0"/>
    <x v="0"/>
    <x v="6"/>
    <x v="0"/>
    <n v="112"/>
    <n v="1410.08"/>
    <n v="831.04"/>
    <n v="579.04"/>
  </r>
  <r>
    <s v="Espresso"/>
    <x v="0"/>
    <x v="0"/>
    <x v="7"/>
    <x v="0"/>
    <n v="126"/>
    <n v="1939.14"/>
    <n v="913.5"/>
    <n v="1025.6400000000001"/>
  </r>
  <r>
    <s v="Espresso"/>
    <x v="0"/>
    <x v="0"/>
    <x v="8"/>
    <x v="0"/>
    <n v="126"/>
    <n v="1674.54"/>
    <n v="861.84"/>
    <n v="812.69999999999993"/>
  </r>
  <r>
    <s v="Espresso"/>
    <x v="0"/>
    <x v="0"/>
    <x v="9"/>
    <x v="0"/>
    <n v="163"/>
    <n v="2143.4500000000003"/>
    <n v="1219.24"/>
    <n v="924.21000000000026"/>
  </r>
  <r>
    <s v="Espresso"/>
    <x v="0"/>
    <x v="0"/>
    <x v="10"/>
    <x v="0"/>
    <n v="187"/>
    <n v="2616.13"/>
    <n v="1537.14"/>
    <n v="1078.99"/>
  </r>
  <r>
    <s v="Espresso"/>
    <x v="0"/>
    <x v="0"/>
    <x v="11"/>
    <x v="0"/>
    <n v="177"/>
    <n v="2476.23"/>
    <n v="1164.6600000000001"/>
    <n v="1311.57"/>
  </r>
  <r>
    <s v="Espresso"/>
    <x v="0"/>
    <x v="1"/>
    <x v="0"/>
    <x v="0"/>
    <n v="185"/>
    <n v="2458.6499999999996"/>
    <n v="1374.55"/>
    <n v="1084.0999999999997"/>
  </r>
  <r>
    <s v="Espresso"/>
    <x v="0"/>
    <x v="1"/>
    <x v="1"/>
    <x v="0"/>
    <n v="183"/>
    <n v="2662.65"/>
    <n v="1249.8900000000001"/>
    <n v="1412.76"/>
  </r>
  <r>
    <s v="Espresso"/>
    <x v="0"/>
    <x v="1"/>
    <x v="2"/>
    <x v="0"/>
    <n v="171"/>
    <n v="2559.87"/>
    <n v="1251.72"/>
    <n v="1308.1499999999999"/>
  </r>
  <r>
    <s v="Espresso"/>
    <x v="0"/>
    <x v="1"/>
    <x v="3"/>
    <x v="0"/>
    <n v="128"/>
    <n v="1969.92"/>
    <n v="1038.08"/>
    <n v="931.84000000000015"/>
  </r>
  <r>
    <s v="Espresso"/>
    <x v="0"/>
    <x v="1"/>
    <x v="4"/>
    <x v="0"/>
    <n v="143"/>
    <n v="2260.83"/>
    <n v="1171.1699999999998"/>
    <n v="1089.6600000000001"/>
  </r>
  <r>
    <s v="Espresso"/>
    <x v="0"/>
    <x v="1"/>
    <x v="5"/>
    <x v="0"/>
    <n v="143"/>
    <n v="2140.71"/>
    <n v="1091.0899999999999"/>
    <n v="1049.6200000000001"/>
  </r>
  <r>
    <s v="Espresso"/>
    <x v="0"/>
    <x v="1"/>
    <x v="6"/>
    <x v="0"/>
    <n v="127"/>
    <n v="1830.07"/>
    <n v="858.52"/>
    <n v="971.55"/>
  </r>
  <r>
    <s v="Espresso"/>
    <x v="0"/>
    <x v="1"/>
    <x v="7"/>
    <x v="0"/>
    <n v="127"/>
    <n v="1865.6299999999999"/>
    <n v="972.82"/>
    <n v="892.80999999999983"/>
  </r>
  <r>
    <s v="Espresso"/>
    <x v="0"/>
    <x v="1"/>
    <x v="8"/>
    <x v="0"/>
    <n v="119"/>
    <n v="1581.51"/>
    <n v="1024.5899999999999"/>
    <n v="556.92000000000007"/>
  </r>
  <r>
    <s v="Espresso"/>
    <x v="0"/>
    <x v="1"/>
    <x v="9"/>
    <x v="0"/>
    <n v="183"/>
    <n v="2303.9699999999998"/>
    <n v="1317.6000000000001"/>
    <n v="986.36999999999966"/>
  </r>
  <r>
    <s v="Espresso"/>
    <x v="0"/>
    <x v="1"/>
    <x v="10"/>
    <x v="0"/>
    <n v="184"/>
    <n v="2496.88"/>
    <n v="1276.96"/>
    <n v="1219.92"/>
  </r>
  <r>
    <s v="Espresso"/>
    <x v="0"/>
    <x v="1"/>
    <x v="11"/>
    <x v="0"/>
    <n v="189"/>
    <n v="2802.87"/>
    <n v="1419.3899999999999"/>
    <n v="1383.48"/>
  </r>
  <r>
    <s v="Espresso"/>
    <x v="0"/>
    <x v="0"/>
    <x v="0"/>
    <x v="1"/>
    <n v="525"/>
    <n v="6615"/>
    <n v="4095"/>
    <n v="2520"/>
  </r>
  <r>
    <s v="Espresso"/>
    <x v="0"/>
    <x v="0"/>
    <x v="1"/>
    <x v="1"/>
    <n v="472"/>
    <n v="6173.76"/>
    <n v="3747.6800000000003"/>
    <n v="2426.08"/>
  </r>
  <r>
    <s v="Espresso"/>
    <x v="0"/>
    <x v="0"/>
    <x v="2"/>
    <x v="1"/>
    <n v="374"/>
    <n v="4667.5200000000004"/>
    <n v="2681.58"/>
    <n v="1985.9400000000005"/>
  </r>
  <r>
    <s v="Espresso"/>
    <x v="0"/>
    <x v="0"/>
    <x v="3"/>
    <x v="1"/>
    <n v="337"/>
    <n v="4205.76"/>
    <n v="2463.4699999999998"/>
    <n v="1742.2900000000004"/>
  </r>
  <r>
    <s v="Espresso"/>
    <x v="0"/>
    <x v="0"/>
    <x v="4"/>
    <x v="1"/>
    <n v="358"/>
    <n v="4127.74"/>
    <n v="2495.2599999999998"/>
    <n v="1632.48"/>
  </r>
  <r>
    <s v="Espresso"/>
    <x v="0"/>
    <x v="0"/>
    <x v="5"/>
    <x v="1"/>
    <n v="354"/>
    <n v="4630.32"/>
    <n v="2711.64"/>
    <n v="1918.6799999999998"/>
  </r>
  <r>
    <s v="Espresso"/>
    <x v="0"/>
    <x v="0"/>
    <x v="6"/>
    <x v="1"/>
    <n v="375"/>
    <n v="4102.5"/>
    <n v="2606.25"/>
    <n v="1496.25"/>
  </r>
  <r>
    <s v="Espresso"/>
    <x v="0"/>
    <x v="0"/>
    <x v="7"/>
    <x v="1"/>
    <n v="329"/>
    <n v="4184.88"/>
    <n v="2404.9899999999998"/>
    <n v="1779.8900000000003"/>
  </r>
  <r>
    <s v="Espresso"/>
    <x v="0"/>
    <x v="0"/>
    <x v="8"/>
    <x v="1"/>
    <n v="296"/>
    <n v="3907.2"/>
    <n v="2060.16"/>
    <n v="1847.04"/>
  </r>
  <r>
    <s v="Espresso"/>
    <x v="0"/>
    <x v="0"/>
    <x v="9"/>
    <x v="1"/>
    <n v="556"/>
    <n v="7139.04"/>
    <n v="3875.3199999999997"/>
    <n v="3263.7200000000003"/>
  </r>
  <r>
    <s v="Espresso"/>
    <x v="0"/>
    <x v="0"/>
    <x v="10"/>
    <x v="1"/>
    <n v="556"/>
    <n v="6544.12"/>
    <n v="3803.04"/>
    <n v="2741.08"/>
  </r>
  <r>
    <s v="Espresso"/>
    <x v="0"/>
    <x v="0"/>
    <x v="11"/>
    <x v="1"/>
    <n v="452"/>
    <n v="5320.04"/>
    <n v="3191.12"/>
    <n v="2128.92"/>
  </r>
  <r>
    <s v="Espresso"/>
    <x v="0"/>
    <x v="1"/>
    <x v="0"/>
    <x v="1"/>
    <n v="485"/>
    <n v="6571.75"/>
    <n v="3894.5499999999997"/>
    <n v="2677.2000000000003"/>
  </r>
  <r>
    <s v="Espresso"/>
    <x v="0"/>
    <x v="1"/>
    <x v="1"/>
    <x v="1"/>
    <n v="471"/>
    <n v="6160.68"/>
    <n v="3523.0800000000004"/>
    <n v="2637.6"/>
  </r>
  <r>
    <s v="Espresso"/>
    <x v="0"/>
    <x v="1"/>
    <x v="2"/>
    <x v="1"/>
    <n v="401"/>
    <n v="5293.2"/>
    <n v="2971.41"/>
    <n v="2321.79"/>
  </r>
  <r>
    <s v="Espresso"/>
    <x v="0"/>
    <x v="1"/>
    <x v="3"/>
    <x v="1"/>
    <n v="368"/>
    <n v="4769.2800000000007"/>
    <n v="2723.2000000000003"/>
    <n v="2046.0800000000004"/>
  </r>
  <r>
    <s v="Espresso"/>
    <x v="0"/>
    <x v="1"/>
    <x v="4"/>
    <x v="1"/>
    <n v="353"/>
    <n v="3819.46"/>
    <n v="2728.69"/>
    <n v="1090.77"/>
  </r>
  <r>
    <s v="Espresso"/>
    <x v="0"/>
    <x v="1"/>
    <x v="5"/>
    <x v="1"/>
    <n v="368"/>
    <n v="4025.9199999999996"/>
    <n v="2811.52"/>
    <n v="1214.3999999999996"/>
  </r>
  <r>
    <s v="Espresso"/>
    <x v="0"/>
    <x v="1"/>
    <x v="6"/>
    <x v="1"/>
    <n v="358"/>
    <n v="4850.9000000000005"/>
    <n v="2377.12"/>
    <n v="2473.7800000000007"/>
  </r>
  <r>
    <s v="Espresso"/>
    <x v="0"/>
    <x v="1"/>
    <x v="7"/>
    <x v="1"/>
    <n v="350"/>
    <n v="4410"/>
    <n v="2702"/>
    <n v="1708"/>
  </r>
  <r>
    <s v="Espresso"/>
    <x v="0"/>
    <x v="1"/>
    <x v="8"/>
    <x v="1"/>
    <n v="348"/>
    <n v="4054.2000000000003"/>
    <n v="2735.28"/>
    <n v="1318.92"/>
  </r>
  <r>
    <s v="Espresso"/>
    <x v="0"/>
    <x v="1"/>
    <x v="9"/>
    <x v="1"/>
    <n v="541"/>
    <n v="6497.41"/>
    <n v="4219.8"/>
    <n v="2277.6099999999997"/>
  </r>
  <r>
    <s v="Espresso"/>
    <x v="0"/>
    <x v="1"/>
    <x v="10"/>
    <x v="1"/>
    <n v="461"/>
    <n v="5098.66"/>
    <n v="3794.03"/>
    <n v="1304.6299999999997"/>
  </r>
  <r>
    <s v="Espresso"/>
    <x v="0"/>
    <x v="1"/>
    <x v="11"/>
    <x v="1"/>
    <n v="502"/>
    <n v="5612.36"/>
    <n v="3805.16"/>
    <n v="1807.1999999999998"/>
  </r>
  <r>
    <s v="Espresso"/>
    <x v="0"/>
    <x v="0"/>
    <x v="0"/>
    <x v="2"/>
    <n v="678"/>
    <n v="7966.5"/>
    <n v="4990.08"/>
    <n v="2976.42"/>
  </r>
  <r>
    <s v="Espresso"/>
    <x v="0"/>
    <x v="0"/>
    <x v="1"/>
    <x v="2"/>
    <n v="718"/>
    <n v="8055.96"/>
    <n v="4803.42"/>
    <n v="3252.54"/>
  </r>
  <r>
    <s v="Espresso"/>
    <x v="0"/>
    <x v="0"/>
    <x v="2"/>
    <x v="2"/>
    <n v="531"/>
    <n v="5570.1900000000005"/>
    <n v="3610.7999999999997"/>
    <n v="1959.3900000000008"/>
  </r>
  <r>
    <s v="Espresso"/>
    <x v="0"/>
    <x v="0"/>
    <x v="3"/>
    <x v="2"/>
    <n v="545"/>
    <n v="5771.55"/>
    <n v="4490.8"/>
    <n v="1280.75"/>
  </r>
  <r>
    <s v="Espresso"/>
    <x v="0"/>
    <x v="0"/>
    <x v="4"/>
    <x v="2"/>
    <n v="520"/>
    <n v="5891.6"/>
    <n v="4154.8"/>
    <n v="1736.8000000000002"/>
  </r>
  <r>
    <s v="Espresso"/>
    <x v="0"/>
    <x v="0"/>
    <x v="5"/>
    <x v="2"/>
    <n v="516"/>
    <n v="5897.88"/>
    <n v="3467.52"/>
    <n v="2430.36"/>
  </r>
  <r>
    <s v="Espresso"/>
    <x v="0"/>
    <x v="0"/>
    <x v="6"/>
    <x v="2"/>
    <n v="424"/>
    <n v="4579.2000000000007"/>
    <n v="3167.2799999999997"/>
    <n v="1411.920000000001"/>
  </r>
  <r>
    <s v="Espresso"/>
    <x v="0"/>
    <x v="0"/>
    <x v="7"/>
    <x v="2"/>
    <n v="529"/>
    <n v="4993.7599999999993"/>
    <n v="3893.44"/>
    <n v="1100.3199999999993"/>
  </r>
  <r>
    <s v="Espresso"/>
    <x v="0"/>
    <x v="0"/>
    <x v="8"/>
    <x v="2"/>
    <n v="422"/>
    <n v="5089.3200000000006"/>
    <n v="3089.04"/>
    <n v="2000.2800000000007"/>
  </r>
  <r>
    <s v="Espresso"/>
    <x v="0"/>
    <x v="0"/>
    <x v="9"/>
    <x v="2"/>
    <n v="618"/>
    <n v="5901.9000000000005"/>
    <n v="4857.4800000000005"/>
    <n v="1044.42"/>
  </r>
  <r>
    <s v="Espresso"/>
    <x v="0"/>
    <x v="0"/>
    <x v="10"/>
    <x v="2"/>
    <n v="707"/>
    <n v="8377.9499999999989"/>
    <n v="5429.76"/>
    <n v="2948.1899999999987"/>
  </r>
  <r>
    <s v="Espresso"/>
    <x v="0"/>
    <x v="0"/>
    <x v="11"/>
    <x v="2"/>
    <n v="730"/>
    <n v="8190.6"/>
    <n v="5387.4"/>
    <n v="2803.2000000000007"/>
  </r>
  <r>
    <s v="Espresso"/>
    <x v="0"/>
    <x v="1"/>
    <x v="0"/>
    <x v="2"/>
    <n v="653"/>
    <n v="6849.97"/>
    <n v="5191.3500000000004"/>
    <n v="1658.62"/>
  </r>
  <r>
    <s v="Espresso"/>
    <x v="0"/>
    <x v="1"/>
    <x v="1"/>
    <x v="2"/>
    <n v="693"/>
    <n v="7484.4000000000005"/>
    <n v="5239.08"/>
    <n v="2245.3200000000006"/>
  </r>
  <r>
    <s v="Espresso"/>
    <x v="0"/>
    <x v="1"/>
    <x v="2"/>
    <x v="2"/>
    <n v="604"/>
    <n v="6970.16"/>
    <n v="4530"/>
    <n v="2440.16"/>
  </r>
  <r>
    <s v="Espresso"/>
    <x v="0"/>
    <x v="1"/>
    <x v="3"/>
    <x v="2"/>
    <n v="494"/>
    <n v="5750.16"/>
    <n v="3487.64"/>
    <n v="2262.52"/>
  </r>
  <r>
    <s v="Espresso"/>
    <x v="0"/>
    <x v="1"/>
    <x v="4"/>
    <x v="2"/>
    <n v="497"/>
    <n v="4691.6799999999994"/>
    <n v="3841.8100000000004"/>
    <n v="849.86999999999898"/>
  </r>
  <r>
    <s v="Espresso"/>
    <x v="0"/>
    <x v="1"/>
    <x v="5"/>
    <x v="2"/>
    <n v="488"/>
    <n v="4865.3600000000006"/>
    <n v="2967.04"/>
    <n v="1898.3200000000006"/>
  </r>
  <r>
    <s v="Espresso"/>
    <x v="0"/>
    <x v="1"/>
    <x v="6"/>
    <x v="2"/>
    <n v="492"/>
    <n v="5574.36"/>
    <n v="3827.76"/>
    <n v="1746.5999999999995"/>
  </r>
  <r>
    <s v="Espresso"/>
    <x v="0"/>
    <x v="1"/>
    <x v="7"/>
    <x v="2"/>
    <n v="461"/>
    <n v="5559.66"/>
    <n v="3973.8199999999997"/>
    <n v="1585.8400000000001"/>
  </r>
  <r>
    <s v="Espresso"/>
    <x v="0"/>
    <x v="1"/>
    <x v="8"/>
    <x v="2"/>
    <n v="419"/>
    <n v="4483.2999999999993"/>
    <n v="3008.42"/>
    <n v="1474.8799999999992"/>
  </r>
  <r>
    <s v="Espresso"/>
    <x v="0"/>
    <x v="1"/>
    <x v="9"/>
    <x v="2"/>
    <n v="722"/>
    <n v="8555.6999999999989"/>
    <n v="5595.5"/>
    <n v="2960.1999999999989"/>
  </r>
  <r>
    <s v="Espresso"/>
    <x v="0"/>
    <x v="1"/>
    <x v="10"/>
    <x v="2"/>
    <n v="699"/>
    <n v="7549.2000000000007"/>
    <n v="4899.99"/>
    <n v="2649.2100000000009"/>
  </r>
  <r>
    <s v="Espresso"/>
    <x v="0"/>
    <x v="1"/>
    <x v="11"/>
    <x v="2"/>
    <n v="706"/>
    <n v="7405.9400000000005"/>
    <n v="5478.5599999999995"/>
    <n v="1927.380000000001"/>
  </r>
  <r>
    <s v="Green Tea"/>
    <x v="1"/>
    <x v="0"/>
    <x v="0"/>
    <x v="0"/>
    <n v="44"/>
    <n v="583"/>
    <n v="272.8"/>
    <n v="310.2"/>
  </r>
  <r>
    <s v="Green Tea"/>
    <x v="1"/>
    <x v="0"/>
    <x v="1"/>
    <x v="0"/>
    <n v="39"/>
    <n v="477.75"/>
    <n v="252.32999999999998"/>
    <n v="225.42000000000002"/>
  </r>
  <r>
    <s v="Green Tea"/>
    <x v="1"/>
    <x v="0"/>
    <x v="2"/>
    <x v="0"/>
    <n v="32"/>
    <n v="380.16"/>
    <n v="240.32"/>
    <n v="139.84000000000003"/>
  </r>
  <r>
    <s v="Green Tea"/>
    <x v="1"/>
    <x v="0"/>
    <x v="3"/>
    <x v="0"/>
    <n v="32"/>
    <n v="404.16"/>
    <n v="222.72"/>
    <n v="181.44000000000003"/>
  </r>
  <r>
    <s v="Green Tea"/>
    <x v="1"/>
    <x v="0"/>
    <x v="4"/>
    <x v="0"/>
    <n v="28"/>
    <n v="371"/>
    <n v="192.08"/>
    <n v="178.92"/>
  </r>
  <r>
    <s v="Green Tea"/>
    <x v="1"/>
    <x v="0"/>
    <x v="5"/>
    <x v="0"/>
    <n v="26"/>
    <n v="299"/>
    <n v="187.20000000000002"/>
    <n v="111.79999999999998"/>
  </r>
  <r>
    <s v="Green Tea"/>
    <x v="1"/>
    <x v="0"/>
    <x v="6"/>
    <x v="0"/>
    <n v="32"/>
    <n v="388.16"/>
    <n v="243.2"/>
    <n v="144.96000000000004"/>
  </r>
  <r>
    <s v="Green Tea"/>
    <x v="1"/>
    <x v="0"/>
    <x v="7"/>
    <x v="0"/>
    <n v="31"/>
    <n v="391.53000000000003"/>
    <n v="185.69"/>
    <n v="205.84000000000003"/>
  </r>
  <r>
    <s v="Green Tea"/>
    <x v="1"/>
    <x v="0"/>
    <x v="8"/>
    <x v="0"/>
    <n v="33"/>
    <n v="379.5"/>
    <n v="222.09"/>
    <n v="157.41"/>
  </r>
  <r>
    <s v="Green Tea"/>
    <x v="1"/>
    <x v="0"/>
    <x v="9"/>
    <x v="0"/>
    <n v="59"/>
    <n v="671.42000000000007"/>
    <n v="423.62"/>
    <n v="247.80000000000007"/>
  </r>
  <r>
    <s v="Green Tea"/>
    <x v="1"/>
    <x v="0"/>
    <x v="10"/>
    <x v="0"/>
    <n v="50"/>
    <n v="681.5"/>
    <n v="302.5"/>
    <n v="379"/>
  </r>
  <r>
    <s v="Green Tea"/>
    <x v="1"/>
    <x v="0"/>
    <x v="11"/>
    <x v="0"/>
    <n v="50"/>
    <n v="594"/>
    <n v="366.5"/>
    <n v="227.5"/>
  </r>
  <r>
    <s v="Green Tea"/>
    <x v="1"/>
    <x v="1"/>
    <x v="0"/>
    <x v="0"/>
    <n v="43"/>
    <n v="602"/>
    <n v="249.4"/>
    <n v="352.6"/>
  </r>
  <r>
    <s v="Green Tea"/>
    <x v="1"/>
    <x v="1"/>
    <x v="1"/>
    <x v="0"/>
    <n v="49"/>
    <n v="637"/>
    <n v="343"/>
    <n v="294"/>
  </r>
  <r>
    <s v="Green Tea"/>
    <x v="1"/>
    <x v="1"/>
    <x v="2"/>
    <x v="0"/>
    <n v="45"/>
    <n v="635.85"/>
    <n v="292.95"/>
    <n v="342.90000000000003"/>
  </r>
  <r>
    <s v="Green Tea"/>
    <x v="1"/>
    <x v="1"/>
    <x v="3"/>
    <x v="0"/>
    <n v="39"/>
    <n v="487.5"/>
    <n v="242.57999999999998"/>
    <n v="244.92000000000002"/>
  </r>
  <r>
    <s v="Green Tea"/>
    <x v="1"/>
    <x v="1"/>
    <x v="4"/>
    <x v="0"/>
    <n v="37"/>
    <n v="485.81"/>
    <n v="277.5"/>
    <n v="208.31"/>
  </r>
  <r>
    <s v="Green Tea"/>
    <x v="1"/>
    <x v="1"/>
    <x v="5"/>
    <x v="0"/>
    <n v="30"/>
    <n v="405"/>
    <n v="205.2"/>
    <n v="199.8"/>
  </r>
  <r>
    <s v="Green Tea"/>
    <x v="1"/>
    <x v="1"/>
    <x v="6"/>
    <x v="0"/>
    <n v="33"/>
    <n v="371.25"/>
    <n v="245.85"/>
    <n v="125.4"/>
  </r>
  <r>
    <s v="Green Tea"/>
    <x v="1"/>
    <x v="1"/>
    <x v="7"/>
    <x v="0"/>
    <n v="22"/>
    <n v="302.5"/>
    <n v="170.5"/>
    <n v="132"/>
  </r>
  <r>
    <s v="Green Tea"/>
    <x v="1"/>
    <x v="1"/>
    <x v="8"/>
    <x v="0"/>
    <n v="31"/>
    <n v="391.53000000000003"/>
    <n v="234.98"/>
    <n v="156.55000000000004"/>
  </r>
  <r>
    <s v="Green Tea"/>
    <x v="1"/>
    <x v="1"/>
    <x v="9"/>
    <x v="0"/>
    <n v="55"/>
    <n v="728.75"/>
    <n v="332.75"/>
    <n v="396"/>
  </r>
  <r>
    <s v="Green Tea"/>
    <x v="1"/>
    <x v="1"/>
    <x v="10"/>
    <x v="0"/>
    <n v="47"/>
    <n v="646.25"/>
    <n v="290.45999999999998"/>
    <n v="355.79"/>
  </r>
  <r>
    <s v="Green Tea"/>
    <x v="1"/>
    <x v="1"/>
    <x v="11"/>
    <x v="0"/>
    <n v="46"/>
    <n v="586.5"/>
    <n v="287.95999999999998"/>
    <n v="298.54000000000002"/>
  </r>
  <r>
    <s v="Green Tea"/>
    <x v="1"/>
    <x v="0"/>
    <x v="0"/>
    <x v="1"/>
    <n v="84"/>
    <n v="946.68"/>
    <n v="528.36"/>
    <n v="418.31999999999994"/>
  </r>
  <r>
    <s v="Green Tea"/>
    <x v="1"/>
    <x v="0"/>
    <x v="1"/>
    <x v="1"/>
    <n v="71"/>
    <n v="739.82"/>
    <n v="523.27"/>
    <n v="216.55000000000007"/>
  </r>
  <r>
    <s v="Green Tea"/>
    <x v="1"/>
    <x v="0"/>
    <x v="2"/>
    <x v="1"/>
    <n v="60"/>
    <n v="708"/>
    <n v="328.8"/>
    <n v="379.2"/>
  </r>
  <r>
    <s v="Green Tea"/>
    <x v="1"/>
    <x v="0"/>
    <x v="3"/>
    <x v="1"/>
    <n v="62"/>
    <n v="718.58"/>
    <n v="391.21999999999997"/>
    <n v="327.36000000000007"/>
  </r>
  <r>
    <s v="Green Tea"/>
    <x v="1"/>
    <x v="0"/>
    <x v="4"/>
    <x v="1"/>
    <n v="45"/>
    <n v="521.54999999999995"/>
    <n v="372.15"/>
    <n v="149.39999999999998"/>
  </r>
  <r>
    <s v="Green Tea"/>
    <x v="1"/>
    <x v="0"/>
    <x v="5"/>
    <x v="1"/>
    <n v="49"/>
    <n v="562.52"/>
    <n v="327.81"/>
    <n v="234.70999999999998"/>
  </r>
  <r>
    <s v="Green Tea"/>
    <x v="1"/>
    <x v="0"/>
    <x v="6"/>
    <x v="1"/>
    <n v="46"/>
    <n v="444.82"/>
    <n v="286.58000000000004"/>
    <n v="158.23999999999995"/>
  </r>
  <r>
    <s v="Green Tea"/>
    <x v="1"/>
    <x v="0"/>
    <x v="7"/>
    <x v="1"/>
    <n v="62"/>
    <n v="672.08"/>
    <n v="358.98"/>
    <n v="313.10000000000002"/>
  </r>
  <r>
    <s v="Green Tea"/>
    <x v="1"/>
    <x v="0"/>
    <x v="8"/>
    <x v="1"/>
    <n v="56"/>
    <n v="624.96"/>
    <n v="358.96000000000004"/>
    <n v="266"/>
  </r>
  <r>
    <s v="Green Tea"/>
    <x v="1"/>
    <x v="0"/>
    <x v="9"/>
    <x v="1"/>
    <n v="82"/>
    <n v="984.81999999999994"/>
    <n v="569.9"/>
    <n v="414.91999999999996"/>
  </r>
  <r>
    <s v="Green Tea"/>
    <x v="1"/>
    <x v="0"/>
    <x v="10"/>
    <x v="1"/>
    <n v="69"/>
    <n v="703.8"/>
    <n v="377.43"/>
    <n v="326.36999999999995"/>
  </r>
  <r>
    <s v="Green Tea"/>
    <x v="1"/>
    <x v="0"/>
    <x v="11"/>
    <x v="1"/>
    <n v="77"/>
    <n v="793.87"/>
    <n v="509.74"/>
    <n v="284.13"/>
  </r>
  <r>
    <s v="Green Tea"/>
    <x v="1"/>
    <x v="1"/>
    <x v="0"/>
    <x v="1"/>
    <n v="72"/>
    <n v="689.04"/>
    <n v="432"/>
    <n v="257.03999999999996"/>
  </r>
  <r>
    <s v="Green Tea"/>
    <x v="1"/>
    <x v="1"/>
    <x v="1"/>
    <x v="1"/>
    <n v="72"/>
    <n v="826.56000000000006"/>
    <n v="479.52"/>
    <n v="347.04000000000008"/>
  </r>
  <r>
    <s v="Green Tea"/>
    <x v="1"/>
    <x v="1"/>
    <x v="2"/>
    <x v="1"/>
    <n v="63"/>
    <n v="696.78000000000009"/>
    <n v="481.95000000000005"/>
    <n v="214.83000000000004"/>
  </r>
  <r>
    <s v="Green Tea"/>
    <x v="1"/>
    <x v="1"/>
    <x v="3"/>
    <x v="1"/>
    <n v="49"/>
    <n v="567.91"/>
    <n v="323.89000000000004"/>
    <n v="244.01999999999992"/>
  </r>
  <r>
    <s v="Green Tea"/>
    <x v="1"/>
    <x v="1"/>
    <x v="4"/>
    <x v="1"/>
    <n v="60"/>
    <n v="586.79999999999995"/>
    <n v="481.79999999999995"/>
    <n v="105"/>
  </r>
  <r>
    <s v="Green Tea"/>
    <x v="1"/>
    <x v="1"/>
    <x v="5"/>
    <x v="1"/>
    <n v="60"/>
    <n v="701.4"/>
    <n v="330"/>
    <n v="371.4"/>
  </r>
  <r>
    <s v="Green Tea"/>
    <x v="1"/>
    <x v="1"/>
    <x v="6"/>
    <x v="1"/>
    <n v="54"/>
    <n v="585.36"/>
    <n v="338.03999999999996"/>
    <n v="247.32000000000005"/>
  </r>
  <r>
    <s v="Green Tea"/>
    <x v="1"/>
    <x v="1"/>
    <x v="7"/>
    <x v="1"/>
    <n v="51"/>
    <n v="525.81000000000006"/>
    <n v="340.17"/>
    <n v="185.64000000000004"/>
  </r>
  <r>
    <s v="Green Tea"/>
    <x v="1"/>
    <x v="1"/>
    <x v="8"/>
    <x v="1"/>
    <n v="53"/>
    <n v="642.36"/>
    <n v="336.02"/>
    <n v="306.34000000000003"/>
  </r>
  <r>
    <s v="Green Tea"/>
    <x v="1"/>
    <x v="1"/>
    <x v="9"/>
    <x v="1"/>
    <n v="76"/>
    <n v="872.48"/>
    <n v="576.84"/>
    <n v="295.64"/>
  </r>
  <r>
    <s v="Green Tea"/>
    <x v="1"/>
    <x v="1"/>
    <x v="10"/>
    <x v="1"/>
    <n v="71"/>
    <n v="845.61"/>
    <n v="492.74"/>
    <n v="352.87"/>
  </r>
  <r>
    <s v="Green Tea"/>
    <x v="1"/>
    <x v="1"/>
    <x v="11"/>
    <x v="1"/>
    <n v="82"/>
    <n v="932.33999999999992"/>
    <n v="578.1"/>
    <n v="354.2399999999999"/>
  </r>
  <r>
    <s v="Green Tea"/>
    <x v="1"/>
    <x v="0"/>
    <x v="0"/>
    <x v="2"/>
    <n v="61"/>
    <n v="623.42000000000007"/>
    <n v="423.95"/>
    <n v="199.47000000000008"/>
  </r>
  <r>
    <s v="Green Tea"/>
    <x v="1"/>
    <x v="0"/>
    <x v="1"/>
    <x v="2"/>
    <n v="74"/>
    <n v="791.06"/>
    <n v="479.52000000000004"/>
    <n v="311.53999999999991"/>
  </r>
  <r>
    <s v="Green Tea"/>
    <x v="1"/>
    <x v="0"/>
    <x v="2"/>
    <x v="2"/>
    <n v="65"/>
    <n v="658.45"/>
    <n v="466.7"/>
    <n v="191.75000000000006"/>
  </r>
  <r>
    <s v="Green Tea"/>
    <x v="1"/>
    <x v="0"/>
    <x v="3"/>
    <x v="2"/>
    <n v="54"/>
    <n v="516.78"/>
    <n v="347.21999999999997"/>
    <n v="169.56"/>
  </r>
  <r>
    <s v="Green Tea"/>
    <x v="1"/>
    <x v="0"/>
    <x v="4"/>
    <x v="2"/>
    <n v="51"/>
    <n v="464.09999999999997"/>
    <n v="324.36"/>
    <n v="139.73999999999995"/>
  </r>
  <r>
    <s v="Green Tea"/>
    <x v="1"/>
    <x v="0"/>
    <x v="5"/>
    <x v="2"/>
    <n v="71"/>
    <n v="752.6"/>
    <n v="558.06000000000006"/>
    <n v="194.53999999999996"/>
  </r>
  <r>
    <s v="Green Tea"/>
    <x v="1"/>
    <x v="0"/>
    <x v="6"/>
    <x v="2"/>
    <n v="59"/>
    <n v="581.15"/>
    <n v="431.28999999999996"/>
    <n v="149.86000000000001"/>
  </r>
  <r>
    <s v="Green Tea"/>
    <x v="1"/>
    <x v="0"/>
    <x v="7"/>
    <x v="2"/>
    <n v="62"/>
    <n v="535.06000000000006"/>
    <n v="495.38"/>
    <n v="39.680000000000064"/>
  </r>
  <r>
    <s v="Green Tea"/>
    <x v="1"/>
    <x v="0"/>
    <x v="8"/>
    <x v="2"/>
    <n v="51"/>
    <n v="512.04"/>
    <n v="442.17"/>
    <n v="69.869999999999948"/>
  </r>
  <r>
    <s v="Green Tea"/>
    <x v="1"/>
    <x v="0"/>
    <x v="9"/>
    <x v="2"/>
    <n v="99"/>
    <n v="835.56"/>
    <n v="839.5200000000001"/>
    <n v="-3.9600000000001501"/>
  </r>
  <r>
    <s v="Green Tea"/>
    <x v="1"/>
    <x v="0"/>
    <x v="10"/>
    <x v="2"/>
    <n v="113"/>
    <n v="985.36000000000013"/>
    <n v="744.67"/>
    <n v="240.69000000000017"/>
  </r>
  <r>
    <s v="Green Tea"/>
    <x v="1"/>
    <x v="0"/>
    <x v="11"/>
    <x v="2"/>
    <n v="78"/>
    <n v="687.96"/>
    <n v="514.02"/>
    <n v="173.94000000000005"/>
  </r>
  <r>
    <s v="Green Tea"/>
    <x v="1"/>
    <x v="1"/>
    <x v="0"/>
    <x v="2"/>
    <n v="95"/>
    <n v="846.45"/>
    <n v="684"/>
    <n v="162.45000000000005"/>
  </r>
  <r>
    <s v="Green Tea"/>
    <x v="1"/>
    <x v="1"/>
    <x v="1"/>
    <x v="2"/>
    <n v="77"/>
    <n v="751.52"/>
    <n v="534.38"/>
    <n v="217.14"/>
  </r>
  <r>
    <s v="Green Tea"/>
    <x v="1"/>
    <x v="1"/>
    <x v="2"/>
    <x v="2"/>
    <n v="64"/>
    <n v="594.55999999999995"/>
    <n v="420.48"/>
    <n v="174.07999999999993"/>
  </r>
  <r>
    <s v="Green Tea"/>
    <x v="1"/>
    <x v="1"/>
    <x v="3"/>
    <x v="2"/>
    <n v="65"/>
    <n v="634.4"/>
    <n v="404.95000000000005"/>
    <n v="229.44999999999993"/>
  </r>
  <r>
    <s v="Green Tea"/>
    <x v="1"/>
    <x v="1"/>
    <x v="4"/>
    <x v="2"/>
    <n v="58"/>
    <n v="555.06000000000006"/>
    <n v="438.47999999999996"/>
    <n v="116.5800000000001"/>
  </r>
  <r>
    <s v="Green Tea"/>
    <x v="1"/>
    <x v="1"/>
    <x v="5"/>
    <x v="2"/>
    <n v="71"/>
    <n v="652.49"/>
    <n v="396.18"/>
    <n v="256.31"/>
  </r>
  <r>
    <s v="Green Tea"/>
    <x v="1"/>
    <x v="1"/>
    <x v="6"/>
    <x v="2"/>
    <n v="51"/>
    <n v="502.34999999999997"/>
    <n v="371.28000000000003"/>
    <n v="131.06999999999994"/>
  </r>
  <r>
    <s v="Green Tea"/>
    <x v="1"/>
    <x v="1"/>
    <x v="7"/>
    <x v="2"/>
    <n v="63"/>
    <n v="602.91"/>
    <n v="448.56"/>
    <n v="154.34999999999997"/>
  </r>
  <r>
    <s v="Green Tea"/>
    <x v="1"/>
    <x v="1"/>
    <x v="8"/>
    <x v="2"/>
    <n v="53"/>
    <n v="551.73"/>
    <n v="373.12"/>
    <n v="178.61"/>
  </r>
  <r>
    <s v="Green Tea"/>
    <x v="1"/>
    <x v="1"/>
    <x v="9"/>
    <x v="2"/>
    <n v="73"/>
    <n v="725.62"/>
    <n v="465.74"/>
    <n v="259.88"/>
  </r>
  <r>
    <s v="Green Tea"/>
    <x v="1"/>
    <x v="1"/>
    <x v="10"/>
    <x v="2"/>
    <n v="86"/>
    <n v="742.18000000000006"/>
    <n v="611.46"/>
    <n v="130.72000000000003"/>
  </r>
  <r>
    <s v="Green Tea"/>
    <x v="1"/>
    <x v="1"/>
    <x v="11"/>
    <x v="2"/>
    <n v="82"/>
    <n v="700.28"/>
    <n v="560.06000000000006"/>
    <n v="140.21999999999991"/>
  </r>
  <r>
    <s v="Italian"/>
    <x v="0"/>
    <x v="0"/>
    <x v="0"/>
    <x v="0"/>
    <n v="194"/>
    <n v="2442.46"/>
    <n v="1569.46"/>
    <n v="873"/>
  </r>
  <r>
    <s v="Italian"/>
    <x v="0"/>
    <x v="0"/>
    <x v="1"/>
    <x v="0"/>
    <n v="177"/>
    <n v="2550.5700000000002"/>
    <n v="1534.59"/>
    <n v="1015.9800000000002"/>
  </r>
  <r>
    <s v="Italian"/>
    <x v="0"/>
    <x v="0"/>
    <x v="2"/>
    <x v="0"/>
    <n v="179"/>
    <n v="2779.87"/>
    <n v="1392.6200000000001"/>
    <n v="1387.2499999999998"/>
  </r>
  <r>
    <s v="Italian"/>
    <x v="0"/>
    <x v="0"/>
    <x v="3"/>
    <x v="0"/>
    <n v="153"/>
    <n v="1926.27"/>
    <n v="1136.79"/>
    <n v="789.48"/>
  </r>
  <r>
    <s v="Italian"/>
    <x v="0"/>
    <x v="0"/>
    <x v="4"/>
    <x v="0"/>
    <n v="119"/>
    <n v="1698.1299999999999"/>
    <n v="731.85"/>
    <n v="966.27999999999986"/>
  </r>
  <r>
    <s v="Italian"/>
    <x v="0"/>
    <x v="0"/>
    <x v="5"/>
    <x v="0"/>
    <n v="135"/>
    <n v="2096.5499999999997"/>
    <n v="1144.8"/>
    <n v="951.74999999999977"/>
  </r>
  <r>
    <s v="Italian"/>
    <x v="0"/>
    <x v="0"/>
    <x v="6"/>
    <x v="0"/>
    <n v="110"/>
    <n v="1400.3"/>
    <n v="1018.6"/>
    <n v="381.69999999999993"/>
  </r>
  <r>
    <s v="Italian"/>
    <x v="0"/>
    <x v="0"/>
    <x v="7"/>
    <x v="0"/>
    <n v="140"/>
    <n v="1841"/>
    <n v="1194.1999999999998"/>
    <n v="646.80000000000018"/>
  </r>
  <r>
    <s v="Italian"/>
    <x v="0"/>
    <x v="0"/>
    <x v="8"/>
    <x v="0"/>
    <n v="146"/>
    <n v="2349.14"/>
    <n v="1084.78"/>
    <n v="1264.3599999999999"/>
  </r>
  <r>
    <s v="Italian"/>
    <x v="0"/>
    <x v="0"/>
    <x v="9"/>
    <x v="0"/>
    <n v="178"/>
    <n v="2839.1"/>
    <n v="1479.18"/>
    <n v="1359.9199999999998"/>
  </r>
  <r>
    <s v="Italian"/>
    <x v="0"/>
    <x v="0"/>
    <x v="10"/>
    <x v="0"/>
    <n v="211"/>
    <n v="2833.73"/>
    <n v="1578.2800000000002"/>
    <n v="1255.4499999999998"/>
  </r>
  <r>
    <s v="Italian"/>
    <x v="0"/>
    <x v="0"/>
    <x v="11"/>
    <x v="0"/>
    <n v="181"/>
    <n v="2582.87"/>
    <n v="1098.67"/>
    <n v="1484.1999999999998"/>
  </r>
  <r>
    <s v="Italian"/>
    <x v="0"/>
    <x v="1"/>
    <x v="0"/>
    <x v="0"/>
    <n v="198"/>
    <n v="3130.38"/>
    <n v="1316.7"/>
    <n v="1813.68"/>
  </r>
  <r>
    <s v="Italian"/>
    <x v="0"/>
    <x v="1"/>
    <x v="1"/>
    <x v="0"/>
    <n v="189"/>
    <n v="2749.9500000000003"/>
    <n v="1470.42"/>
    <n v="1279.5300000000002"/>
  </r>
  <r>
    <s v="Italian"/>
    <x v="0"/>
    <x v="1"/>
    <x v="2"/>
    <x v="0"/>
    <n v="159"/>
    <n v="2291.19"/>
    <n v="1287.8999999999999"/>
    <n v="1003.2900000000002"/>
  </r>
  <r>
    <s v="Italian"/>
    <x v="0"/>
    <x v="1"/>
    <x v="3"/>
    <x v="0"/>
    <n v="140"/>
    <n v="1899.8"/>
    <n v="1262.8"/>
    <n v="637"/>
  </r>
  <r>
    <s v="Italian"/>
    <x v="0"/>
    <x v="1"/>
    <x v="4"/>
    <x v="0"/>
    <n v="117"/>
    <n v="1587.69"/>
    <n v="950.04"/>
    <n v="637.65000000000009"/>
  </r>
  <r>
    <s v="Italian"/>
    <x v="0"/>
    <x v="1"/>
    <x v="5"/>
    <x v="0"/>
    <n v="142"/>
    <n v="1787.78"/>
    <n v="1151.6199999999999"/>
    <n v="636.16000000000008"/>
  </r>
  <r>
    <s v="Italian"/>
    <x v="0"/>
    <x v="1"/>
    <x v="6"/>
    <x v="0"/>
    <n v="131"/>
    <n v="2034.4299999999998"/>
    <n v="972.02"/>
    <n v="1062.4099999999999"/>
  </r>
  <r>
    <s v="Italian"/>
    <x v="0"/>
    <x v="1"/>
    <x v="7"/>
    <x v="0"/>
    <n v="122"/>
    <n v="1877.5800000000002"/>
    <n v="999.18"/>
    <n v="878.4000000000002"/>
  </r>
  <r>
    <s v="Italian"/>
    <x v="0"/>
    <x v="1"/>
    <x v="8"/>
    <x v="0"/>
    <n v="130"/>
    <n v="1727.6999999999998"/>
    <n v="975"/>
    <n v="752.69999999999982"/>
  </r>
  <r>
    <s v="Italian"/>
    <x v="0"/>
    <x v="1"/>
    <x v="9"/>
    <x v="0"/>
    <n v="187"/>
    <n v="2668.49"/>
    <n v="1299.6500000000001"/>
    <n v="1368.8399999999997"/>
  </r>
  <r>
    <s v="Italian"/>
    <x v="0"/>
    <x v="1"/>
    <x v="10"/>
    <x v="0"/>
    <n v="205"/>
    <n v="2954.05"/>
    <n v="1582.6"/>
    <n v="1371.4500000000003"/>
  </r>
  <r>
    <s v="Italian"/>
    <x v="0"/>
    <x v="1"/>
    <x v="11"/>
    <x v="0"/>
    <n v="205"/>
    <n v="3241.05"/>
    <n v="1806.0500000000002"/>
    <n v="1435"/>
  </r>
  <r>
    <s v="Italian"/>
    <x v="0"/>
    <x v="0"/>
    <x v="0"/>
    <x v="1"/>
    <n v="313"/>
    <n v="3461.78"/>
    <n v="2463.31"/>
    <n v="998.47000000000025"/>
  </r>
  <r>
    <s v="Italian"/>
    <x v="0"/>
    <x v="0"/>
    <x v="1"/>
    <x v="1"/>
    <n v="377"/>
    <n v="4392.05"/>
    <n v="3359.07"/>
    <n v="1032.98"/>
  </r>
  <r>
    <s v="Italian"/>
    <x v="0"/>
    <x v="0"/>
    <x v="2"/>
    <x v="1"/>
    <n v="326"/>
    <n v="3719.66"/>
    <n v="2875.32"/>
    <n v="844.33999999999969"/>
  </r>
  <r>
    <s v="Italian"/>
    <x v="0"/>
    <x v="0"/>
    <x v="3"/>
    <x v="1"/>
    <n v="265"/>
    <n v="2867.3"/>
    <n v="2249.85"/>
    <n v="617.45000000000027"/>
  </r>
  <r>
    <s v="Italian"/>
    <x v="0"/>
    <x v="0"/>
    <x v="4"/>
    <x v="1"/>
    <n v="243"/>
    <n v="3236.76"/>
    <n v="2194.29"/>
    <n v="1042.4700000000003"/>
  </r>
  <r>
    <s v="Italian"/>
    <x v="0"/>
    <x v="0"/>
    <x v="5"/>
    <x v="1"/>
    <n v="263"/>
    <n v="3503.16"/>
    <n v="2535.3200000000002"/>
    <n v="967.83999999999969"/>
  </r>
  <r>
    <s v="Italian"/>
    <x v="0"/>
    <x v="0"/>
    <x v="6"/>
    <x v="1"/>
    <n v="212"/>
    <n v="2444.3599999999997"/>
    <n v="1424.6399999999999"/>
    <n v="1019.7199999999998"/>
  </r>
  <r>
    <s v="Italian"/>
    <x v="0"/>
    <x v="0"/>
    <x v="7"/>
    <x v="1"/>
    <n v="279"/>
    <n v="3350.79"/>
    <n v="1939.05"/>
    <n v="1411.74"/>
  </r>
  <r>
    <s v="Italian"/>
    <x v="0"/>
    <x v="0"/>
    <x v="8"/>
    <x v="1"/>
    <n v="246"/>
    <n v="3333.3"/>
    <n v="1972.9199999999998"/>
    <n v="1360.3800000000003"/>
  </r>
  <r>
    <s v="Italian"/>
    <x v="0"/>
    <x v="0"/>
    <x v="9"/>
    <x v="1"/>
    <n v="319"/>
    <n v="3489.8599999999997"/>
    <n v="2268.09"/>
    <n v="1221.7699999999995"/>
  </r>
  <r>
    <s v="Italian"/>
    <x v="0"/>
    <x v="0"/>
    <x v="10"/>
    <x v="1"/>
    <n v="319"/>
    <n v="4057.6800000000003"/>
    <n v="2459.4899999999998"/>
    <n v="1598.1900000000005"/>
  </r>
  <r>
    <s v="Italian"/>
    <x v="0"/>
    <x v="0"/>
    <x v="11"/>
    <x v="1"/>
    <n v="310"/>
    <n v="3906"/>
    <n v="2418"/>
    <n v="1488"/>
  </r>
  <r>
    <s v="Italian"/>
    <x v="0"/>
    <x v="1"/>
    <x v="0"/>
    <x v="1"/>
    <n v="320"/>
    <n v="4147.2000000000007"/>
    <n v="2304"/>
    <n v="1843.2000000000007"/>
  </r>
  <r>
    <s v="Italian"/>
    <x v="0"/>
    <x v="1"/>
    <x v="1"/>
    <x v="1"/>
    <n v="311"/>
    <n v="3847.0699999999997"/>
    <n v="2472.4500000000003"/>
    <n v="1374.6199999999994"/>
  </r>
  <r>
    <s v="Italian"/>
    <x v="0"/>
    <x v="1"/>
    <x v="2"/>
    <x v="1"/>
    <n v="335"/>
    <n v="4301.3999999999996"/>
    <n v="2680"/>
    <n v="1621.3999999999996"/>
  </r>
  <r>
    <s v="Italian"/>
    <x v="0"/>
    <x v="1"/>
    <x v="3"/>
    <x v="1"/>
    <n v="256"/>
    <n v="2862.08"/>
    <n v="2132.48"/>
    <n v="729.59999999999991"/>
  </r>
  <r>
    <s v="Italian"/>
    <x v="0"/>
    <x v="1"/>
    <x v="4"/>
    <x v="1"/>
    <n v="262"/>
    <n v="3332.6400000000003"/>
    <n v="1899.5"/>
    <n v="1433.1400000000003"/>
  </r>
  <r>
    <s v="Italian"/>
    <x v="0"/>
    <x v="1"/>
    <x v="5"/>
    <x v="1"/>
    <n v="238"/>
    <n v="3170.16"/>
    <n v="1715.98"/>
    <n v="1454.1799999999998"/>
  </r>
  <r>
    <s v="Italian"/>
    <x v="0"/>
    <x v="1"/>
    <x v="6"/>
    <x v="1"/>
    <n v="231"/>
    <n v="2829.75"/>
    <n v="1420.65"/>
    <n v="1409.1"/>
  </r>
  <r>
    <s v="Italian"/>
    <x v="0"/>
    <x v="1"/>
    <x v="7"/>
    <x v="1"/>
    <n v="240"/>
    <n v="2796"/>
    <n v="1857.6000000000001"/>
    <n v="938.39999999999986"/>
  </r>
  <r>
    <s v="Italian"/>
    <x v="0"/>
    <x v="1"/>
    <x v="8"/>
    <x v="1"/>
    <n v="249"/>
    <n v="2841.09"/>
    <n v="1725.57"/>
    <n v="1115.5200000000002"/>
  </r>
  <r>
    <s v="Italian"/>
    <x v="0"/>
    <x v="1"/>
    <x v="9"/>
    <x v="1"/>
    <n v="326"/>
    <n v="3527.32"/>
    <n v="2881.84"/>
    <n v="645.48"/>
  </r>
  <r>
    <s v="Italian"/>
    <x v="0"/>
    <x v="1"/>
    <x v="10"/>
    <x v="1"/>
    <n v="419"/>
    <n v="4684.42"/>
    <n v="4072.6800000000003"/>
    <n v="611.73999999999978"/>
  </r>
  <r>
    <s v="Italian"/>
    <x v="0"/>
    <x v="1"/>
    <x v="11"/>
    <x v="1"/>
    <n v="354"/>
    <n v="4715.28"/>
    <n v="2814.3"/>
    <n v="1900.9799999999996"/>
  </r>
  <r>
    <s v="Italian"/>
    <x v="0"/>
    <x v="0"/>
    <x v="0"/>
    <x v="2"/>
    <n v="543"/>
    <n v="5239.95"/>
    <n v="4045.35"/>
    <n v="1194.5999999999999"/>
  </r>
  <r>
    <s v="Italian"/>
    <x v="0"/>
    <x v="0"/>
    <x v="1"/>
    <x v="2"/>
    <n v="434"/>
    <n v="5008.3599999999997"/>
    <n v="3024.98"/>
    <n v="1983.3799999999997"/>
  </r>
  <r>
    <s v="Italian"/>
    <x v="0"/>
    <x v="0"/>
    <x v="2"/>
    <x v="2"/>
    <n v="419"/>
    <n v="4835.2599999999993"/>
    <n v="3142.5"/>
    <n v="1692.7599999999993"/>
  </r>
  <r>
    <s v="Italian"/>
    <x v="0"/>
    <x v="0"/>
    <x v="3"/>
    <x v="2"/>
    <n v="376"/>
    <n v="4418"/>
    <n v="3079.4399999999996"/>
    <n v="1338.5600000000004"/>
  </r>
  <r>
    <s v="Italian"/>
    <x v="0"/>
    <x v="0"/>
    <x v="4"/>
    <x v="2"/>
    <n v="366"/>
    <n v="3455.04"/>
    <n v="2854.7999999999997"/>
    <n v="600.24000000000024"/>
  </r>
  <r>
    <s v="Italian"/>
    <x v="0"/>
    <x v="0"/>
    <x v="5"/>
    <x v="2"/>
    <n v="372"/>
    <n v="4136.6399999999994"/>
    <n v="3653.04"/>
    <n v="483.59999999999945"/>
  </r>
  <r>
    <s v="Italian"/>
    <x v="0"/>
    <x v="0"/>
    <x v="6"/>
    <x v="2"/>
    <n v="285"/>
    <n v="3018.15"/>
    <n v="2553.6000000000004"/>
    <n v="464.54999999999973"/>
  </r>
  <r>
    <s v="Italian"/>
    <x v="0"/>
    <x v="0"/>
    <x v="7"/>
    <x v="2"/>
    <n v="304"/>
    <n v="3444.32"/>
    <n v="2732.96"/>
    <n v="711.36000000000013"/>
  </r>
  <r>
    <s v="Italian"/>
    <x v="0"/>
    <x v="0"/>
    <x v="8"/>
    <x v="2"/>
    <n v="352"/>
    <n v="3914.24"/>
    <n v="3027.2"/>
    <n v="887.04"/>
  </r>
  <r>
    <s v="Italian"/>
    <x v="0"/>
    <x v="0"/>
    <x v="9"/>
    <x v="2"/>
    <n v="520"/>
    <n v="6271.2"/>
    <n v="4196.4000000000005"/>
    <n v="2074.7999999999993"/>
  </r>
  <r>
    <s v="Italian"/>
    <x v="0"/>
    <x v="0"/>
    <x v="10"/>
    <x v="2"/>
    <n v="503"/>
    <n v="5226.17"/>
    <n v="3873.1"/>
    <n v="1353.0700000000002"/>
  </r>
  <r>
    <s v="Italian"/>
    <x v="0"/>
    <x v="0"/>
    <x v="11"/>
    <x v="2"/>
    <n v="549"/>
    <n v="5358.24"/>
    <n v="4315.1400000000003"/>
    <n v="1043.0999999999995"/>
  </r>
  <r>
    <s v="Italian"/>
    <x v="0"/>
    <x v="1"/>
    <x v="0"/>
    <x v="2"/>
    <n v="446"/>
    <n v="5004.12"/>
    <n v="3947.1"/>
    <n v="1057.02"/>
  </r>
  <r>
    <s v="Italian"/>
    <x v="0"/>
    <x v="1"/>
    <x v="1"/>
    <x v="2"/>
    <n v="509"/>
    <n v="5710.9800000000005"/>
    <n v="4168.71"/>
    <n v="1542.2700000000004"/>
  </r>
  <r>
    <s v="Italian"/>
    <x v="0"/>
    <x v="1"/>
    <x v="2"/>
    <x v="2"/>
    <n v="445"/>
    <n v="4294.25"/>
    <n v="3568.8999999999996"/>
    <n v="725.35000000000036"/>
  </r>
  <r>
    <s v="Italian"/>
    <x v="0"/>
    <x v="1"/>
    <x v="3"/>
    <x v="2"/>
    <n v="334"/>
    <n v="3470.26"/>
    <n v="2762.18"/>
    <n v="708.08000000000038"/>
  </r>
  <r>
    <s v="Italian"/>
    <x v="0"/>
    <x v="1"/>
    <x v="4"/>
    <x v="2"/>
    <n v="373"/>
    <n v="4185.0600000000004"/>
    <n v="3204.07"/>
    <n v="980.99000000000024"/>
  </r>
  <r>
    <s v="Italian"/>
    <x v="0"/>
    <x v="1"/>
    <x v="5"/>
    <x v="2"/>
    <n v="384"/>
    <n v="3866.88"/>
    <n v="3152.6400000000003"/>
    <n v="714.23999999999978"/>
  </r>
  <r>
    <s v="Italian"/>
    <x v="0"/>
    <x v="1"/>
    <x v="6"/>
    <x v="2"/>
    <n v="349"/>
    <n v="3807.59"/>
    <n v="3001.4"/>
    <n v="806.19"/>
  </r>
  <r>
    <s v="Italian"/>
    <x v="0"/>
    <x v="1"/>
    <x v="7"/>
    <x v="2"/>
    <n v="313"/>
    <n v="3020.4500000000003"/>
    <n v="2691.7999999999997"/>
    <n v="328.65000000000055"/>
  </r>
  <r>
    <s v="Italian"/>
    <x v="0"/>
    <x v="1"/>
    <x v="8"/>
    <x v="2"/>
    <n v="328"/>
    <n v="3302.96"/>
    <n v="2135.2799999999997"/>
    <n v="1167.6800000000003"/>
  </r>
  <r>
    <s v="Italian"/>
    <x v="0"/>
    <x v="1"/>
    <x v="9"/>
    <x v="2"/>
    <n v="489"/>
    <n v="5848.4400000000005"/>
    <n v="3897.33"/>
    <n v="1951.1100000000006"/>
  </r>
  <r>
    <s v="Italian"/>
    <x v="0"/>
    <x v="1"/>
    <x v="10"/>
    <x v="2"/>
    <n v="545"/>
    <n v="6114.9000000000005"/>
    <n v="4703.3500000000004"/>
    <n v="1411.5500000000002"/>
  </r>
  <r>
    <s v="Italian"/>
    <x v="0"/>
    <x v="1"/>
    <x v="11"/>
    <x v="2"/>
    <n v="540"/>
    <n v="5718.6"/>
    <n v="4671"/>
    <n v="1047.6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C63C8-C645-4FD5-99C7-7952C5961911}" name="PivotTable1" cacheId="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5:B29" firstHeaderRow="1" firstDataRow="1" firstDataCol="1" rowPageCount="2" colPageCount="1"/>
  <pivotFields count="9">
    <pivotField showAll="0"/>
    <pivotField axis="axisPage" showAll="0">
      <items count="3">
        <item x="0"/>
        <item x="1"/>
        <item t="default"/>
      </items>
    </pivotField>
    <pivotField showAll="0"/>
    <pivotField axis="axisPage" multipleItemSelectionAllowed="1" showAll="0">
      <items count="13">
        <item x="0"/>
        <item h="1" x="1"/>
        <item h="1" x="2"/>
        <item h="1" x="3"/>
        <item h="1" x="4"/>
        <item h="1" x="5"/>
        <item h="1" x="6"/>
        <item h="1" x="7"/>
        <item h="1" x="8"/>
        <item h="1" x="9"/>
        <item h="1" x="10"/>
        <item h="1" x="11"/>
        <item t="default"/>
      </items>
    </pivotField>
    <pivotField axis="axisRow" showAll="0">
      <items count="4">
        <item x="0"/>
        <item x="1"/>
        <item x="2"/>
        <item t="default"/>
      </items>
    </pivotField>
    <pivotField showAll="0"/>
    <pivotField showAll="0"/>
    <pivotField showAll="0"/>
    <pivotField numFmtId="43" showAll="0"/>
  </pivotFields>
  <rowFields count="1">
    <field x="4"/>
  </rowFields>
  <rowItems count="4">
    <i>
      <x/>
    </i>
    <i>
      <x v="1"/>
    </i>
    <i>
      <x v="2"/>
    </i>
    <i t="grand">
      <x/>
    </i>
  </rowItems>
  <colItems count="1">
    <i/>
  </colItems>
  <pageFields count="2">
    <pageField fld="3" hier="-1"/>
    <pageField fld="1" hier="-1"/>
  </pageFields>
  <formats count="4">
    <format dxfId="3">
      <pivotArea type="all" dataOnly="0" outline="0" fieldPosition="0"/>
    </format>
    <format dxfId="2">
      <pivotArea field="4" type="button" dataOnly="0" labelOnly="1" outline="0" axis="axisRow" fieldPosition="0"/>
    </format>
    <format dxfId="1">
      <pivotArea dataOnly="0" labelOnly="1" fieldPosition="0">
        <references count="1">
          <reference field="4"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6B0C86-E3A1-40DD-B776-5DA9B0BDF819}" name="PivotTable2"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2:F30" firstHeaderRow="1" firstDataRow="2" firstDataCol="2"/>
  <pivotFields count="9">
    <pivotField compact="0" outline="0" showAll="0"/>
    <pivotField compact="0" outline="0" showAll="0"/>
    <pivotField axis="axisRow" compact="0" outline="0" showAll="0">
      <items count="3">
        <item x="0"/>
        <item x="1"/>
        <item t="default"/>
      </items>
    </pivotField>
    <pivotField axis="axisRow" compact="0" outline="0"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Col"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numFmtId="166" outline="0" showAll="0"/>
    <pivotField compact="0" numFmtId="166" outline="0" showAll="0"/>
    <pivotField dataField="1" compact="0" numFmtId="166" outline="0" showAll="0"/>
  </pivotFields>
  <rowFields count="2">
    <field x="2"/>
    <field x="3"/>
  </rowFields>
  <rowItems count="27">
    <i>
      <x/>
      <x v="11"/>
    </i>
    <i r="1">
      <x v="9"/>
    </i>
    <i r="1">
      <x v="10"/>
    </i>
    <i r="1">
      <x/>
    </i>
    <i r="1">
      <x v="1"/>
    </i>
    <i r="1">
      <x v="2"/>
    </i>
    <i r="1">
      <x v="8"/>
    </i>
    <i r="1">
      <x v="4"/>
    </i>
    <i r="1">
      <x v="3"/>
    </i>
    <i r="1">
      <x v="5"/>
    </i>
    <i r="1">
      <x v="7"/>
    </i>
    <i r="1">
      <x v="6"/>
    </i>
    <i t="default">
      <x/>
    </i>
    <i>
      <x v="1"/>
      <x v="1"/>
    </i>
    <i r="1">
      <x v="9"/>
    </i>
    <i r="1">
      <x/>
    </i>
    <i r="1">
      <x v="11"/>
    </i>
    <i r="1">
      <x v="10"/>
    </i>
    <i r="1">
      <x v="2"/>
    </i>
    <i r="1">
      <x v="3"/>
    </i>
    <i r="1">
      <x v="6"/>
    </i>
    <i r="1">
      <x v="7"/>
    </i>
    <i r="1">
      <x v="4"/>
    </i>
    <i r="1">
      <x v="5"/>
    </i>
    <i r="1">
      <x v="8"/>
    </i>
    <i t="default">
      <x v="1"/>
    </i>
    <i t="grand">
      <x/>
    </i>
  </rowItems>
  <colFields count="1">
    <field x="4"/>
  </colFields>
  <colItems count="4">
    <i>
      <x v="2"/>
    </i>
    <i>
      <x v="1"/>
    </i>
    <i>
      <x/>
    </i>
    <i t="grand">
      <x/>
    </i>
  </colItems>
  <dataFields count="1">
    <dataField name="Sum of Profit" fld="8"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4F0D9084-AE17-40C3-96D4-CAEE8A9A286C}" sourceName="Product Type">
  <pivotTables>
    <pivotTable tabId="6" name="PivotTable1"/>
  </pivotTables>
  <data>
    <tabular pivotCacheId="561342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51B2F20-57CB-485B-9C08-B2AA8EF5FE73}" sourceName="MONTH">
  <pivotTables>
    <pivotTable tabId="6" name="PivotTable1"/>
  </pivotTables>
  <data>
    <tabular pivotCacheId="561342240">
      <items count="12">
        <i x="0" s="1"/>
        <i x="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A84FE160-AD97-4C66-BD96-D58AE4E6CC4A}" cache="Slicer_Product_Type" caption="Select Type:" columnCount="2" style="Dashboard_Slicer" rowHeight="234950"/>
  <slicer name="MONTH" xr10:uid="{7046D92C-E008-48B1-A60B-44976EE88ED1}" cache="Slicer_MONTH" caption="Select a Month:" columnCount="12" style="Dashboard_Slicer"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_rels/themeOverrid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EDC_Colors">
      <a:dk1>
        <a:sysClr val="windowText" lastClr="000000"/>
      </a:dk1>
      <a:lt1>
        <a:sysClr val="window" lastClr="FFFFFF"/>
      </a:lt1>
      <a:dk2>
        <a:srgbClr val="323232"/>
      </a:dk2>
      <a:lt2>
        <a:srgbClr val="E5C243"/>
      </a:lt2>
      <a:accent1>
        <a:srgbClr val="945D4D"/>
      </a:accent1>
      <a:accent2>
        <a:srgbClr val="FFC8B8"/>
      </a:accent2>
      <a:accent3>
        <a:srgbClr val="E1A08C"/>
      </a:accent3>
      <a:accent4>
        <a:srgbClr val="A9DB66"/>
      </a:accent4>
      <a:accent5>
        <a:srgbClr val="7F5F52"/>
      </a:accent5>
      <a:accent6>
        <a:srgbClr val="B27D49"/>
      </a:accent6>
      <a:hlink>
        <a:srgbClr val="F9EAD3"/>
      </a:hlink>
      <a:folHlink>
        <a:srgbClr val="B26B02"/>
      </a:folHlink>
    </a:clrScheme>
    <a:fontScheme name="EDC_Fonts">
      <a:majorFont>
        <a:latin typeface="Calibri Light"/>
        <a:ea typeface=""/>
        <a:cs typeface=""/>
      </a:majorFont>
      <a:minorFont>
        <a:latin typeface="Calibri"/>
        <a:ea typeface=""/>
        <a:cs typeface=""/>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heme/themeOverride1.xml><?xml version="1.0" encoding="utf-8"?>
<a:themeOverride xmlns:a="http://schemas.openxmlformats.org/drawingml/2006/main">
  <a:clrScheme name="EDC_Colors">
    <a:dk1>
      <a:sysClr val="windowText" lastClr="000000"/>
    </a:dk1>
    <a:lt1>
      <a:sysClr val="window" lastClr="FFFFFF"/>
    </a:lt1>
    <a:dk2>
      <a:srgbClr val="323232"/>
    </a:dk2>
    <a:lt2>
      <a:srgbClr val="E5C243"/>
    </a:lt2>
    <a:accent1>
      <a:srgbClr val="945D4D"/>
    </a:accent1>
    <a:accent2>
      <a:srgbClr val="FFC8B8"/>
    </a:accent2>
    <a:accent3>
      <a:srgbClr val="E1A08C"/>
    </a:accent3>
    <a:accent4>
      <a:srgbClr val="A9DB66"/>
    </a:accent4>
    <a:accent5>
      <a:srgbClr val="7F5F52"/>
    </a:accent5>
    <a:accent6>
      <a:srgbClr val="B27D49"/>
    </a:accent6>
    <a:hlink>
      <a:srgbClr val="F9EAD3"/>
    </a:hlink>
    <a:folHlink>
      <a:srgbClr val="B26B02"/>
    </a:folHlink>
  </a:clrScheme>
  <a:fontScheme name="EDC_Fonts">
    <a:majorFont>
      <a:latin typeface="Calibri Light"/>
      <a:ea typeface=""/>
      <a:cs typeface=""/>
    </a:majorFont>
    <a:minorFont>
      <a:latin typeface="Calibri"/>
      <a:ea typeface=""/>
      <a:cs typeface=""/>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microsoft.com/office/2007/relationships/slicer" Target="../slicers/slicer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6A68-436E-4964-B66F-52CC5CB1ABF0}">
  <sheetPr codeName="Sheet1"/>
  <dimension ref="A1:M41"/>
  <sheetViews>
    <sheetView showGridLines="0" showRowColHeaders="0" zoomScaleNormal="100" zoomScaleSheetLayoutView="100" workbookViewId="0">
      <selection activeCell="F8" sqref="F8"/>
    </sheetView>
  </sheetViews>
  <sheetFormatPr defaultColWidth="0" defaultRowHeight="15" zeroHeight="1" x14ac:dyDescent="0.25"/>
  <cols>
    <col min="1" max="1" width="3.85546875" style="8" customWidth="1"/>
    <col min="2" max="2" width="11.5703125" style="8" customWidth="1"/>
    <col min="3" max="3" width="10.42578125" style="8" customWidth="1"/>
    <col min="4" max="4" width="6" style="8" customWidth="1"/>
    <col min="5" max="5" width="16.5703125" style="8" customWidth="1"/>
    <col min="6" max="6" width="3.7109375" style="8" customWidth="1"/>
    <col min="7" max="7" width="15.28515625" style="8" customWidth="1"/>
    <col min="8" max="8" width="10.7109375" style="8" customWidth="1"/>
    <col min="9" max="9" width="16.42578125" style="8" customWidth="1"/>
    <col min="10" max="11" width="8.85546875" style="8" customWidth="1"/>
    <col min="12" max="12" width="7.7109375" style="8" customWidth="1"/>
    <col min="13" max="13" width="6" style="8" customWidth="1"/>
    <col min="14" max="16384" width="16" style="8" hidden="1"/>
  </cols>
  <sheetData>
    <row r="1" spans="2:13" ht="35.450000000000003" customHeight="1" x14ac:dyDescent="0.5">
      <c r="B1" s="14" t="s">
        <v>51</v>
      </c>
      <c r="C1" s="11"/>
      <c r="D1" s="11"/>
      <c r="E1" s="11"/>
      <c r="F1" s="11"/>
      <c r="G1" s="11"/>
      <c r="H1" s="11"/>
      <c r="I1" s="11"/>
      <c r="J1" s="11"/>
      <c r="K1" s="11"/>
      <c r="L1" s="16"/>
      <c r="M1" s="11"/>
    </row>
    <row r="2" spans="2:13" x14ac:dyDescent="0.25"/>
    <row r="3" spans="2:13" x14ac:dyDescent="0.25"/>
    <row r="4" spans="2:13" x14ac:dyDescent="0.25"/>
    <row r="5" spans="2:13" ht="21" x14ac:dyDescent="0.35">
      <c r="C5" s="10"/>
      <c r="E5" s="9"/>
      <c r="G5" s="9"/>
      <c r="I5" s="9"/>
    </row>
    <row r="6" spans="2:13" x14ac:dyDescent="0.25"/>
    <row r="7" spans="2:13" ht="18.75" x14ac:dyDescent="0.3">
      <c r="C7" s="10"/>
    </row>
    <row r="8" spans="2:13" ht="11.45" customHeight="1" x14ac:dyDescent="0.25"/>
    <row r="9" spans="2:13" x14ac:dyDescent="0.25"/>
    <row r="10" spans="2:13" x14ac:dyDescent="0.25"/>
    <row r="11" spans="2:13" x14ac:dyDescent="0.25"/>
    <row r="12" spans="2:13" x14ac:dyDescent="0.25"/>
    <row r="13" spans="2:13" x14ac:dyDescent="0.25"/>
    <row r="14" spans="2:13" x14ac:dyDescent="0.25"/>
    <row r="15" spans="2:13" x14ac:dyDescent="0.25"/>
    <row r="16" spans="2:13" x14ac:dyDescent="0.25"/>
    <row r="17" spans="12:12" x14ac:dyDescent="0.25"/>
    <row r="18" spans="12:12" x14ac:dyDescent="0.25"/>
    <row r="19" spans="12:12" x14ac:dyDescent="0.25"/>
    <row r="20" spans="12:12" x14ac:dyDescent="0.25"/>
    <row r="21" spans="12:12" x14ac:dyDescent="0.25"/>
    <row r="22" spans="12:12" x14ac:dyDescent="0.25"/>
    <row r="23" spans="12:12" x14ac:dyDescent="0.25"/>
    <row r="24" spans="12:12" x14ac:dyDescent="0.25"/>
    <row r="25" spans="12:12" x14ac:dyDescent="0.25"/>
    <row r="26" spans="12:12" ht="18.600000000000001" customHeight="1" x14ac:dyDescent="0.25">
      <c r="L26" s="15"/>
    </row>
    <row r="27" spans="12:12" x14ac:dyDescent="0.25"/>
    <row r="28" spans="12:12" x14ac:dyDescent="0.25"/>
    <row r="29" spans="12:12" x14ac:dyDescent="0.25"/>
    <row r="30" spans="12:12" x14ac:dyDescent="0.25"/>
    <row r="31" spans="12:12" x14ac:dyDescent="0.25"/>
    <row r="32" spans="12:12" x14ac:dyDescent="0.25"/>
    <row r="33" s="8" customFormat="1" x14ac:dyDescent="0.25"/>
    <row r="34" s="8" customFormat="1" x14ac:dyDescent="0.25"/>
    <row r="35" s="8" customFormat="1" x14ac:dyDescent="0.25"/>
    <row r="36" s="8" customFormat="1" hidden="1" x14ac:dyDescent="0.25"/>
    <row r="37" s="8" customFormat="1" hidden="1" x14ac:dyDescent="0.25"/>
    <row r="38" s="8" customFormat="1" hidden="1" x14ac:dyDescent="0.25"/>
    <row r="39" s="8" customFormat="1" hidden="1" x14ac:dyDescent="0.25"/>
    <row r="40" s="8" customFormat="1" hidden="1" x14ac:dyDescent="0.25"/>
    <row r="41" s="8" customFormat="1" hidden="1" x14ac:dyDescent="0.25"/>
  </sheetData>
  <sheetProtection selectLockedCells="1" pivotTables="0"/>
  <printOptions horizontalCentered="1" verticalCentered="1"/>
  <pageMargins left="0" right="0" top="0.25" bottom="0"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70" r:id="rId4" name="Option Button 22">
              <controlPr defaultSize="0" autoFill="0" autoLine="0" autoPict="0">
                <anchor>
                  <from>
                    <xdr:col>1</xdr:col>
                    <xdr:colOff>85725</xdr:colOff>
                    <xdr:row>2</xdr:row>
                    <xdr:rowOff>123825</xdr:rowOff>
                  </from>
                  <to>
                    <xdr:col>2</xdr:col>
                    <xdr:colOff>238125</xdr:colOff>
                    <xdr:row>4</xdr:row>
                    <xdr:rowOff>0</xdr:rowOff>
                  </to>
                </anchor>
              </controlPr>
            </control>
          </mc:Choice>
        </mc:AlternateContent>
        <mc:AlternateContent xmlns:mc="http://schemas.openxmlformats.org/markup-compatibility/2006">
          <mc:Choice Requires="x14">
            <control shapeId="2072" r:id="rId5" name="Option Button 24">
              <controlPr defaultSize="0" autoFill="0" autoLine="0" autoPict="0">
                <anchor>
                  <from>
                    <xdr:col>3</xdr:col>
                    <xdr:colOff>390525</xdr:colOff>
                    <xdr:row>2</xdr:row>
                    <xdr:rowOff>123825</xdr:rowOff>
                  </from>
                  <to>
                    <xdr:col>4</xdr:col>
                    <xdr:colOff>819150</xdr:colOff>
                    <xdr:row>4</xdr:row>
                    <xdr:rowOff>0</xdr:rowOff>
                  </to>
                </anchor>
              </controlPr>
            </control>
          </mc:Choice>
        </mc:AlternateContent>
        <mc:AlternateContent xmlns:mc="http://schemas.openxmlformats.org/markup-compatibility/2006">
          <mc:Choice Requires="x14">
            <control shapeId="2071" r:id="rId6" name="Option Button 23">
              <controlPr defaultSize="0" autoFill="0" autoLine="0" autoPict="0">
                <anchor>
                  <from>
                    <xdr:col>2</xdr:col>
                    <xdr:colOff>209550</xdr:colOff>
                    <xdr:row>2</xdr:row>
                    <xdr:rowOff>133350</xdr:rowOff>
                  </from>
                  <to>
                    <xdr:col>3</xdr:col>
                    <xdr:colOff>285750</xdr:colOff>
                    <xdr:row>3</xdr:row>
                    <xdr:rowOff>190500</xdr:rowOff>
                  </to>
                </anchor>
              </controlPr>
            </control>
          </mc:Choice>
        </mc:AlternateContent>
        <mc:AlternateContent xmlns:mc="http://schemas.openxmlformats.org/markup-compatibility/2006">
          <mc:Choice Requires="x14">
            <control shapeId="2182" r:id="rId7" name="Drop Down 134">
              <controlPr defaultSize="0" autoLine="0" autoPict="0">
                <anchor>
                  <from>
                    <xdr:col>11</xdr:col>
                    <xdr:colOff>95250</xdr:colOff>
                    <xdr:row>25</xdr:row>
                    <xdr:rowOff>228600</xdr:rowOff>
                  </from>
                  <to>
                    <xdr:col>12</xdr:col>
                    <xdr:colOff>295275</xdr:colOff>
                    <xdr:row>27</xdr:row>
                    <xdr:rowOff>47625</xdr:rowOff>
                  </to>
                </anchor>
              </controlPr>
            </control>
          </mc:Choice>
        </mc:AlternateContent>
        <mc:AlternateContent xmlns:mc="http://schemas.openxmlformats.org/markup-compatibility/2006">
          <mc:Choice Requires="x14">
            <control shapeId="2186" r:id="rId8" name="Check Box 138">
              <controlPr defaultSize="0" autoFill="0" autoLine="0" autoPict="0">
                <anchor moveWithCells="1">
                  <from>
                    <xdr:col>3</xdr:col>
                    <xdr:colOff>28575</xdr:colOff>
                    <xdr:row>5</xdr:row>
                    <xdr:rowOff>142875</xdr:rowOff>
                  </from>
                  <to>
                    <xdr:col>4</xdr:col>
                    <xdr:colOff>962025</xdr:colOff>
                    <xdr:row>6</xdr:row>
                    <xdr:rowOff>104775</xdr:rowOff>
                  </to>
                </anchor>
              </controlPr>
            </control>
          </mc:Choice>
        </mc:AlternateContent>
        <mc:AlternateContent xmlns:mc="http://schemas.openxmlformats.org/markup-compatibility/2006">
          <mc:Choice Requires="x14">
            <control shapeId="2187" r:id="rId9" name="Check Box 139">
              <controlPr defaultSize="0" autoFill="0" autoLine="0" autoPict="0">
                <anchor moveWithCells="1">
                  <from>
                    <xdr:col>3</xdr:col>
                    <xdr:colOff>19050</xdr:colOff>
                    <xdr:row>6</xdr:row>
                    <xdr:rowOff>133350</xdr:rowOff>
                  </from>
                  <to>
                    <xdr:col>4</xdr:col>
                    <xdr:colOff>962025</xdr:colOff>
                    <xdr:row>7</xdr:row>
                    <xdr:rowOff>47625</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76AE-9D44-4A83-B892-41EF0ED9E1D2}">
  <sheetPr codeName="Sheet4"/>
  <dimension ref="A1:S598"/>
  <sheetViews>
    <sheetView tabSelected="1" topLeftCell="C19" zoomScale="160" zoomScaleNormal="160" workbookViewId="0">
      <selection activeCell="K34" sqref="K34:S51"/>
    </sheetView>
  </sheetViews>
  <sheetFormatPr defaultColWidth="8.85546875" defaultRowHeight="15" x14ac:dyDescent="0.25"/>
  <cols>
    <col min="1" max="1" width="15.5703125" bestFit="1" customWidth="1"/>
    <col min="2" max="2" width="11.7109375" bestFit="1" customWidth="1"/>
    <col min="3" max="3" width="5" bestFit="1" customWidth="1"/>
    <col min="4" max="4" width="5.28515625" bestFit="1" customWidth="1"/>
    <col min="5" max="5" width="9.5703125" bestFit="1" customWidth="1"/>
    <col min="6" max="6" width="8" bestFit="1" customWidth="1"/>
    <col min="7" max="7" width="10.5703125" bestFit="1" customWidth="1"/>
    <col min="8" max="9" width="9.42578125" bestFit="1" customWidth="1"/>
    <col min="10" max="11" width="12" bestFit="1" customWidth="1"/>
    <col min="12" max="12" width="7.140625" bestFit="1" customWidth="1"/>
    <col min="13" max="13" width="14.7109375" bestFit="1" customWidth="1"/>
    <col min="14" max="14" width="9.85546875" bestFit="1" customWidth="1"/>
    <col min="15" max="15" width="10.85546875" bestFit="1" customWidth="1"/>
    <col min="16" max="16" width="10.28515625" bestFit="1" customWidth="1"/>
    <col min="17" max="17" width="9" bestFit="1" customWidth="1"/>
    <col min="18" max="19" width="12.85546875" bestFit="1" customWidth="1"/>
  </cols>
  <sheetData>
    <row r="1" spans="1:9" x14ac:dyDescent="0.25">
      <c r="A1" s="25" t="s">
        <v>0</v>
      </c>
      <c r="B1" s="25" t="s">
        <v>1</v>
      </c>
      <c r="C1" s="25" t="s">
        <v>30</v>
      </c>
      <c r="D1" s="25" t="s">
        <v>36</v>
      </c>
      <c r="E1" s="25" t="s">
        <v>40</v>
      </c>
      <c r="F1" s="25" t="s">
        <v>2</v>
      </c>
      <c r="G1" s="25" t="s">
        <v>32</v>
      </c>
      <c r="H1" s="25" t="s">
        <v>33</v>
      </c>
      <c r="I1" s="25" t="s">
        <v>31</v>
      </c>
    </row>
    <row r="2" spans="1:9" x14ac:dyDescent="0.25">
      <c r="A2" s="17" t="s">
        <v>3</v>
      </c>
      <c r="B2" s="17" t="s">
        <v>4</v>
      </c>
      <c r="C2" s="17">
        <v>2021</v>
      </c>
      <c r="D2" s="17" t="s">
        <v>5</v>
      </c>
      <c r="E2" s="17" t="s">
        <v>28</v>
      </c>
      <c r="F2" s="52">
        <v>103</v>
      </c>
      <c r="G2" s="53">
        <v>1541.91</v>
      </c>
      <c r="H2" s="53">
        <v>863.1400000000001</v>
      </c>
      <c r="I2" s="54">
        <v>678.77</v>
      </c>
    </row>
    <row r="3" spans="1:9" x14ac:dyDescent="0.25">
      <c r="A3" s="17" t="s">
        <v>3</v>
      </c>
      <c r="B3" s="17" t="s">
        <v>4</v>
      </c>
      <c r="C3" s="17">
        <v>2021</v>
      </c>
      <c r="D3" s="17" t="s">
        <v>6</v>
      </c>
      <c r="E3" s="17" t="s">
        <v>28</v>
      </c>
      <c r="F3" s="52">
        <v>123</v>
      </c>
      <c r="G3" s="53">
        <v>1979.07</v>
      </c>
      <c r="H3" s="53">
        <v>1025.82</v>
      </c>
      <c r="I3" s="54">
        <v>953.25</v>
      </c>
    </row>
    <row r="4" spans="1:9" x14ac:dyDescent="0.25">
      <c r="A4" s="17" t="s">
        <v>3</v>
      </c>
      <c r="B4" s="17" t="s">
        <v>4</v>
      </c>
      <c r="C4" s="17">
        <v>2021</v>
      </c>
      <c r="D4" s="17" t="s">
        <v>7</v>
      </c>
      <c r="E4" s="17" t="s">
        <v>28</v>
      </c>
      <c r="F4" s="52">
        <v>129</v>
      </c>
      <c r="G4" s="53">
        <v>1660.2299999999998</v>
      </c>
      <c r="H4" s="53">
        <v>1022.9699999999999</v>
      </c>
      <c r="I4" s="54">
        <v>637.25999999999988</v>
      </c>
    </row>
    <row r="5" spans="1:9" x14ac:dyDescent="0.25">
      <c r="A5" s="17" t="s">
        <v>3</v>
      </c>
      <c r="B5" s="17" t="s">
        <v>4</v>
      </c>
      <c r="C5" s="17">
        <v>2021</v>
      </c>
      <c r="D5" s="17" t="s">
        <v>15</v>
      </c>
      <c r="E5" s="17" t="s">
        <v>28</v>
      </c>
      <c r="F5" s="52">
        <v>93</v>
      </c>
      <c r="G5" s="53">
        <v>1366.1699999999998</v>
      </c>
      <c r="H5" s="53">
        <v>525.45000000000005</v>
      </c>
      <c r="I5" s="54">
        <v>840.7199999999998</v>
      </c>
    </row>
    <row r="6" spans="1:9" x14ac:dyDescent="0.25">
      <c r="A6" s="17" t="s">
        <v>3</v>
      </c>
      <c r="B6" s="17" t="s">
        <v>4</v>
      </c>
      <c r="C6" s="17">
        <v>2021</v>
      </c>
      <c r="D6" s="17" t="s">
        <v>13</v>
      </c>
      <c r="E6" s="17" t="s">
        <v>28</v>
      </c>
      <c r="F6" s="52">
        <v>76</v>
      </c>
      <c r="G6" s="53">
        <v>1020.68</v>
      </c>
      <c r="H6" s="53">
        <v>525.91999999999996</v>
      </c>
      <c r="I6" s="54">
        <v>494.76</v>
      </c>
    </row>
    <row r="7" spans="1:9" x14ac:dyDescent="0.25">
      <c r="A7" s="17" t="s">
        <v>3</v>
      </c>
      <c r="B7" s="17" t="s">
        <v>4</v>
      </c>
      <c r="C7" s="17">
        <v>2021</v>
      </c>
      <c r="D7" s="17" t="s">
        <v>8</v>
      </c>
      <c r="E7" s="17" t="s">
        <v>28</v>
      </c>
      <c r="F7" s="52">
        <v>88</v>
      </c>
      <c r="G7" s="53">
        <v>1144.8799999999999</v>
      </c>
      <c r="H7" s="53">
        <v>623.04</v>
      </c>
      <c r="I7" s="54">
        <v>521.83999999999992</v>
      </c>
    </row>
    <row r="8" spans="1:9" x14ac:dyDescent="0.25">
      <c r="A8" s="17" t="s">
        <v>3</v>
      </c>
      <c r="B8" s="17" t="s">
        <v>4</v>
      </c>
      <c r="C8" s="17">
        <v>2021</v>
      </c>
      <c r="D8" s="17" t="s">
        <v>9</v>
      </c>
      <c r="E8" s="17" t="s">
        <v>28</v>
      </c>
      <c r="F8" s="52">
        <v>107</v>
      </c>
      <c r="G8" s="53">
        <v>1706.6499999999999</v>
      </c>
      <c r="H8" s="53">
        <v>623.81000000000006</v>
      </c>
      <c r="I8" s="54">
        <v>1082.8399999999997</v>
      </c>
    </row>
    <row r="9" spans="1:9" x14ac:dyDescent="0.25">
      <c r="A9" s="17" t="s">
        <v>3</v>
      </c>
      <c r="B9" s="17" t="s">
        <v>4</v>
      </c>
      <c r="C9" s="17">
        <v>2021</v>
      </c>
      <c r="D9" s="17" t="s">
        <v>10</v>
      </c>
      <c r="E9" s="17" t="s">
        <v>28</v>
      </c>
      <c r="F9" s="52">
        <v>71</v>
      </c>
      <c r="G9" s="53">
        <v>1042.99</v>
      </c>
      <c r="H9" s="53">
        <v>577.23</v>
      </c>
      <c r="I9" s="54">
        <v>465.76</v>
      </c>
    </row>
    <row r="10" spans="1:9" x14ac:dyDescent="0.25">
      <c r="A10" s="17" t="s">
        <v>3</v>
      </c>
      <c r="B10" s="17" t="s">
        <v>4</v>
      </c>
      <c r="C10" s="17">
        <v>2021</v>
      </c>
      <c r="D10" s="17" t="s">
        <v>16</v>
      </c>
      <c r="E10" s="17" t="s">
        <v>28</v>
      </c>
      <c r="F10" s="52">
        <v>87</v>
      </c>
      <c r="G10" s="53">
        <v>1204.95</v>
      </c>
      <c r="H10" s="53">
        <v>571.59</v>
      </c>
      <c r="I10" s="54">
        <v>633.36</v>
      </c>
    </row>
    <row r="11" spans="1:9" x14ac:dyDescent="0.25">
      <c r="A11" s="17" t="s">
        <v>3</v>
      </c>
      <c r="B11" s="17" t="s">
        <v>4</v>
      </c>
      <c r="C11" s="17">
        <v>2021</v>
      </c>
      <c r="D11" s="17" t="s">
        <v>11</v>
      </c>
      <c r="E11" s="17" t="s">
        <v>28</v>
      </c>
      <c r="F11" s="52">
        <v>134</v>
      </c>
      <c r="G11" s="53">
        <v>2024.74</v>
      </c>
      <c r="H11" s="53">
        <v>1026.44</v>
      </c>
      <c r="I11" s="54">
        <v>998.3</v>
      </c>
    </row>
    <row r="12" spans="1:9" x14ac:dyDescent="0.25">
      <c r="A12" s="17" t="s">
        <v>3</v>
      </c>
      <c r="B12" s="17" t="s">
        <v>4</v>
      </c>
      <c r="C12" s="17">
        <v>2021</v>
      </c>
      <c r="D12" s="17" t="s">
        <v>14</v>
      </c>
      <c r="E12" s="17" t="s">
        <v>28</v>
      </c>
      <c r="F12" s="52">
        <v>134</v>
      </c>
      <c r="G12" s="53">
        <v>2118.54</v>
      </c>
      <c r="H12" s="53">
        <v>746.38</v>
      </c>
      <c r="I12" s="54">
        <v>1372.1599999999999</v>
      </c>
    </row>
    <row r="13" spans="1:9" x14ac:dyDescent="0.25">
      <c r="A13" s="17" t="s">
        <v>3</v>
      </c>
      <c r="B13" s="17" t="s">
        <v>4</v>
      </c>
      <c r="C13" s="17">
        <v>2021</v>
      </c>
      <c r="D13" s="17" t="s">
        <v>12</v>
      </c>
      <c r="E13" s="17" t="s">
        <v>28</v>
      </c>
      <c r="F13" s="52">
        <v>102</v>
      </c>
      <c r="G13" s="53">
        <v>1327.02</v>
      </c>
      <c r="H13" s="53">
        <v>766.02</v>
      </c>
      <c r="I13" s="54">
        <v>561</v>
      </c>
    </row>
    <row r="14" spans="1:9" x14ac:dyDescent="0.25">
      <c r="A14" s="17" t="s">
        <v>3</v>
      </c>
      <c r="B14" s="17" t="s">
        <v>4</v>
      </c>
      <c r="C14" s="17">
        <v>2022</v>
      </c>
      <c r="D14" s="17" t="s">
        <v>5</v>
      </c>
      <c r="E14" s="17" t="s">
        <v>28</v>
      </c>
      <c r="F14" s="52">
        <v>144</v>
      </c>
      <c r="G14" s="53">
        <v>1873.44</v>
      </c>
      <c r="H14" s="53">
        <v>849.6</v>
      </c>
      <c r="I14" s="54">
        <v>1023.84</v>
      </c>
    </row>
    <row r="15" spans="1:9" x14ac:dyDescent="0.25">
      <c r="A15" s="17" t="s">
        <v>3</v>
      </c>
      <c r="B15" s="17" t="s">
        <v>4</v>
      </c>
      <c r="C15" s="17">
        <v>2022</v>
      </c>
      <c r="D15" s="17" t="s">
        <v>6</v>
      </c>
      <c r="E15" s="17" t="s">
        <v>28</v>
      </c>
      <c r="F15" s="52">
        <v>104</v>
      </c>
      <c r="G15" s="53">
        <v>1484.08</v>
      </c>
      <c r="H15" s="53">
        <v>793.52</v>
      </c>
      <c r="I15" s="54">
        <v>690.56</v>
      </c>
    </row>
    <row r="16" spans="1:9" x14ac:dyDescent="0.25">
      <c r="A16" s="17" t="s">
        <v>3</v>
      </c>
      <c r="B16" s="17" t="s">
        <v>4</v>
      </c>
      <c r="C16" s="17">
        <v>2022</v>
      </c>
      <c r="D16" s="17" t="s">
        <v>7</v>
      </c>
      <c r="E16" s="17" t="s">
        <v>28</v>
      </c>
      <c r="F16" s="52">
        <v>98</v>
      </c>
      <c r="G16" s="53">
        <v>1302.4199999999998</v>
      </c>
      <c r="H16" s="53">
        <v>789.88</v>
      </c>
      <c r="I16" s="54">
        <v>512.53999999999985</v>
      </c>
    </row>
    <row r="17" spans="1:9" x14ac:dyDescent="0.25">
      <c r="A17" s="17" t="s">
        <v>3</v>
      </c>
      <c r="B17" s="17" t="s">
        <v>4</v>
      </c>
      <c r="C17" s="17">
        <v>2022</v>
      </c>
      <c r="D17" s="17" t="s">
        <v>15</v>
      </c>
      <c r="E17" s="17" t="s">
        <v>28</v>
      </c>
      <c r="F17" s="52">
        <v>70</v>
      </c>
      <c r="G17" s="53">
        <v>1067.5</v>
      </c>
      <c r="H17" s="53">
        <v>490</v>
      </c>
      <c r="I17" s="54">
        <v>577.5</v>
      </c>
    </row>
    <row r="18" spans="1:9" x14ac:dyDescent="0.25">
      <c r="A18" s="17" t="s">
        <v>3</v>
      </c>
      <c r="B18" s="17" t="s">
        <v>4</v>
      </c>
      <c r="C18" s="17">
        <v>2022</v>
      </c>
      <c r="D18" s="17" t="s">
        <v>13</v>
      </c>
      <c r="E18" s="17" t="s">
        <v>28</v>
      </c>
      <c r="F18" s="52">
        <v>90</v>
      </c>
      <c r="G18" s="53">
        <v>1145.7</v>
      </c>
      <c r="H18" s="53">
        <v>657.9</v>
      </c>
      <c r="I18" s="54">
        <v>487.80000000000007</v>
      </c>
    </row>
    <row r="19" spans="1:9" x14ac:dyDescent="0.25">
      <c r="A19" s="17" t="s">
        <v>3</v>
      </c>
      <c r="B19" s="17" t="s">
        <v>4</v>
      </c>
      <c r="C19" s="17">
        <v>2022</v>
      </c>
      <c r="D19" s="17" t="s">
        <v>8</v>
      </c>
      <c r="E19" s="17" t="s">
        <v>28</v>
      </c>
      <c r="F19" s="52">
        <v>96</v>
      </c>
      <c r="G19" s="53">
        <v>1477.44</v>
      </c>
      <c r="H19" s="53">
        <v>668.16</v>
      </c>
      <c r="I19" s="54">
        <v>809.28000000000009</v>
      </c>
    </row>
    <row r="20" spans="1:9" x14ac:dyDescent="0.25">
      <c r="A20" s="17" t="s">
        <v>3</v>
      </c>
      <c r="B20" s="17" t="s">
        <v>4</v>
      </c>
      <c r="C20" s="17">
        <v>2022</v>
      </c>
      <c r="D20" s="17" t="s">
        <v>9</v>
      </c>
      <c r="E20" s="17" t="s">
        <v>28</v>
      </c>
      <c r="F20" s="52">
        <v>89</v>
      </c>
      <c r="G20" s="53">
        <v>1195.27</v>
      </c>
      <c r="H20" s="53">
        <v>583.83999999999992</v>
      </c>
      <c r="I20" s="54">
        <v>611.43000000000006</v>
      </c>
    </row>
    <row r="21" spans="1:9" x14ac:dyDescent="0.25">
      <c r="A21" s="17" t="s">
        <v>3</v>
      </c>
      <c r="B21" s="17" t="s">
        <v>4</v>
      </c>
      <c r="C21" s="17">
        <v>2022</v>
      </c>
      <c r="D21" s="17" t="s">
        <v>10</v>
      </c>
      <c r="E21" s="17" t="s">
        <v>28</v>
      </c>
      <c r="F21" s="52">
        <v>93</v>
      </c>
      <c r="G21" s="53">
        <v>1327.11</v>
      </c>
      <c r="H21" s="53">
        <v>697.5</v>
      </c>
      <c r="I21" s="54">
        <v>629.6099999999999</v>
      </c>
    </row>
    <row r="22" spans="1:9" x14ac:dyDescent="0.25">
      <c r="A22" s="17" t="s">
        <v>3</v>
      </c>
      <c r="B22" s="17" t="s">
        <v>4</v>
      </c>
      <c r="C22" s="17">
        <v>2022</v>
      </c>
      <c r="D22" s="17" t="s">
        <v>16</v>
      </c>
      <c r="E22" s="17" t="s">
        <v>28</v>
      </c>
      <c r="F22" s="52">
        <v>72</v>
      </c>
      <c r="G22" s="53">
        <v>946.80000000000007</v>
      </c>
      <c r="H22" s="53">
        <v>562.31999999999994</v>
      </c>
      <c r="I22" s="54">
        <v>384.48000000000013</v>
      </c>
    </row>
    <row r="23" spans="1:9" x14ac:dyDescent="0.25">
      <c r="A23" s="17" t="s">
        <v>3</v>
      </c>
      <c r="B23" s="17" t="s">
        <v>4</v>
      </c>
      <c r="C23" s="17">
        <v>2022</v>
      </c>
      <c r="D23" s="17" t="s">
        <v>11</v>
      </c>
      <c r="E23" s="17" t="s">
        <v>28</v>
      </c>
      <c r="F23" s="52">
        <v>134</v>
      </c>
      <c r="G23" s="53">
        <v>1968.46</v>
      </c>
      <c r="H23" s="53">
        <v>1227.44</v>
      </c>
      <c r="I23" s="54">
        <v>741.02</v>
      </c>
    </row>
    <row r="24" spans="1:9" x14ac:dyDescent="0.25">
      <c r="A24" s="17" t="s">
        <v>3</v>
      </c>
      <c r="B24" s="17" t="s">
        <v>4</v>
      </c>
      <c r="C24" s="17">
        <v>2022</v>
      </c>
      <c r="D24" s="17" t="s">
        <v>14</v>
      </c>
      <c r="E24" s="17" t="s">
        <v>28</v>
      </c>
      <c r="F24" s="52">
        <v>111</v>
      </c>
      <c r="G24" s="53">
        <v>1537.35</v>
      </c>
      <c r="H24" s="53">
        <v>711.51</v>
      </c>
      <c r="I24" s="54">
        <v>825.83999999999992</v>
      </c>
    </row>
    <row r="25" spans="1:9" x14ac:dyDescent="0.25">
      <c r="A25" s="17" t="s">
        <v>3</v>
      </c>
      <c r="B25" s="17" t="s">
        <v>4</v>
      </c>
      <c r="C25" s="17">
        <v>2022</v>
      </c>
      <c r="D25" s="17" t="s">
        <v>12</v>
      </c>
      <c r="E25" s="17" t="s">
        <v>28</v>
      </c>
      <c r="F25" s="52">
        <v>110</v>
      </c>
      <c r="G25" s="53">
        <v>1585.1</v>
      </c>
      <c r="H25" s="53">
        <v>827.19999999999993</v>
      </c>
      <c r="I25" s="54">
        <v>757.9</v>
      </c>
    </row>
    <row r="26" spans="1:9" x14ac:dyDescent="0.25">
      <c r="A26" s="17" t="s">
        <v>3</v>
      </c>
      <c r="B26" s="17" t="s">
        <v>4</v>
      </c>
      <c r="C26" s="17">
        <v>2021</v>
      </c>
      <c r="D26" s="17" t="s">
        <v>5</v>
      </c>
      <c r="E26" s="17" t="s">
        <v>29</v>
      </c>
      <c r="F26" s="52">
        <v>150</v>
      </c>
      <c r="G26" s="53">
        <v>1801.5</v>
      </c>
      <c r="H26" s="53">
        <v>852</v>
      </c>
      <c r="I26" s="54">
        <v>949.5</v>
      </c>
    </row>
    <row r="27" spans="1:9" x14ac:dyDescent="0.25">
      <c r="A27" s="17" t="s">
        <v>3</v>
      </c>
      <c r="B27" s="17" t="s">
        <v>4</v>
      </c>
      <c r="C27" s="17">
        <v>2021</v>
      </c>
      <c r="D27" s="17" t="s">
        <v>6</v>
      </c>
      <c r="E27" s="17" t="s">
        <v>29</v>
      </c>
      <c r="F27" s="52">
        <v>176</v>
      </c>
      <c r="G27" s="53">
        <v>2323.1999999999998</v>
      </c>
      <c r="H27" s="53">
        <v>1189.76</v>
      </c>
      <c r="I27" s="54">
        <v>1133.4399999999998</v>
      </c>
    </row>
    <row r="28" spans="1:9" x14ac:dyDescent="0.25">
      <c r="A28" s="17" t="s">
        <v>3</v>
      </c>
      <c r="B28" s="17" t="s">
        <v>4</v>
      </c>
      <c r="C28" s="17">
        <v>2021</v>
      </c>
      <c r="D28" s="17" t="s">
        <v>7</v>
      </c>
      <c r="E28" s="17" t="s">
        <v>29</v>
      </c>
      <c r="F28" s="52">
        <v>172</v>
      </c>
      <c r="G28" s="53">
        <v>2249.7600000000002</v>
      </c>
      <c r="H28" s="53">
        <v>999.31999999999994</v>
      </c>
      <c r="I28" s="54">
        <v>1250.4400000000003</v>
      </c>
    </row>
    <row r="29" spans="1:9" x14ac:dyDescent="0.25">
      <c r="A29" s="17" t="s">
        <v>3</v>
      </c>
      <c r="B29" s="17" t="s">
        <v>4</v>
      </c>
      <c r="C29" s="17">
        <v>2021</v>
      </c>
      <c r="D29" s="17" t="s">
        <v>15</v>
      </c>
      <c r="E29" s="17" t="s">
        <v>29</v>
      </c>
      <c r="F29" s="52">
        <v>104</v>
      </c>
      <c r="G29" s="53">
        <v>1186.6400000000001</v>
      </c>
      <c r="H29" s="53">
        <v>874.64</v>
      </c>
      <c r="I29" s="54">
        <v>312.00000000000011</v>
      </c>
    </row>
    <row r="30" spans="1:9" x14ac:dyDescent="0.25">
      <c r="A30" s="17" t="s">
        <v>3</v>
      </c>
      <c r="B30" s="17" t="s">
        <v>4</v>
      </c>
      <c r="C30" s="17">
        <v>2021</v>
      </c>
      <c r="D30" s="17" t="s">
        <v>13</v>
      </c>
      <c r="E30" s="17" t="s">
        <v>29</v>
      </c>
      <c r="F30" s="52">
        <v>125</v>
      </c>
      <c r="G30" s="53">
        <v>1605</v>
      </c>
      <c r="H30" s="53">
        <v>767.5</v>
      </c>
      <c r="I30" s="54">
        <v>837.5</v>
      </c>
    </row>
    <row r="31" spans="1:9" x14ac:dyDescent="0.25">
      <c r="A31" s="17" t="s">
        <v>3</v>
      </c>
      <c r="B31" s="17" t="s">
        <v>4</v>
      </c>
      <c r="C31" s="17">
        <v>2021</v>
      </c>
      <c r="D31" s="17" t="s">
        <v>8</v>
      </c>
      <c r="E31" s="17" t="s">
        <v>29</v>
      </c>
      <c r="F31" s="52">
        <v>120</v>
      </c>
      <c r="G31" s="53">
        <v>1540.8</v>
      </c>
      <c r="H31" s="53">
        <v>937.19999999999993</v>
      </c>
      <c r="I31" s="54">
        <v>603.6</v>
      </c>
    </row>
    <row r="32" spans="1:9" x14ac:dyDescent="0.25">
      <c r="A32" s="17" t="s">
        <v>3</v>
      </c>
      <c r="B32" s="17" t="s">
        <v>4</v>
      </c>
      <c r="C32" s="17">
        <v>2021</v>
      </c>
      <c r="D32" s="17" t="s">
        <v>9</v>
      </c>
      <c r="E32" s="17" t="s">
        <v>29</v>
      </c>
      <c r="F32" s="52">
        <v>111</v>
      </c>
      <c r="G32" s="53">
        <v>1214.3399999999999</v>
      </c>
      <c r="H32" s="53">
        <v>924.63</v>
      </c>
      <c r="I32" s="54">
        <v>289.70999999999992</v>
      </c>
    </row>
    <row r="33" spans="1:19" x14ac:dyDescent="0.25">
      <c r="A33" s="17" t="s">
        <v>3</v>
      </c>
      <c r="B33" s="17" t="s">
        <v>4</v>
      </c>
      <c r="C33" s="17">
        <v>2021</v>
      </c>
      <c r="D33" s="17" t="s">
        <v>10</v>
      </c>
      <c r="E33" s="17" t="s">
        <v>29</v>
      </c>
      <c r="F33" s="52">
        <v>141</v>
      </c>
      <c r="G33" s="53">
        <v>1810.44</v>
      </c>
      <c r="H33" s="53">
        <v>1106.8499999999999</v>
      </c>
      <c r="I33" s="54">
        <v>703.59000000000015</v>
      </c>
    </row>
    <row r="34" spans="1:19" x14ac:dyDescent="0.25">
      <c r="A34" s="17" t="s">
        <v>3</v>
      </c>
      <c r="B34" s="17" t="s">
        <v>4</v>
      </c>
      <c r="C34" s="17">
        <v>2021</v>
      </c>
      <c r="D34" s="17" t="s">
        <v>16</v>
      </c>
      <c r="E34" s="17" t="s">
        <v>29</v>
      </c>
      <c r="F34" s="52">
        <v>149</v>
      </c>
      <c r="G34" s="53">
        <v>1735.8500000000001</v>
      </c>
      <c r="H34" s="53">
        <v>922.31000000000006</v>
      </c>
      <c r="I34" s="54">
        <v>813.54000000000008</v>
      </c>
      <c r="K34" s="17" t="s">
        <v>74</v>
      </c>
      <c r="L34" s="17"/>
      <c r="M34" s="62" t="s">
        <v>98</v>
      </c>
      <c r="N34" s="62" t="s">
        <v>31</v>
      </c>
      <c r="O34" s="17" t="s">
        <v>82</v>
      </c>
      <c r="P34" s="17"/>
      <c r="Q34" s="17"/>
      <c r="R34" s="17"/>
      <c r="S34" s="17"/>
    </row>
    <row r="35" spans="1:19" ht="15.75" thickBot="1" x14ac:dyDescent="0.3">
      <c r="A35" s="17" t="s">
        <v>3</v>
      </c>
      <c r="B35" s="17" t="s">
        <v>4</v>
      </c>
      <c r="C35" s="17">
        <v>2021</v>
      </c>
      <c r="D35" s="17" t="s">
        <v>11</v>
      </c>
      <c r="E35" s="17" t="s">
        <v>29</v>
      </c>
      <c r="F35" s="52">
        <v>166</v>
      </c>
      <c r="G35" s="53">
        <v>2071.6800000000003</v>
      </c>
      <c r="H35" s="53">
        <v>1157.02</v>
      </c>
      <c r="I35" s="54">
        <v>914.66000000000031</v>
      </c>
      <c r="K35" s="17"/>
      <c r="L35" s="17"/>
      <c r="M35" s="17"/>
      <c r="N35" s="17"/>
      <c r="O35" s="17"/>
      <c r="P35" s="17"/>
      <c r="Q35" s="17"/>
      <c r="R35" s="17"/>
      <c r="S35" s="17"/>
    </row>
    <row r="36" spans="1:19" x14ac:dyDescent="0.25">
      <c r="A36" s="17" t="s">
        <v>3</v>
      </c>
      <c r="B36" s="17" t="s">
        <v>4</v>
      </c>
      <c r="C36" s="17">
        <v>2021</v>
      </c>
      <c r="D36" s="17" t="s">
        <v>14</v>
      </c>
      <c r="E36" s="17" t="s">
        <v>29</v>
      </c>
      <c r="F36" s="52">
        <v>143</v>
      </c>
      <c r="G36" s="53">
        <v>1564.4199999999998</v>
      </c>
      <c r="H36" s="53">
        <v>810.81</v>
      </c>
      <c r="I36" s="54">
        <v>753.6099999999999</v>
      </c>
      <c r="K36" s="63" t="s">
        <v>75</v>
      </c>
      <c r="L36" s="63"/>
      <c r="M36" s="17"/>
      <c r="N36" s="17"/>
      <c r="O36" s="17"/>
      <c r="P36" s="17"/>
      <c r="Q36" s="17"/>
      <c r="R36" s="17"/>
      <c r="S36" s="17"/>
    </row>
    <row r="37" spans="1:19" x14ac:dyDescent="0.25">
      <c r="A37" s="17" t="s">
        <v>3</v>
      </c>
      <c r="B37" s="17" t="s">
        <v>4</v>
      </c>
      <c r="C37" s="17">
        <v>2021</v>
      </c>
      <c r="D37" s="17" t="s">
        <v>12</v>
      </c>
      <c r="E37" s="17" t="s">
        <v>29</v>
      </c>
      <c r="F37" s="52">
        <v>201</v>
      </c>
      <c r="G37" s="53">
        <v>2389.8900000000003</v>
      </c>
      <c r="H37" s="53">
        <v>1597.95</v>
      </c>
      <c r="I37" s="54">
        <v>791.94000000000028</v>
      </c>
      <c r="K37" s="64" t="s">
        <v>76</v>
      </c>
      <c r="L37" s="64">
        <v>0.85011277372860394</v>
      </c>
      <c r="M37" s="17"/>
      <c r="N37" s="17"/>
      <c r="O37" s="17"/>
      <c r="P37" s="17"/>
      <c r="Q37" s="17"/>
      <c r="R37" s="17"/>
      <c r="S37" s="17"/>
    </row>
    <row r="38" spans="1:19" x14ac:dyDescent="0.25">
      <c r="A38" s="17" t="s">
        <v>3</v>
      </c>
      <c r="B38" s="17" t="s">
        <v>4</v>
      </c>
      <c r="C38" s="17">
        <v>2022</v>
      </c>
      <c r="D38" s="17" t="s">
        <v>5</v>
      </c>
      <c r="E38" s="17" t="s">
        <v>29</v>
      </c>
      <c r="F38" s="52">
        <v>173</v>
      </c>
      <c r="G38" s="53">
        <v>2325.12</v>
      </c>
      <c r="H38" s="53">
        <v>1377.08</v>
      </c>
      <c r="I38" s="54">
        <v>948.04</v>
      </c>
      <c r="K38" s="64" t="s">
        <v>77</v>
      </c>
      <c r="L38" s="64">
        <v>0.72269172805654058</v>
      </c>
      <c r="M38" s="17"/>
      <c r="N38" s="17"/>
      <c r="O38" s="17"/>
      <c r="P38" s="17"/>
      <c r="Q38" s="17"/>
      <c r="R38" s="17"/>
      <c r="S38" s="17"/>
    </row>
    <row r="39" spans="1:19" x14ac:dyDescent="0.25">
      <c r="A39" s="17" t="s">
        <v>3</v>
      </c>
      <c r="B39" s="17" t="s">
        <v>4</v>
      </c>
      <c r="C39" s="17">
        <v>2022</v>
      </c>
      <c r="D39" s="17" t="s">
        <v>6</v>
      </c>
      <c r="E39" s="17" t="s">
        <v>29</v>
      </c>
      <c r="F39" s="52">
        <v>183</v>
      </c>
      <c r="G39" s="53">
        <v>2131.9500000000003</v>
      </c>
      <c r="H39" s="53">
        <v>1299.3</v>
      </c>
      <c r="I39" s="54">
        <v>832.65000000000032</v>
      </c>
      <c r="K39" s="64" t="s">
        <v>78</v>
      </c>
      <c r="L39" s="64">
        <v>0.72220861260019309</v>
      </c>
      <c r="M39" s="17"/>
      <c r="N39" s="17"/>
      <c r="O39" s="17"/>
      <c r="P39" s="17"/>
      <c r="Q39" s="17"/>
      <c r="R39" s="17"/>
      <c r="S39" s="17"/>
    </row>
    <row r="40" spans="1:19" x14ac:dyDescent="0.25">
      <c r="A40" s="17" t="s">
        <v>3</v>
      </c>
      <c r="B40" s="17" t="s">
        <v>4</v>
      </c>
      <c r="C40" s="17">
        <v>2022</v>
      </c>
      <c r="D40" s="17" t="s">
        <v>7</v>
      </c>
      <c r="E40" s="17" t="s">
        <v>29</v>
      </c>
      <c r="F40" s="52">
        <v>184</v>
      </c>
      <c r="G40" s="53">
        <v>2515.2800000000002</v>
      </c>
      <c r="H40" s="53">
        <v>1063.52</v>
      </c>
      <c r="I40" s="54">
        <v>1451.7600000000002</v>
      </c>
      <c r="K40" s="64" t="s">
        <v>79</v>
      </c>
      <c r="L40" s="64">
        <v>96.842160555558209</v>
      </c>
      <c r="M40" s="17"/>
      <c r="N40" s="17"/>
      <c r="O40" s="17"/>
      <c r="P40" s="17"/>
      <c r="Q40" s="17"/>
      <c r="R40" s="17"/>
      <c r="S40" s="17"/>
    </row>
    <row r="41" spans="1:19" ht="15.75" thickBot="1" x14ac:dyDescent="0.3">
      <c r="A41" s="17" t="s">
        <v>3</v>
      </c>
      <c r="B41" s="17" t="s">
        <v>4</v>
      </c>
      <c r="C41" s="17">
        <v>2022</v>
      </c>
      <c r="D41" s="17" t="s">
        <v>15</v>
      </c>
      <c r="E41" s="17" t="s">
        <v>29</v>
      </c>
      <c r="F41" s="52">
        <v>166</v>
      </c>
      <c r="G41" s="53">
        <v>2249.3000000000002</v>
      </c>
      <c r="H41" s="53">
        <v>1040.82</v>
      </c>
      <c r="I41" s="54">
        <v>1208.4800000000002</v>
      </c>
      <c r="K41" s="65" t="s">
        <v>80</v>
      </c>
      <c r="L41" s="65">
        <v>576</v>
      </c>
      <c r="M41" s="17"/>
      <c r="N41" s="17"/>
      <c r="O41" s="17"/>
      <c r="P41" s="17"/>
      <c r="Q41" s="17"/>
      <c r="R41" s="17"/>
      <c r="S41" s="17"/>
    </row>
    <row r="42" spans="1:19" x14ac:dyDescent="0.25">
      <c r="A42" s="17" t="s">
        <v>3</v>
      </c>
      <c r="B42" s="17" t="s">
        <v>4</v>
      </c>
      <c r="C42" s="17">
        <v>2022</v>
      </c>
      <c r="D42" s="17" t="s">
        <v>13</v>
      </c>
      <c r="E42" s="17" t="s">
        <v>29</v>
      </c>
      <c r="F42" s="52">
        <v>156</v>
      </c>
      <c r="G42" s="53">
        <v>1687.92</v>
      </c>
      <c r="H42" s="53">
        <v>794.04</v>
      </c>
      <c r="I42" s="54">
        <v>893.88000000000011</v>
      </c>
      <c r="K42" s="17"/>
      <c r="L42" s="17"/>
      <c r="M42" s="17"/>
      <c r="N42" s="17"/>
      <c r="O42" s="17"/>
      <c r="P42" s="17"/>
      <c r="Q42" s="17"/>
      <c r="R42" s="17"/>
      <c r="S42" s="17"/>
    </row>
    <row r="43" spans="1:19" ht="15.75" thickBot="1" x14ac:dyDescent="0.3">
      <c r="A43" s="17" t="s">
        <v>3</v>
      </c>
      <c r="B43" s="17" t="s">
        <v>4</v>
      </c>
      <c r="C43" s="17">
        <v>2022</v>
      </c>
      <c r="D43" s="17" t="s">
        <v>8</v>
      </c>
      <c r="E43" s="17" t="s">
        <v>29</v>
      </c>
      <c r="F43" s="52">
        <v>124</v>
      </c>
      <c r="G43" s="53">
        <v>1414.84</v>
      </c>
      <c r="H43" s="53">
        <v>683.24</v>
      </c>
      <c r="I43" s="54">
        <v>731.59999999999991</v>
      </c>
      <c r="K43" s="17" t="s">
        <v>81</v>
      </c>
      <c r="L43" s="17"/>
      <c r="M43" s="17"/>
      <c r="N43" s="17"/>
      <c r="O43" s="17"/>
      <c r="P43" s="17"/>
      <c r="Q43" s="17"/>
      <c r="R43" s="17"/>
      <c r="S43" s="17"/>
    </row>
    <row r="44" spans="1:19" x14ac:dyDescent="0.25">
      <c r="A44" s="17" t="s">
        <v>3</v>
      </c>
      <c r="B44" s="17" t="s">
        <v>4</v>
      </c>
      <c r="C44" s="17">
        <v>2022</v>
      </c>
      <c r="D44" s="17" t="s">
        <v>9</v>
      </c>
      <c r="E44" s="17" t="s">
        <v>29</v>
      </c>
      <c r="F44" s="52">
        <v>128</v>
      </c>
      <c r="G44" s="53">
        <v>1704.96</v>
      </c>
      <c r="H44" s="53">
        <v>732.16</v>
      </c>
      <c r="I44" s="54">
        <v>972.80000000000007</v>
      </c>
      <c r="K44" s="66"/>
      <c r="L44" s="66" t="s">
        <v>86</v>
      </c>
      <c r="M44" s="66" t="s">
        <v>87</v>
      </c>
      <c r="N44" s="66" t="s">
        <v>88</v>
      </c>
      <c r="O44" s="66" t="s">
        <v>89</v>
      </c>
      <c r="P44" s="66" t="s">
        <v>90</v>
      </c>
      <c r="Q44" s="17"/>
      <c r="R44" s="17"/>
      <c r="S44" s="17"/>
    </row>
    <row r="45" spans="1:19" x14ac:dyDescent="0.25">
      <c r="A45" s="17" t="s">
        <v>3</v>
      </c>
      <c r="B45" s="17" t="s">
        <v>4</v>
      </c>
      <c r="C45" s="17">
        <v>2022</v>
      </c>
      <c r="D45" s="17" t="s">
        <v>10</v>
      </c>
      <c r="E45" s="17" t="s">
        <v>29</v>
      </c>
      <c r="F45" s="52">
        <v>111</v>
      </c>
      <c r="G45" s="53">
        <v>1373.07</v>
      </c>
      <c r="H45" s="53">
        <v>836.94</v>
      </c>
      <c r="I45" s="54">
        <v>536.12999999999988</v>
      </c>
      <c r="K45" s="64" t="s">
        <v>82</v>
      </c>
      <c r="L45" s="64">
        <v>1</v>
      </c>
      <c r="M45" s="64">
        <v>14029141.374502189</v>
      </c>
      <c r="N45" s="64">
        <v>14029141.374502189</v>
      </c>
      <c r="O45" s="64">
        <v>1495.8985860653781</v>
      </c>
      <c r="P45" s="64">
        <v>5.2827519781137046E-162</v>
      </c>
      <c r="Q45" s="17"/>
      <c r="R45" s="17"/>
      <c r="S45" s="17"/>
    </row>
    <row r="46" spans="1:19" x14ac:dyDescent="0.25">
      <c r="A46" s="17" t="s">
        <v>3</v>
      </c>
      <c r="B46" s="17" t="s">
        <v>4</v>
      </c>
      <c r="C46" s="17">
        <v>2022</v>
      </c>
      <c r="D46" s="17" t="s">
        <v>16</v>
      </c>
      <c r="E46" s="17" t="s">
        <v>29</v>
      </c>
      <c r="F46" s="52">
        <v>125</v>
      </c>
      <c r="G46" s="53">
        <v>1575</v>
      </c>
      <c r="H46" s="53">
        <v>1014.9999999999999</v>
      </c>
      <c r="I46" s="54">
        <v>560.00000000000011</v>
      </c>
      <c r="K46" s="64" t="s">
        <v>83</v>
      </c>
      <c r="L46" s="64">
        <v>574</v>
      </c>
      <c r="M46" s="64">
        <v>5383203.9310533265</v>
      </c>
      <c r="N46" s="64">
        <v>9378.4040610685133</v>
      </c>
      <c r="O46" s="64"/>
      <c r="P46" s="64"/>
      <c r="Q46" s="17"/>
      <c r="R46" s="17"/>
      <c r="S46" s="17"/>
    </row>
    <row r="47" spans="1:19" ht="15.75" thickBot="1" x14ac:dyDescent="0.3">
      <c r="A47" s="17" t="s">
        <v>3</v>
      </c>
      <c r="B47" s="17" t="s">
        <v>4</v>
      </c>
      <c r="C47" s="17">
        <v>2022</v>
      </c>
      <c r="D47" s="17" t="s">
        <v>11</v>
      </c>
      <c r="E47" s="17" t="s">
        <v>29</v>
      </c>
      <c r="F47" s="52">
        <v>174</v>
      </c>
      <c r="G47" s="53">
        <v>2110.6200000000003</v>
      </c>
      <c r="H47" s="53">
        <v>1275.42</v>
      </c>
      <c r="I47" s="54">
        <v>835.20000000000027</v>
      </c>
      <c r="K47" s="65" t="s">
        <v>84</v>
      </c>
      <c r="L47" s="65">
        <v>575</v>
      </c>
      <c r="M47" s="65">
        <v>19412345.305555515</v>
      </c>
      <c r="N47" s="65"/>
      <c r="O47" s="65"/>
      <c r="P47" s="65"/>
      <c r="Q47" s="17"/>
      <c r="R47" s="17"/>
      <c r="S47" s="17"/>
    </row>
    <row r="48" spans="1:19" ht="15.75" thickBot="1" x14ac:dyDescent="0.3">
      <c r="A48" s="17" t="s">
        <v>3</v>
      </c>
      <c r="B48" s="17" t="s">
        <v>4</v>
      </c>
      <c r="C48" s="17">
        <v>2022</v>
      </c>
      <c r="D48" s="17" t="s">
        <v>14</v>
      </c>
      <c r="E48" s="17" t="s">
        <v>29</v>
      </c>
      <c r="F48" s="52">
        <v>205</v>
      </c>
      <c r="G48" s="53">
        <v>2777.75</v>
      </c>
      <c r="H48" s="53">
        <v>1642.05</v>
      </c>
      <c r="I48" s="54">
        <v>1135.7</v>
      </c>
      <c r="K48" s="17"/>
      <c r="L48" s="17"/>
      <c r="M48" s="17"/>
      <c r="N48" s="17"/>
      <c r="O48" s="17"/>
      <c r="P48" s="17"/>
      <c r="Q48" s="17"/>
      <c r="R48" s="17"/>
      <c r="S48" s="17"/>
    </row>
    <row r="49" spans="1:19" x14ac:dyDescent="0.25">
      <c r="A49" s="17" t="s">
        <v>3</v>
      </c>
      <c r="B49" s="17" t="s">
        <v>4</v>
      </c>
      <c r="C49" s="17">
        <v>2022</v>
      </c>
      <c r="D49" s="17" t="s">
        <v>12</v>
      </c>
      <c r="E49" s="17" t="s">
        <v>29</v>
      </c>
      <c r="F49" s="52">
        <v>199</v>
      </c>
      <c r="G49" s="53">
        <v>2389.9899999999998</v>
      </c>
      <c r="H49" s="53">
        <v>1486.53</v>
      </c>
      <c r="I49" s="54">
        <v>903.45999999999981</v>
      </c>
      <c r="K49" s="66"/>
      <c r="L49" s="66" t="s">
        <v>91</v>
      </c>
      <c r="M49" s="66" t="s">
        <v>79</v>
      </c>
      <c r="N49" s="66" t="s">
        <v>92</v>
      </c>
      <c r="O49" s="66" t="s">
        <v>93</v>
      </c>
      <c r="P49" s="66" t="s">
        <v>94</v>
      </c>
      <c r="Q49" s="66" t="s">
        <v>95</v>
      </c>
      <c r="R49" s="66" t="s">
        <v>96</v>
      </c>
      <c r="S49" s="66" t="s">
        <v>97</v>
      </c>
    </row>
    <row r="50" spans="1:19" x14ac:dyDescent="0.25">
      <c r="A50" s="17" t="s">
        <v>3</v>
      </c>
      <c r="B50" s="17" t="s">
        <v>4</v>
      </c>
      <c r="C50" s="17">
        <v>2021</v>
      </c>
      <c r="D50" s="17" t="s">
        <v>5</v>
      </c>
      <c r="E50" s="17" t="s">
        <v>27</v>
      </c>
      <c r="F50" s="52">
        <v>304</v>
      </c>
      <c r="G50" s="53">
        <v>3474.72</v>
      </c>
      <c r="H50" s="53">
        <v>2194.88</v>
      </c>
      <c r="I50" s="54">
        <v>1279.8399999999997</v>
      </c>
      <c r="K50" s="64" t="s">
        <v>85</v>
      </c>
      <c r="L50" s="64">
        <v>19.377596336617131</v>
      </c>
      <c r="M50" s="64">
        <v>6.7136973184395181</v>
      </c>
      <c r="N50" s="64">
        <v>2.8862779207212035</v>
      </c>
      <c r="O50" s="64">
        <v>4.0449307172135945E-3</v>
      </c>
      <c r="P50" s="64">
        <v>6.1911869015178524</v>
      </c>
      <c r="Q50" s="64">
        <v>32.56400577171641</v>
      </c>
      <c r="R50" s="64">
        <v>6.1911869015178524</v>
      </c>
      <c r="S50" s="64">
        <v>32.56400577171641</v>
      </c>
    </row>
    <row r="51" spans="1:19" ht="15.75" thickBot="1" x14ac:dyDescent="0.3">
      <c r="A51" s="17" t="s">
        <v>3</v>
      </c>
      <c r="B51" s="17" t="s">
        <v>4</v>
      </c>
      <c r="C51" s="17">
        <v>2021</v>
      </c>
      <c r="D51" s="17" t="s">
        <v>6</v>
      </c>
      <c r="E51" s="17" t="s">
        <v>27</v>
      </c>
      <c r="F51" s="52">
        <v>242</v>
      </c>
      <c r="G51" s="53">
        <v>2640.2200000000003</v>
      </c>
      <c r="H51" s="53">
        <v>1742.4</v>
      </c>
      <c r="I51" s="54">
        <v>897.82000000000016</v>
      </c>
      <c r="K51" s="65" t="s">
        <v>31</v>
      </c>
      <c r="L51" s="65">
        <v>0.20051992664459992</v>
      </c>
      <c r="M51" s="65">
        <v>5.1844950149320867E-3</v>
      </c>
      <c r="N51" s="65">
        <v>38.676848191978941</v>
      </c>
      <c r="O51" s="65">
        <v>5.2827519781085964E-162</v>
      </c>
      <c r="P51" s="65">
        <v>0.19033703177483002</v>
      </c>
      <c r="Q51" s="65">
        <v>0.21070282151436981</v>
      </c>
      <c r="R51" s="65">
        <v>0.19033703177483002</v>
      </c>
      <c r="S51" s="65">
        <v>0.21070282151436981</v>
      </c>
    </row>
    <row r="52" spans="1:19" x14ac:dyDescent="0.25">
      <c r="A52" s="17" t="s">
        <v>3</v>
      </c>
      <c r="B52" s="17" t="s">
        <v>4</v>
      </c>
      <c r="C52" s="17">
        <v>2021</v>
      </c>
      <c r="D52" s="17" t="s">
        <v>7</v>
      </c>
      <c r="E52" s="17" t="s">
        <v>27</v>
      </c>
      <c r="F52" s="52">
        <v>203</v>
      </c>
      <c r="G52" s="53">
        <v>2299.9900000000002</v>
      </c>
      <c r="H52" s="53">
        <v>1339.8</v>
      </c>
      <c r="I52" s="54">
        <v>960.19000000000028</v>
      </c>
    </row>
    <row r="53" spans="1:19" x14ac:dyDescent="0.25">
      <c r="A53" s="17" t="s">
        <v>3</v>
      </c>
      <c r="B53" s="17" t="s">
        <v>4</v>
      </c>
      <c r="C53" s="17">
        <v>2021</v>
      </c>
      <c r="D53" s="17" t="s">
        <v>15</v>
      </c>
      <c r="E53" s="17" t="s">
        <v>27</v>
      </c>
      <c r="F53" s="52">
        <v>182</v>
      </c>
      <c r="G53" s="53">
        <v>2194.92</v>
      </c>
      <c r="H53" s="53">
        <v>1168.44</v>
      </c>
      <c r="I53" s="54">
        <v>1026.48</v>
      </c>
    </row>
    <row r="54" spans="1:19" x14ac:dyDescent="0.25">
      <c r="A54" s="17" t="s">
        <v>3</v>
      </c>
      <c r="B54" s="17" t="s">
        <v>4</v>
      </c>
      <c r="C54" s="17">
        <v>2021</v>
      </c>
      <c r="D54" s="17" t="s">
        <v>13</v>
      </c>
      <c r="E54" s="17" t="s">
        <v>27</v>
      </c>
      <c r="F54" s="52">
        <v>145</v>
      </c>
      <c r="G54" s="53">
        <v>1566</v>
      </c>
      <c r="H54" s="53">
        <v>1183.2</v>
      </c>
      <c r="I54" s="54">
        <v>382.79999999999995</v>
      </c>
    </row>
    <row r="55" spans="1:19" x14ac:dyDescent="0.25">
      <c r="A55" s="17" t="s">
        <v>3</v>
      </c>
      <c r="B55" s="17" t="s">
        <v>4</v>
      </c>
      <c r="C55" s="17">
        <v>2021</v>
      </c>
      <c r="D55" s="17" t="s">
        <v>8</v>
      </c>
      <c r="E55" s="17" t="s">
        <v>27</v>
      </c>
      <c r="F55" s="52">
        <v>169</v>
      </c>
      <c r="G55" s="53">
        <v>1701.8300000000002</v>
      </c>
      <c r="H55" s="53">
        <v>1404.39</v>
      </c>
      <c r="I55" s="54">
        <v>297.44000000000005</v>
      </c>
    </row>
    <row r="56" spans="1:19" x14ac:dyDescent="0.25">
      <c r="A56" s="17" t="s">
        <v>3</v>
      </c>
      <c r="B56" s="17" t="s">
        <v>4</v>
      </c>
      <c r="C56" s="17">
        <v>2021</v>
      </c>
      <c r="D56" s="17" t="s">
        <v>9</v>
      </c>
      <c r="E56" s="17" t="s">
        <v>27</v>
      </c>
      <c r="F56" s="52">
        <v>148</v>
      </c>
      <c r="G56" s="53">
        <v>1537.72</v>
      </c>
      <c r="H56" s="53">
        <v>1340.88</v>
      </c>
      <c r="I56" s="54">
        <v>196.83999999999992</v>
      </c>
    </row>
    <row r="57" spans="1:19" x14ac:dyDescent="0.25">
      <c r="A57" s="17" t="s">
        <v>3</v>
      </c>
      <c r="B57" s="17" t="s">
        <v>4</v>
      </c>
      <c r="C57" s="17">
        <v>2021</v>
      </c>
      <c r="D57" s="17" t="s">
        <v>10</v>
      </c>
      <c r="E57" s="17" t="s">
        <v>27</v>
      </c>
      <c r="F57" s="52">
        <v>207</v>
      </c>
      <c r="G57" s="53">
        <v>2041.02</v>
      </c>
      <c r="H57" s="53">
        <v>1169.5500000000002</v>
      </c>
      <c r="I57" s="54">
        <v>871.4699999999998</v>
      </c>
    </row>
    <row r="58" spans="1:19" x14ac:dyDescent="0.25">
      <c r="A58" s="17" t="s">
        <v>3</v>
      </c>
      <c r="B58" s="17" t="s">
        <v>4</v>
      </c>
      <c r="C58" s="17">
        <v>2021</v>
      </c>
      <c r="D58" s="17" t="s">
        <v>16</v>
      </c>
      <c r="E58" s="17" t="s">
        <v>27</v>
      </c>
      <c r="F58" s="52">
        <v>208</v>
      </c>
      <c r="G58" s="53">
        <v>2312.96</v>
      </c>
      <c r="H58" s="53">
        <v>1620.32</v>
      </c>
      <c r="I58" s="54">
        <v>692.6400000000001</v>
      </c>
    </row>
    <row r="59" spans="1:19" x14ac:dyDescent="0.25">
      <c r="A59" s="17" t="s">
        <v>3</v>
      </c>
      <c r="B59" s="17" t="s">
        <v>4</v>
      </c>
      <c r="C59" s="17">
        <v>2021</v>
      </c>
      <c r="D59" s="17" t="s">
        <v>11</v>
      </c>
      <c r="E59" s="17" t="s">
        <v>27</v>
      </c>
      <c r="F59" s="52">
        <v>272</v>
      </c>
      <c r="G59" s="53">
        <v>2739.04</v>
      </c>
      <c r="H59" s="53">
        <v>2211.36</v>
      </c>
      <c r="I59" s="54">
        <v>527.67999999999984</v>
      </c>
    </row>
    <row r="60" spans="1:19" x14ac:dyDescent="0.25">
      <c r="A60" s="17" t="s">
        <v>3</v>
      </c>
      <c r="B60" s="17" t="s">
        <v>4</v>
      </c>
      <c r="C60" s="17">
        <v>2021</v>
      </c>
      <c r="D60" s="17" t="s">
        <v>14</v>
      </c>
      <c r="E60" s="17" t="s">
        <v>27</v>
      </c>
      <c r="F60" s="52">
        <v>228</v>
      </c>
      <c r="G60" s="53">
        <v>2343.8399999999997</v>
      </c>
      <c r="H60" s="53">
        <v>1536.72</v>
      </c>
      <c r="I60" s="54">
        <v>807.11999999999966</v>
      </c>
    </row>
    <row r="61" spans="1:19" x14ac:dyDescent="0.25">
      <c r="A61" s="17" t="s">
        <v>3</v>
      </c>
      <c r="B61" s="17" t="s">
        <v>4</v>
      </c>
      <c r="C61" s="17">
        <v>2021</v>
      </c>
      <c r="D61" s="17" t="s">
        <v>12</v>
      </c>
      <c r="E61" s="17" t="s">
        <v>27</v>
      </c>
      <c r="F61" s="52">
        <v>276</v>
      </c>
      <c r="G61" s="53">
        <v>3069.12</v>
      </c>
      <c r="H61" s="53">
        <v>1909.92</v>
      </c>
      <c r="I61" s="54">
        <v>1159.1999999999998</v>
      </c>
    </row>
    <row r="62" spans="1:19" x14ac:dyDescent="0.25">
      <c r="A62" s="17" t="s">
        <v>3</v>
      </c>
      <c r="B62" s="17" t="s">
        <v>4</v>
      </c>
      <c r="C62" s="17">
        <v>2022</v>
      </c>
      <c r="D62" s="17" t="s">
        <v>5</v>
      </c>
      <c r="E62" s="17" t="s">
        <v>27</v>
      </c>
      <c r="F62" s="52">
        <v>257</v>
      </c>
      <c r="G62" s="53">
        <v>2534.02</v>
      </c>
      <c r="H62" s="53">
        <v>2061.14</v>
      </c>
      <c r="I62" s="54">
        <v>472.88000000000011</v>
      </c>
    </row>
    <row r="63" spans="1:19" x14ac:dyDescent="0.25">
      <c r="A63" s="17" t="s">
        <v>3</v>
      </c>
      <c r="B63" s="17" t="s">
        <v>4</v>
      </c>
      <c r="C63" s="17">
        <v>2022</v>
      </c>
      <c r="D63" s="17" t="s">
        <v>6</v>
      </c>
      <c r="E63" s="17" t="s">
        <v>27</v>
      </c>
      <c r="F63" s="52">
        <v>228</v>
      </c>
      <c r="G63" s="53">
        <v>2321.04</v>
      </c>
      <c r="H63" s="53">
        <v>1208.3999999999999</v>
      </c>
      <c r="I63" s="54">
        <v>1112.6400000000001</v>
      </c>
    </row>
    <row r="64" spans="1:19" x14ac:dyDescent="0.25">
      <c r="A64" s="17" t="s">
        <v>3</v>
      </c>
      <c r="B64" s="17" t="s">
        <v>4</v>
      </c>
      <c r="C64" s="17">
        <v>2022</v>
      </c>
      <c r="D64" s="17" t="s">
        <v>7</v>
      </c>
      <c r="E64" s="17" t="s">
        <v>27</v>
      </c>
      <c r="F64" s="52">
        <v>182</v>
      </c>
      <c r="G64" s="53">
        <v>1776.32</v>
      </c>
      <c r="H64" s="53">
        <v>1215.76</v>
      </c>
      <c r="I64" s="54">
        <v>560.55999999999995</v>
      </c>
    </row>
    <row r="65" spans="1:9" x14ac:dyDescent="0.25">
      <c r="A65" s="17" t="s">
        <v>3</v>
      </c>
      <c r="B65" s="17" t="s">
        <v>4</v>
      </c>
      <c r="C65" s="17">
        <v>2022</v>
      </c>
      <c r="D65" s="17" t="s">
        <v>15</v>
      </c>
      <c r="E65" s="17" t="s">
        <v>27</v>
      </c>
      <c r="F65" s="52">
        <v>190</v>
      </c>
      <c r="G65" s="53">
        <v>2131.8000000000002</v>
      </c>
      <c r="H65" s="53">
        <v>1134.3</v>
      </c>
      <c r="I65" s="54">
        <v>997.50000000000023</v>
      </c>
    </row>
    <row r="66" spans="1:9" x14ac:dyDescent="0.25">
      <c r="A66" s="17" t="s">
        <v>3</v>
      </c>
      <c r="B66" s="17" t="s">
        <v>4</v>
      </c>
      <c r="C66" s="17">
        <v>2022</v>
      </c>
      <c r="D66" s="17" t="s">
        <v>13</v>
      </c>
      <c r="E66" s="17" t="s">
        <v>27</v>
      </c>
      <c r="F66" s="52">
        <v>183</v>
      </c>
      <c r="G66" s="53">
        <v>1842.81</v>
      </c>
      <c r="H66" s="53">
        <v>1240.74</v>
      </c>
      <c r="I66" s="54">
        <v>602.06999999999994</v>
      </c>
    </row>
    <row r="67" spans="1:9" x14ac:dyDescent="0.25">
      <c r="A67" s="17" t="s">
        <v>3</v>
      </c>
      <c r="B67" s="17" t="s">
        <v>4</v>
      </c>
      <c r="C67" s="17">
        <v>2022</v>
      </c>
      <c r="D67" s="17" t="s">
        <v>8</v>
      </c>
      <c r="E67" s="17" t="s">
        <v>27</v>
      </c>
      <c r="F67" s="52">
        <v>166</v>
      </c>
      <c r="G67" s="53">
        <v>1741.3400000000001</v>
      </c>
      <c r="H67" s="53">
        <v>1070.7</v>
      </c>
      <c r="I67" s="54">
        <v>670.6400000000001</v>
      </c>
    </row>
    <row r="68" spans="1:9" x14ac:dyDescent="0.25">
      <c r="A68" s="17" t="s">
        <v>3</v>
      </c>
      <c r="B68" s="17" t="s">
        <v>4</v>
      </c>
      <c r="C68" s="17">
        <v>2022</v>
      </c>
      <c r="D68" s="17" t="s">
        <v>9</v>
      </c>
      <c r="E68" s="17" t="s">
        <v>27</v>
      </c>
      <c r="F68" s="52">
        <v>213</v>
      </c>
      <c r="G68" s="53">
        <v>2010.7199999999998</v>
      </c>
      <c r="H68" s="53">
        <v>1429.23</v>
      </c>
      <c r="I68" s="54">
        <v>581.48999999999978</v>
      </c>
    </row>
    <row r="69" spans="1:9" x14ac:dyDescent="0.25">
      <c r="A69" s="17" t="s">
        <v>3</v>
      </c>
      <c r="B69" s="17" t="s">
        <v>4</v>
      </c>
      <c r="C69" s="17">
        <v>2022</v>
      </c>
      <c r="D69" s="17" t="s">
        <v>10</v>
      </c>
      <c r="E69" s="17" t="s">
        <v>27</v>
      </c>
      <c r="F69" s="52">
        <v>182</v>
      </c>
      <c r="G69" s="53">
        <v>1965.6000000000001</v>
      </c>
      <c r="H69" s="53">
        <v>1104.74</v>
      </c>
      <c r="I69" s="54">
        <v>860.86000000000013</v>
      </c>
    </row>
    <row r="70" spans="1:9" x14ac:dyDescent="0.25">
      <c r="A70" s="17" t="s">
        <v>3</v>
      </c>
      <c r="B70" s="17" t="s">
        <v>4</v>
      </c>
      <c r="C70" s="17">
        <v>2022</v>
      </c>
      <c r="D70" s="17" t="s">
        <v>16</v>
      </c>
      <c r="E70" s="17" t="s">
        <v>27</v>
      </c>
      <c r="F70" s="52">
        <v>184</v>
      </c>
      <c r="G70" s="53">
        <v>1968.8</v>
      </c>
      <c r="H70" s="53">
        <v>1341.36</v>
      </c>
      <c r="I70" s="54">
        <v>627.44000000000005</v>
      </c>
    </row>
    <row r="71" spans="1:9" x14ac:dyDescent="0.25">
      <c r="A71" s="17" t="s">
        <v>3</v>
      </c>
      <c r="B71" s="17" t="s">
        <v>4</v>
      </c>
      <c r="C71" s="17">
        <v>2022</v>
      </c>
      <c r="D71" s="17" t="s">
        <v>11</v>
      </c>
      <c r="E71" s="17" t="s">
        <v>27</v>
      </c>
      <c r="F71" s="52">
        <v>209</v>
      </c>
      <c r="G71" s="53">
        <v>2236.2999999999997</v>
      </c>
      <c r="H71" s="53">
        <v>1421.2</v>
      </c>
      <c r="I71" s="54">
        <v>815.09999999999968</v>
      </c>
    </row>
    <row r="72" spans="1:9" x14ac:dyDescent="0.25">
      <c r="A72" s="17" t="s">
        <v>3</v>
      </c>
      <c r="B72" s="17" t="s">
        <v>4</v>
      </c>
      <c r="C72" s="17">
        <v>2022</v>
      </c>
      <c r="D72" s="17" t="s">
        <v>14</v>
      </c>
      <c r="E72" s="17" t="s">
        <v>27</v>
      </c>
      <c r="F72" s="52">
        <v>262</v>
      </c>
      <c r="G72" s="53">
        <v>2939.6400000000003</v>
      </c>
      <c r="H72" s="53">
        <v>1498.6399999999999</v>
      </c>
      <c r="I72" s="54">
        <v>1441.0000000000005</v>
      </c>
    </row>
    <row r="73" spans="1:9" x14ac:dyDescent="0.25">
      <c r="A73" s="17" t="s">
        <v>3</v>
      </c>
      <c r="B73" s="17" t="s">
        <v>4</v>
      </c>
      <c r="C73" s="17">
        <v>2022</v>
      </c>
      <c r="D73" s="17" t="s">
        <v>12</v>
      </c>
      <c r="E73" s="17" t="s">
        <v>27</v>
      </c>
      <c r="F73" s="52">
        <v>243</v>
      </c>
      <c r="G73" s="53">
        <v>2828.52</v>
      </c>
      <c r="H73" s="53">
        <v>1890.54</v>
      </c>
      <c r="I73" s="54">
        <v>937.98</v>
      </c>
    </row>
    <row r="74" spans="1:9" x14ac:dyDescent="0.25">
      <c r="A74" s="17" t="s">
        <v>17</v>
      </c>
      <c r="B74" s="17" t="s">
        <v>4</v>
      </c>
      <c r="C74" s="17">
        <v>2021</v>
      </c>
      <c r="D74" s="17" t="s">
        <v>5</v>
      </c>
      <c r="E74" s="17" t="s">
        <v>28</v>
      </c>
      <c r="F74" s="52">
        <v>252</v>
      </c>
      <c r="G74" s="53">
        <v>3948.84</v>
      </c>
      <c r="H74" s="53">
        <v>1668.24</v>
      </c>
      <c r="I74" s="54">
        <v>2280.6000000000004</v>
      </c>
    </row>
    <row r="75" spans="1:9" x14ac:dyDescent="0.25">
      <c r="A75" s="17" t="s">
        <v>17</v>
      </c>
      <c r="B75" s="17" t="s">
        <v>4</v>
      </c>
      <c r="C75" s="17">
        <v>2021</v>
      </c>
      <c r="D75" s="17" t="s">
        <v>6</v>
      </c>
      <c r="E75" s="17" t="s">
        <v>28</v>
      </c>
      <c r="F75" s="52">
        <v>239</v>
      </c>
      <c r="G75" s="53">
        <v>3410.5299999999997</v>
      </c>
      <c r="H75" s="53">
        <v>1914.3899999999999</v>
      </c>
      <c r="I75" s="54">
        <v>1496.1399999999999</v>
      </c>
    </row>
    <row r="76" spans="1:9" x14ac:dyDescent="0.25">
      <c r="A76" s="17" t="s">
        <v>17</v>
      </c>
      <c r="B76" s="17" t="s">
        <v>4</v>
      </c>
      <c r="C76" s="17">
        <v>2021</v>
      </c>
      <c r="D76" s="17" t="s">
        <v>7</v>
      </c>
      <c r="E76" s="17" t="s">
        <v>28</v>
      </c>
      <c r="F76" s="52">
        <v>188</v>
      </c>
      <c r="G76" s="53">
        <v>2577.48</v>
      </c>
      <c r="H76" s="53">
        <v>1300.96</v>
      </c>
      <c r="I76" s="54">
        <v>1276.52</v>
      </c>
    </row>
    <row r="77" spans="1:9" x14ac:dyDescent="0.25">
      <c r="A77" s="17" t="s">
        <v>17</v>
      </c>
      <c r="B77" s="17" t="s">
        <v>4</v>
      </c>
      <c r="C77" s="17">
        <v>2021</v>
      </c>
      <c r="D77" s="17" t="s">
        <v>15</v>
      </c>
      <c r="E77" s="17" t="s">
        <v>28</v>
      </c>
      <c r="F77" s="52">
        <v>210</v>
      </c>
      <c r="G77" s="53">
        <v>2967.3</v>
      </c>
      <c r="H77" s="53">
        <v>1407</v>
      </c>
      <c r="I77" s="54">
        <v>1560.3000000000002</v>
      </c>
    </row>
    <row r="78" spans="1:9" x14ac:dyDescent="0.25">
      <c r="A78" s="17" t="s">
        <v>17</v>
      </c>
      <c r="B78" s="17" t="s">
        <v>4</v>
      </c>
      <c r="C78" s="17">
        <v>2021</v>
      </c>
      <c r="D78" s="17" t="s">
        <v>13</v>
      </c>
      <c r="E78" s="17" t="s">
        <v>28</v>
      </c>
      <c r="F78" s="52">
        <v>181</v>
      </c>
      <c r="G78" s="53">
        <v>2329.4699999999998</v>
      </c>
      <c r="H78" s="53">
        <v>1270.6199999999999</v>
      </c>
      <c r="I78" s="54">
        <v>1058.8499999999999</v>
      </c>
    </row>
    <row r="79" spans="1:9" x14ac:dyDescent="0.25">
      <c r="A79" s="17" t="s">
        <v>17</v>
      </c>
      <c r="B79" s="17" t="s">
        <v>4</v>
      </c>
      <c r="C79" s="17">
        <v>2021</v>
      </c>
      <c r="D79" s="17" t="s">
        <v>8</v>
      </c>
      <c r="E79" s="17" t="s">
        <v>28</v>
      </c>
      <c r="F79" s="52">
        <v>162</v>
      </c>
      <c r="G79" s="53">
        <v>2311.7399999999998</v>
      </c>
      <c r="H79" s="53">
        <v>1155.06</v>
      </c>
      <c r="I79" s="54">
        <v>1156.6799999999998</v>
      </c>
    </row>
    <row r="80" spans="1:9" x14ac:dyDescent="0.25">
      <c r="A80" s="17" t="s">
        <v>17</v>
      </c>
      <c r="B80" s="17" t="s">
        <v>4</v>
      </c>
      <c r="C80" s="17">
        <v>2021</v>
      </c>
      <c r="D80" s="17" t="s">
        <v>9</v>
      </c>
      <c r="E80" s="17" t="s">
        <v>28</v>
      </c>
      <c r="F80" s="52">
        <v>179</v>
      </c>
      <c r="G80" s="53">
        <v>2729.75</v>
      </c>
      <c r="H80" s="53">
        <v>1152.76</v>
      </c>
      <c r="I80" s="54">
        <v>1576.99</v>
      </c>
    </row>
    <row r="81" spans="1:9" x14ac:dyDescent="0.25">
      <c r="A81" s="17" t="s">
        <v>17</v>
      </c>
      <c r="B81" s="17" t="s">
        <v>4</v>
      </c>
      <c r="C81" s="17">
        <v>2021</v>
      </c>
      <c r="D81" s="17" t="s">
        <v>10</v>
      </c>
      <c r="E81" s="17" t="s">
        <v>28</v>
      </c>
      <c r="F81" s="52">
        <v>180</v>
      </c>
      <c r="G81" s="53">
        <v>2543.4</v>
      </c>
      <c r="H81" s="53">
        <v>1279.8</v>
      </c>
      <c r="I81" s="54">
        <v>1263.6000000000001</v>
      </c>
    </row>
    <row r="82" spans="1:9" x14ac:dyDescent="0.25">
      <c r="A82" s="17" t="s">
        <v>17</v>
      </c>
      <c r="B82" s="17" t="s">
        <v>4</v>
      </c>
      <c r="C82" s="17">
        <v>2021</v>
      </c>
      <c r="D82" s="17" t="s">
        <v>16</v>
      </c>
      <c r="E82" s="17" t="s">
        <v>28</v>
      </c>
      <c r="F82" s="52">
        <v>133</v>
      </c>
      <c r="G82" s="53">
        <v>1897.9099999999999</v>
      </c>
      <c r="H82" s="53">
        <v>861.84</v>
      </c>
      <c r="I82" s="54">
        <v>1036.0699999999997</v>
      </c>
    </row>
    <row r="83" spans="1:9" x14ac:dyDescent="0.25">
      <c r="A83" s="17" t="s">
        <v>17</v>
      </c>
      <c r="B83" s="17" t="s">
        <v>4</v>
      </c>
      <c r="C83" s="17">
        <v>2021</v>
      </c>
      <c r="D83" s="17" t="s">
        <v>11</v>
      </c>
      <c r="E83" s="17" t="s">
        <v>28</v>
      </c>
      <c r="F83" s="52">
        <v>235</v>
      </c>
      <c r="G83" s="53">
        <v>3057.35</v>
      </c>
      <c r="H83" s="53">
        <v>1506.3500000000001</v>
      </c>
      <c r="I83" s="54">
        <v>1550.9999999999998</v>
      </c>
    </row>
    <row r="84" spans="1:9" x14ac:dyDescent="0.25">
      <c r="A84" s="17" t="s">
        <v>17</v>
      </c>
      <c r="B84" s="17" t="s">
        <v>4</v>
      </c>
      <c r="C84" s="17">
        <v>2021</v>
      </c>
      <c r="D84" s="17" t="s">
        <v>14</v>
      </c>
      <c r="E84" s="17" t="s">
        <v>28</v>
      </c>
      <c r="F84" s="52">
        <v>227</v>
      </c>
      <c r="G84" s="53">
        <v>3493.53</v>
      </c>
      <c r="H84" s="53">
        <v>1700.23</v>
      </c>
      <c r="I84" s="54">
        <v>1793.3000000000002</v>
      </c>
    </row>
    <row r="85" spans="1:9" x14ac:dyDescent="0.25">
      <c r="A85" s="17" t="s">
        <v>17</v>
      </c>
      <c r="B85" s="17" t="s">
        <v>4</v>
      </c>
      <c r="C85" s="17">
        <v>2021</v>
      </c>
      <c r="D85" s="17" t="s">
        <v>12</v>
      </c>
      <c r="E85" s="17" t="s">
        <v>28</v>
      </c>
      <c r="F85" s="52">
        <v>262</v>
      </c>
      <c r="G85" s="53">
        <v>4032.1800000000003</v>
      </c>
      <c r="H85" s="53">
        <v>1548.42</v>
      </c>
      <c r="I85" s="54">
        <v>2483.7600000000002</v>
      </c>
    </row>
    <row r="86" spans="1:9" x14ac:dyDescent="0.25">
      <c r="A86" s="17" t="s">
        <v>17</v>
      </c>
      <c r="B86" s="17" t="s">
        <v>4</v>
      </c>
      <c r="C86" s="17">
        <v>2022</v>
      </c>
      <c r="D86" s="17" t="s">
        <v>5</v>
      </c>
      <c r="E86" s="17" t="s">
        <v>28</v>
      </c>
      <c r="F86" s="52">
        <v>271</v>
      </c>
      <c r="G86" s="53">
        <v>3677.4700000000003</v>
      </c>
      <c r="H86" s="53">
        <v>1810.28</v>
      </c>
      <c r="I86" s="54">
        <v>1867.1900000000003</v>
      </c>
    </row>
    <row r="87" spans="1:9" x14ac:dyDescent="0.25">
      <c r="A87" s="17" t="s">
        <v>17</v>
      </c>
      <c r="B87" s="17" t="s">
        <v>4</v>
      </c>
      <c r="C87" s="17">
        <v>2022</v>
      </c>
      <c r="D87" s="17" t="s">
        <v>6</v>
      </c>
      <c r="E87" s="17" t="s">
        <v>28</v>
      </c>
      <c r="F87" s="52">
        <v>214</v>
      </c>
      <c r="G87" s="53">
        <v>3173.62</v>
      </c>
      <c r="H87" s="53">
        <v>1658.5</v>
      </c>
      <c r="I87" s="54">
        <v>1515.12</v>
      </c>
    </row>
    <row r="88" spans="1:9" x14ac:dyDescent="0.25">
      <c r="A88" s="17" t="s">
        <v>17</v>
      </c>
      <c r="B88" s="17" t="s">
        <v>4</v>
      </c>
      <c r="C88" s="17">
        <v>2022</v>
      </c>
      <c r="D88" s="17" t="s">
        <v>7</v>
      </c>
      <c r="E88" s="17" t="s">
        <v>28</v>
      </c>
      <c r="F88" s="52">
        <v>214</v>
      </c>
      <c r="G88" s="53">
        <v>2993.86</v>
      </c>
      <c r="H88" s="53">
        <v>1335.3600000000001</v>
      </c>
      <c r="I88" s="54">
        <v>1658.5</v>
      </c>
    </row>
    <row r="89" spans="1:9" x14ac:dyDescent="0.25">
      <c r="A89" s="17" t="s">
        <v>17</v>
      </c>
      <c r="B89" s="17" t="s">
        <v>4</v>
      </c>
      <c r="C89" s="17">
        <v>2022</v>
      </c>
      <c r="D89" s="17" t="s">
        <v>15</v>
      </c>
      <c r="E89" s="17" t="s">
        <v>28</v>
      </c>
      <c r="F89" s="52">
        <v>192</v>
      </c>
      <c r="G89" s="53">
        <v>2739.84</v>
      </c>
      <c r="H89" s="53">
        <v>1207.68</v>
      </c>
      <c r="I89" s="54">
        <v>1532.16</v>
      </c>
    </row>
    <row r="90" spans="1:9" x14ac:dyDescent="0.25">
      <c r="A90" s="17" t="s">
        <v>17</v>
      </c>
      <c r="B90" s="17" t="s">
        <v>4</v>
      </c>
      <c r="C90" s="17">
        <v>2022</v>
      </c>
      <c r="D90" s="17" t="s">
        <v>13</v>
      </c>
      <c r="E90" s="17" t="s">
        <v>28</v>
      </c>
      <c r="F90" s="52">
        <v>166</v>
      </c>
      <c r="G90" s="53">
        <v>2089.94</v>
      </c>
      <c r="H90" s="53">
        <v>1269.9000000000001</v>
      </c>
      <c r="I90" s="54">
        <v>820.04</v>
      </c>
    </row>
    <row r="91" spans="1:9" x14ac:dyDescent="0.25">
      <c r="A91" s="17" t="s">
        <v>17</v>
      </c>
      <c r="B91" s="17" t="s">
        <v>4</v>
      </c>
      <c r="C91" s="17">
        <v>2022</v>
      </c>
      <c r="D91" s="17" t="s">
        <v>8</v>
      </c>
      <c r="E91" s="17" t="s">
        <v>28</v>
      </c>
      <c r="F91" s="52">
        <v>176</v>
      </c>
      <c r="G91" s="53">
        <v>2659.3599999999997</v>
      </c>
      <c r="H91" s="53">
        <v>1379.84</v>
      </c>
      <c r="I91" s="54">
        <v>1279.5199999999998</v>
      </c>
    </row>
    <row r="92" spans="1:9" x14ac:dyDescent="0.25">
      <c r="A92" s="17" t="s">
        <v>17</v>
      </c>
      <c r="B92" s="17" t="s">
        <v>4</v>
      </c>
      <c r="C92" s="17">
        <v>2022</v>
      </c>
      <c r="D92" s="17" t="s">
        <v>9</v>
      </c>
      <c r="E92" s="17" t="s">
        <v>28</v>
      </c>
      <c r="F92" s="52">
        <v>171</v>
      </c>
      <c r="G92" s="53">
        <v>2751.39</v>
      </c>
      <c r="H92" s="53">
        <v>1243.1699999999998</v>
      </c>
      <c r="I92" s="54">
        <v>1508.22</v>
      </c>
    </row>
    <row r="93" spans="1:9" x14ac:dyDescent="0.25">
      <c r="A93" s="17" t="s">
        <v>17</v>
      </c>
      <c r="B93" s="17" t="s">
        <v>4</v>
      </c>
      <c r="C93" s="17">
        <v>2022</v>
      </c>
      <c r="D93" s="17" t="s">
        <v>10</v>
      </c>
      <c r="E93" s="17" t="s">
        <v>28</v>
      </c>
      <c r="F93" s="52">
        <v>185</v>
      </c>
      <c r="G93" s="53">
        <v>2924.85</v>
      </c>
      <c r="H93" s="53">
        <v>1378.25</v>
      </c>
      <c r="I93" s="54">
        <v>1546.6</v>
      </c>
    </row>
    <row r="94" spans="1:9" x14ac:dyDescent="0.25">
      <c r="A94" s="17" t="s">
        <v>17</v>
      </c>
      <c r="B94" s="17" t="s">
        <v>4</v>
      </c>
      <c r="C94" s="17">
        <v>2022</v>
      </c>
      <c r="D94" s="17" t="s">
        <v>16</v>
      </c>
      <c r="E94" s="17" t="s">
        <v>28</v>
      </c>
      <c r="F94" s="52">
        <v>160</v>
      </c>
      <c r="G94" s="53">
        <v>2552</v>
      </c>
      <c r="H94" s="53">
        <v>1134.4000000000001</v>
      </c>
      <c r="I94" s="54">
        <v>1417.6</v>
      </c>
    </row>
    <row r="95" spans="1:9" x14ac:dyDescent="0.25">
      <c r="A95" s="17" t="s">
        <v>17</v>
      </c>
      <c r="B95" s="17" t="s">
        <v>4</v>
      </c>
      <c r="C95" s="17">
        <v>2022</v>
      </c>
      <c r="D95" s="17" t="s">
        <v>11</v>
      </c>
      <c r="E95" s="17" t="s">
        <v>28</v>
      </c>
      <c r="F95" s="52">
        <v>259</v>
      </c>
      <c r="G95" s="53">
        <v>4094.79</v>
      </c>
      <c r="H95" s="53">
        <v>1621.34</v>
      </c>
      <c r="I95" s="54">
        <v>2473.4499999999998</v>
      </c>
    </row>
    <row r="96" spans="1:9" x14ac:dyDescent="0.25">
      <c r="A96" s="17" t="s">
        <v>17</v>
      </c>
      <c r="B96" s="17" t="s">
        <v>4</v>
      </c>
      <c r="C96" s="17">
        <v>2022</v>
      </c>
      <c r="D96" s="17" t="s">
        <v>14</v>
      </c>
      <c r="E96" s="17" t="s">
        <v>28</v>
      </c>
      <c r="F96" s="52">
        <v>248</v>
      </c>
      <c r="G96" s="53">
        <v>3608.4</v>
      </c>
      <c r="H96" s="53">
        <v>1708.72</v>
      </c>
      <c r="I96" s="54">
        <v>1899.68</v>
      </c>
    </row>
    <row r="97" spans="1:9" x14ac:dyDescent="0.25">
      <c r="A97" s="17" t="s">
        <v>17</v>
      </c>
      <c r="B97" s="17" t="s">
        <v>4</v>
      </c>
      <c r="C97" s="17">
        <v>2022</v>
      </c>
      <c r="D97" s="17" t="s">
        <v>12</v>
      </c>
      <c r="E97" s="17" t="s">
        <v>28</v>
      </c>
      <c r="F97" s="52">
        <v>288</v>
      </c>
      <c r="G97" s="53">
        <v>4150.08</v>
      </c>
      <c r="H97" s="53">
        <v>2056.3199999999997</v>
      </c>
      <c r="I97" s="54">
        <v>2093.7600000000002</v>
      </c>
    </row>
    <row r="98" spans="1:9" x14ac:dyDescent="0.25">
      <c r="A98" s="17" t="s">
        <v>17</v>
      </c>
      <c r="B98" s="17" t="s">
        <v>4</v>
      </c>
      <c r="C98" s="17">
        <v>2021</v>
      </c>
      <c r="D98" s="17" t="s">
        <v>5</v>
      </c>
      <c r="E98" s="17" t="s">
        <v>29</v>
      </c>
      <c r="F98" s="52">
        <v>411</v>
      </c>
      <c r="G98" s="53">
        <v>5227.92</v>
      </c>
      <c r="H98" s="53">
        <v>2856.4500000000003</v>
      </c>
      <c r="I98" s="54">
        <v>2371.4699999999998</v>
      </c>
    </row>
    <row r="99" spans="1:9" x14ac:dyDescent="0.25">
      <c r="A99" s="17" t="s">
        <v>17</v>
      </c>
      <c r="B99" s="17" t="s">
        <v>4</v>
      </c>
      <c r="C99" s="17">
        <v>2021</v>
      </c>
      <c r="D99" s="17" t="s">
        <v>6</v>
      </c>
      <c r="E99" s="17" t="s">
        <v>29</v>
      </c>
      <c r="F99" s="52">
        <v>262</v>
      </c>
      <c r="G99" s="53">
        <v>3083.74</v>
      </c>
      <c r="H99" s="53">
        <v>1881.1599999999999</v>
      </c>
      <c r="I99" s="54">
        <v>1202.58</v>
      </c>
    </row>
    <row r="100" spans="1:9" x14ac:dyDescent="0.25">
      <c r="A100" s="17" t="s">
        <v>17</v>
      </c>
      <c r="B100" s="17" t="s">
        <v>4</v>
      </c>
      <c r="C100" s="17">
        <v>2021</v>
      </c>
      <c r="D100" s="17" t="s">
        <v>7</v>
      </c>
      <c r="E100" s="17" t="s">
        <v>29</v>
      </c>
      <c r="F100" s="52">
        <v>306</v>
      </c>
      <c r="G100" s="53">
        <v>4146.3</v>
      </c>
      <c r="H100" s="53">
        <v>2089.98</v>
      </c>
      <c r="I100" s="54">
        <v>2056.3200000000002</v>
      </c>
    </row>
    <row r="101" spans="1:9" x14ac:dyDescent="0.25">
      <c r="A101" s="17" t="s">
        <v>17</v>
      </c>
      <c r="B101" s="17" t="s">
        <v>4</v>
      </c>
      <c r="C101" s="17">
        <v>2021</v>
      </c>
      <c r="D101" s="17" t="s">
        <v>15</v>
      </c>
      <c r="E101" s="17" t="s">
        <v>29</v>
      </c>
      <c r="F101" s="52">
        <v>194</v>
      </c>
      <c r="G101" s="53">
        <v>2236.8199999999997</v>
      </c>
      <c r="H101" s="53">
        <v>1167.8799999999999</v>
      </c>
      <c r="I101" s="54">
        <v>1068.9399999999998</v>
      </c>
    </row>
    <row r="102" spans="1:9" x14ac:dyDescent="0.25">
      <c r="A102" s="17" t="s">
        <v>17</v>
      </c>
      <c r="B102" s="17" t="s">
        <v>4</v>
      </c>
      <c r="C102" s="17">
        <v>2021</v>
      </c>
      <c r="D102" s="17" t="s">
        <v>13</v>
      </c>
      <c r="E102" s="17" t="s">
        <v>29</v>
      </c>
      <c r="F102" s="52">
        <v>297</v>
      </c>
      <c r="G102" s="53">
        <v>4059.99</v>
      </c>
      <c r="H102" s="53">
        <v>1963.17</v>
      </c>
      <c r="I102" s="54">
        <v>2096.8199999999997</v>
      </c>
    </row>
    <row r="103" spans="1:9" x14ac:dyDescent="0.25">
      <c r="A103" s="17" t="s">
        <v>17</v>
      </c>
      <c r="B103" s="17" t="s">
        <v>4</v>
      </c>
      <c r="C103" s="17">
        <v>2021</v>
      </c>
      <c r="D103" s="17" t="s">
        <v>8</v>
      </c>
      <c r="E103" s="17" t="s">
        <v>29</v>
      </c>
      <c r="F103" s="52">
        <v>202</v>
      </c>
      <c r="G103" s="53">
        <v>2377.54</v>
      </c>
      <c r="H103" s="53">
        <v>1339.26</v>
      </c>
      <c r="I103" s="54">
        <v>1038.28</v>
      </c>
    </row>
    <row r="104" spans="1:9" x14ac:dyDescent="0.25">
      <c r="A104" s="17" t="s">
        <v>17</v>
      </c>
      <c r="B104" s="17" t="s">
        <v>4</v>
      </c>
      <c r="C104" s="17">
        <v>2021</v>
      </c>
      <c r="D104" s="17" t="s">
        <v>9</v>
      </c>
      <c r="E104" s="17" t="s">
        <v>29</v>
      </c>
      <c r="F104" s="52">
        <v>225</v>
      </c>
      <c r="G104" s="53">
        <v>2434.5</v>
      </c>
      <c r="H104" s="53">
        <v>1460.25</v>
      </c>
      <c r="I104" s="54">
        <v>974.25</v>
      </c>
    </row>
    <row r="105" spans="1:9" x14ac:dyDescent="0.25">
      <c r="A105" s="17" t="s">
        <v>17</v>
      </c>
      <c r="B105" s="17" t="s">
        <v>4</v>
      </c>
      <c r="C105" s="17">
        <v>2021</v>
      </c>
      <c r="D105" s="17" t="s">
        <v>10</v>
      </c>
      <c r="E105" s="17" t="s">
        <v>29</v>
      </c>
      <c r="F105" s="52">
        <v>284</v>
      </c>
      <c r="G105" s="53">
        <v>3612.48</v>
      </c>
      <c r="H105" s="53">
        <v>1704</v>
      </c>
      <c r="I105" s="54">
        <v>1908.48</v>
      </c>
    </row>
    <row r="106" spans="1:9" x14ac:dyDescent="0.25">
      <c r="A106" s="17" t="s">
        <v>17</v>
      </c>
      <c r="B106" s="17" t="s">
        <v>4</v>
      </c>
      <c r="C106" s="17">
        <v>2021</v>
      </c>
      <c r="D106" s="17" t="s">
        <v>16</v>
      </c>
      <c r="E106" s="17" t="s">
        <v>29</v>
      </c>
      <c r="F106" s="52">
        <v>279</v>
      </c>
      <c r="G106" s="53">
        <v>3515.4</v>
      </c>
      <c r="H106" s="53">
        <v>1880.46</v>
      </c>
      <c r="I106" s="54">
        <v>1634.94</v>
      </c>
    </row>
    <row r="107" spans="1:9" x14ac:dyDescent="0.25">
      <c r="A107" s="17" t="s">
        <v>17</v>
      </c>
      <c r="B107" s="17" t="s">
        <v>4</v>
      </c>
      <c r="C107" s="17">
        <v>2021</v>
      </c>
      <c r="D107" s="17" t="s">
        <v>11</v>
      </c>
      <c r="E107" s="17" t="s">
        <v>29</v>
      </c>
      <c r="F107" s="52">
        <v>424</v>
      </c>
      <c r="G107" s="53">
        <v>5647.68</v>
      </c>
      <c r="H107" s="53">
        <v>2187.84</v>
      </c>
      <c r="I107" s="54">
        <v>3459.84</v>
      </c>
    </row>
    <row r="108" spans="1:9" x14ac:dyDescent="0.25">
      <c r="A108" s="17" t="s">
        <v>17</v>
      </c>
      <c r="B108" s="17" t="s">
        <v>4</v>
      </c>
      <c r="C108" s="17">
        <v>2021</v>
      </c>
      <c r="D108" s="17" t="s">
        <v>14</v>
      </c>
      <c r="E108" s="17" t="s">
        <v>29</v>
      </c>
      <c r="F108" s="52">
        <v>397</v>
      </c>
      <c r="G108" s="53">
        <v>5145.12</v>
      </c>
      <c r="H108" s="53">
        <v>2941.77</v>
      </c>
      <c r="I108" s="54">
        <v>2203.35</v>
      </c>
    </row>
    <row r="109" spans="1:9" x14ac:dyDescent="0.25">
      <c r="A109" s="17" t="s">
        <v>17</v>
      </c>
      <c r="B109" s="17" t="s">
        <v>4</v>
      </c>
      <c r="C109" s="17">
        <v>2021</v>
      </c>
      <c r="D109" s="17" t="s">
        <v>12</v>
      </c>
      <c r="E109" s="17" t="s">
        <v>29</v>
      </c>
      <c r="F109" s="52">
        <v>366</v>
      </c>
      <c r="G109" s="53">
        <v>4787.28</v>
      </c>
      <c r="H109" s="53">
        <v>2313.12</v>
      </c>
      <c r="I109" s="54">
        <v>2474.16</v>
      </c>
    </row>
    <row r="110" spans="1:9" x14ac:dyDescent="0.25">
      <c r="A110" s="17" t="s">
        <v>17</v>
      </c>
      <c r="B110" s="17" t="s">
        <v>4</v>
      </c>
      <c r="C110" s="17">
        <v>2022</v>
      </c>
      <c r="D110" s="17" t="s">
        <v>5</v>
      </c>
      <c r="E110" s="17" t="s">
        <v>29</v>
      </c>
      <c r="F110" s="52">
        <v>389</v>
      </c>
      <c r="G110" s="53">
        <v>4255.66</v>
      </c>
      <c r="H110" s="53">
        <v>2575.1799999999998</v>
      </c>
      <c r="I110" s="54">
        <v>1680.48</v>
      </c>
    </row>
    <row r="111" spans="1:9" x14ac:dyDescent="0.25">
      <c r="A111" s="17" t="s">
        <v>17</v>
      </c>
      <c r="B111" s="17" t="s">
        <v>4</v>
      </c>
      <c r="C111" s="17">
        <v>2022</v>
      </c>
      <c r="D111" s="17" t="s">
        <v>6</v>
      </c>
      <c r="E111" s="17" t="s">
        <v>29</v>
      </c>
      <c r="F111" s="52">
        <v>469</v>
      </c>
      <c r="G111" s="53">
        <v>6247.08</v>
      </c>
      <c r="H111" s="53">
        <v>2889.04</v>
      </c>
      <c r="I111" s="54">
        <v>3358.04</v>
      </c>
    </row>
    <row r="112" spans="1:9" x14ac:dyDescent="0.25">
      <c r="A112" s="17" t="s">
        <v>17</v>
      </c>
      <c r="B112" s="17" t="s">
        <v>4</v>
      </c>
      <c r="C112" s="17">
        <v>2022</v>
      </c>
      <c r="D112" s="17" t="s">
        <v>7</v>
      </c>
      <c r="E112" s="17" t="s">
        <v>29</v>
      </c>
      <c r="F112" s="52">
        <v>373</v>
      </c>
      <c r="G112" s="53">
        <v>3991.1</v>
      </c>
      <c r="H112" s="53">
        <v>2428.23</v>
      </c>
      <c r="I112" s="54">
        <v>1562.87</v>
      </c>
    </row>
    <row r="113" spans="1:9" x14ac:dyDescent="0.25">
      <c r="A113" s="17" t="s">
        <v>17</v>
      </c>
      <c r="B113" s="17" t="s">
        <v>4</v>
      </c>
      <c r="C113" s="17">
        <v>2022</v>
      </c>
      <c r="D113" s="17" t="s">
        <v>15</v>
      </c>
      <c r="E113" s="17" t="s">
        <v>29</v>
      </c>
      <c r="F113" s="52">
        <v>267</v>
      </c>
      <c r="G113" s="53">
        <v>3364.2</v>
      </c>
      <c r="H113" s="53">
        <v>1780.8899999999999</v>
      </c>
      <c r="I113" s="54">
        <v>1583.31</v>
      </c>
    </row>
    <row r="114" spans="1:9" x14ac:dyDescent="0.25">
      <c r="A114" s="17" t="s">
        <v>17</v>
      </c>
      <c r="B114" s="17" t="s">
        <v>4</v>
      </c>
      <c r="C114" s="17">
        <v>2022</v>
      </c>
      <c r="D114" s="17" t="s">
        <v>13</v>
      </c>
      <c r="E114" s="17" t="s">
        <v>29</v>
      </c>
      <c r="F114" s="52">
        <v>275</v>
      </c>
      <c r="G114" s="53">
        <v>3759.25</v>
      </c>
      <c r="H114" s="53">
        <v>2153.25</v>
      </c>
      <c r="I114" s="54">
        <v>1606</v>
      </c>
    </row>
    <row r="115" spans="1:9" x14ac:dyDescent="0.25">
      <c r="A115" s="17" t="s">
        <v>17</v>
      </c>
      <c r="B115" s="17" t="s">
        <v>4</v>
      </c>
      <c r="C115" s="17">
        <v>2022</v>
      </c>
      <c r="D115" s="17" t="s">
        <v>8</v>
      </c>
      <c r="E115" s="17" t="s">
        <v>29</v>
      </c>
      <c r="F115" s="52">
        <v>330</v>
      </c>
      <c r="G115" s="53">
        <v>3765.3</v>
      </c>
      <c r="H115" s="53">
        <v>2263.8000000000002</v>
      </c>
      <c r="I115" s="54">
        <v>1501.5</v>
      </c>
    </row>
    <row r="116" spans="1:9" x14ac:dyDescent="0.25">
      <c r="A116" s="17" t="s">
        <v>17</v>
      </c>
      <c r="B116" s="17" t="s">
        <v>4</v>
      </c>
      <c r="C116" s="17">
        <v>2022</v>
      </c>
      <c r="D116" s="17" t="s">
        <v>9</v>
      </c>
      <c r="E116" s="17" t="s">
        <v>29</v>
      </c>
      <c r="F116" s="52">
        <v>280</v>
      </c>
      <c r="G116" s="53">
        <v>3130.4</v>
      </c>
      <c r="H116" s="53">
        <v>1901.2</v>
      </c>
      <c r="I116" s="54">
        <v>1229.2</v>
      </c>
    </row>
    <row r="117" spans="1:9" x14ac:dyDescent="0.25">
      <c r="A117" s="17" t="s">
        <v>17</v>
      </c>
      <c r="B117" s="17" t="s">
        <v>4</v>
      </c>
      <c r="C117" s="17">
        <v>2022</v>
      </c>
      <c r="D117" s="17" t="s">
        <v>10</v>
      </c>
      <c r="E117" s="17" t="s">
        <v>29</v>
      </c>
      <c r="F117" s="52">
        <v>196</v>
      </c>
      <c r="G117" s="53">
        <v>2144.2399999999998</v>
      </c>
      <c r="H117" s="53">
        <v>1315.16</v>
      </c>
      <c r="I117" s="54">
        <v>829.0799999999997</v>
      </c>
    </row>
    <row r="118" spans="1:9" x14ac:dyDescent="0.25">
      <c r="A118" s="17" t="s">
        <v>17</v>
      </c>
      <c r="B118" s="17" t="s">
        <v>4</v>
      </c>
      <c r="C118" s="17">
        <v>2022</v>
      </c>
      <c r="D118" s="17" t="s">
        <v>16</v>
      </c>
      <c r="E118" s="17" t="s">
        <v>29</v>
      </c>
      <c r="F118" s="52">
        <v>228</v>
      </c>
      <c r="G118" s="53">
        <v>2656.2000000000003</v>
      </c>
      <c r="H118" s="53">
        <v>1655.28</v>
      </c>
      <c r="I118" s="54">
        <v>1000.9200000000003</v>
      </c>
    </row>
    <row r="119" spans="1:9" x14ac:dyDescent="0.25">
      <c r="A119" s="17" t="s">
        <v>17</v>
      </c>
      <c r="B119" s="17" t="s">
        <v>4</v>
      </c>
      <c r="C119" s="17">
        <v>2022</v>
      </c>
      <c r="D119" s="17" t="s">
        <v>11</v>
      </c>
      <c r="E119" s="17" t="s">
        <v>29</v>
      </c>
      <c r="F119" s="52">
        <v>453</v>
      </c>
      <c r="G119" s="53">
        <v>5762.16</v>
      </c>
      <c r="H119" s="53">
        <v>3279.7200000000003</v>
      </c>
      <c r="I119" s="54">
        <v>2482.4399999999996</v>
      </c>
    </row>
    <row r="120" spans="1:9" x14ac:dyDescent="0.25">
      <c r="A120" s="17" t="s">
        <v>17</v>
      </c>
      <c r="B120" s="17" t="s">
        <v>4</v>
      </c>
      <c r="C120" s="17">
        <v>2022</v>
      </c>
      <c r="D120" s="17" t="s">
        <v>14</v>
      </c>
      <c r="E120" s="17" t="s">
        <v>29</v>
      </c>
      <c r="F120" s="52">
        <v>336</v>
      </c>
      <c r="G120" s="53">
        <v>3833.76</v>
      </c>
      <c r="H120" s="53">
        <v>2338.56</v>
      </c>
      <c r="I120" s="54">
        <v>1495.2000000000003</v>
      </c>
    </row>
    <row r="121" spans="1:9" x14ac:dyDescent="0.25">
      <c r="A121" s="17" t="s">
        <v>17</v>
      </c>
      <c r="B121" s="17" t="s">
        <v>4</v>
      </c>
      <c r="C121" s="17">
        <v>2022</v>
      </c>
      <c r="D121" s="17" t="s">
        <v>12</v>
      </c>
      <c r="E121" s="17" t="s">
        <v>29</v>
      </c>
      <c r="F121" s="52">
        <v>348</v>
      </c>
      <c r="G121" s="53">
        <v>3932.4</v>
      </c>
      <c r="H121" s="53">
        <v>2376.84</v>
      </c>
      <c r="I121" s="54">
        <v>1555.56</v>
      </c>
    </row>
    <row r="122" spans="1:9" x14ac:dyDescent="0.25">
      <c r="A122" s="17" t="s">
        <v>17</v>
      </c>
      <c r="B122" s="17" t="s">
        <v>4</v>
      </c>
      <c r="C122" s="17">
        <v>2021</v>
      </c>
      <c r="D122" s="17" t="s">
        <v>5</v>
      </c>
      <c r="E122" s="17" t="s">
        <v>27</v>
      </c>
      <c r="F122" s="52">
        <v>415</v>
      </c>
      <c r="G122" s="53">
        <v>4179.05</v>
      </c>
      <c r="H122" s="53">
        <v>2900.85</v>
      </c>
      <c r="I122" s="54">
        <v>1278.2000000000003</v>
      </c>
    </row>
    <row r="123" spans="1:9" x14ac:dyDescent="0.25">
      <c r="A123" s="17" t="s">
        <v>17</v>
      </c>
      <c r="B123" s="17" t="s">
        <v>4</v>
      </c>
      <c r="C123" s="17">
        <v>2021</v>
      </c>
      <c r="D123" s="17" t="s">
        <v>6</v>
      </c>
      <c r="E123" s="17" t="s">
        <v>27</v>
      </c>
      <c r="F123" s="52">
        <v>458</v>
      </c>
      <c r="G123" s="53">
        <v>4612.0600000000004</v>
      </c>
      <c r="H123" s="53">
        <v>3352.56</v>
      </c>
      <c r="I123" s="54">
        <v>1259.5000000000005</v>
      </c>
    </row>
    <row r="124" spans="1:9" x14ac:dyDescent="0.25">
      <c r="A124" s="17" t="s">
        <v>17</v>
      </c>
      <c r="B124" s="17" t="s">
        <v>4</v>
      </c>
      <c r="C124" s="17">
        <v>2021</v>
      </c>
      <c r="D124" s="17" t="s">
        <v>7</v>
      </c>
      <c r="E124" s="17" t="s">
        <v>27</v>
      </c>
      <c r="F124" s="52">
        <v>435</v>
      </c>
      <c r="G124" s="53">
        <v>4972.05</v>
      </c>
      <c r="H124" s="53">
        <v>3132</v>
      </c>
      <c r="I124" s="54">
        <v>1840.0500000000002</v>
      </c>
    </row>
    <row r="125" spans="1:9" x14ac:dyDescent="0.25">
      <c r="A125" s="17" t="s">
        <v>17</v>
      </c>
      <c r="B125" s="17" t="s">
        <v>4</v>
      </c>
      <c r="C125" s="17">
        <v>2021</v>
      </c>
      <c r="D125" s="17" t="s">
        <v>15</v>
      </c>
      <c r="E125" s="17" t="s">
        <v>27</v>
      </c>
      <c r="F125" s="52">
        <v>274</v>
      </c>
      <c r="G125" s="53">
        <v>2989.34</v>
      </c>
      <c r="H125" s="53">
        <v>1939.92</v>
      </c>
      <c r="I125" s="54">
        <v>1049.42</v>
      </c>
    </row>
    <row r="126" spans="1:9" x14ac:dyDescent="0.25">
      <c r="A126" s="17" t="s">
        <v>17</v>
      </c>
      <c r="B126" s="17" t="s">
        <v>4</v>
      </c>
      <c r="C126" s="17">
        <v>2021</v>
      </c>
      <c r="D126" s="17" t="s">
        <v>13</v>
      </c>
      <c r="E126" s="17" t="s">
        <v>27</v>
      </c>
      <c r="F126" s="52">
        <v>338</v>
      </c>
      <c r="G126" s="53">
        <v>3545.62</v>
      </c>
      <c r="H126" s="53">
        <v>2227.42</v>
      </c>
      <c r="I126" s="54">
        <v>1318.1999999999998</v>
      </c>
    </row>
    <row r="127" spans="1:9" x14ac:dyDescent="0.25">
      <c r="A127" s="17" t="s">
        <v>17</v>
      </c>
      <c r="B127" s="17" t="s">
        <v>4</v>
      </c>
      <c r="C127" s="17">
        <v>2021</v>
      </c>
      <c r="D127" s="17" t="s">
        <v>8</v>
      </c>
      <c r="E127" s="17" t="s">
        <v>27</v>
      </c>
      <c r="F127" s="52">
        <v>394</v>
      </c>
      <c r="G127" s="53">
        <v>3762.7000000000003</v>
      </c>
      <c r="H127" s="53">
        <v>2604.34</v>
      </c>
      <c r="I127" s="54">
        <v>1158.3600000000001</v>
      </c>
    </row>
    <row r="128" spans="1:9" x14ac:dyDescent="0.25">
      <c r="A128" s="17" t="s">
        <v>17</v>
      </c>
      <c r="B128" s="17" t="s">
        <v>4</v>
      </c>
      <c r="C128" s="17">
        <v>2021</v>
      </c>
      <c r="D128" s="17" t="s">
        <v>9</v>
      </c>
      <c r="E128" s="17" t="s">
        <v>27</v>
      </c>
      <c r="F128" s="52">
        <v>345</v>
      </c>
      <c r="G128" s="53">
        <v>3439.65</v>
      </c>
      <c r="H128" s="53">
        <v>2511.6</v>
      </c>
      <c r="I128" s="54">
        <v>928.05000000000018</v>
      </c>
    </row>
    <row r="129" spans="1:9" x14ac:dyDescent="0.25">
      <c r="A129" s="17" t="s">
        <v>17</v>
      </c>
      <c r="B129" s="17" t="s">
        <v>4</v>
      </c>
      <c r="C129" s="17">
        <v>2021</v>
      </c>
      <c r="D129" s="17" t="s">
        <v>10</v>
      </c>
      <c r="E129" s="17" t="s">
        <v>27</v>
      </c>
      <c r="F129" s="52">
        <v>383</v>
      </c>
      <c r="G129" s="53">
        <v>4178.53</v>
      </c>
      <c r="H129" s="53">
        <v>3090.81</v>
      </c>
      <c r="I129" s="54">
        <v>1087.7199999999998</v>
      </c>
    </row>
    <row r="130" spans="1:9" x14ac:dyDescent="0.25">
      <c r="A130" s="17" t="s">
        <v>17</v>
      </c>
      <c r="B130" s="17" t="s">
        <v>4</v>
      </c>
      <c r="C130" s="17">
        <v>2021</v>
      </c>
      <c r="D130" s="17" t="s">
        <v>16</v>
      </c>
      <c r="E130" s="17" t="s">
        <v>27</v>
      </c>
      <c r="F130" s="52">
        <v>412</v>
      </c>
      <c r="G130" s="53">
        <v>4667.96</v>
      </c>
      <c r="H130" s="53">
        <v>2933.44</v>
      </c>
      <c r="I130" s="54">
        <v>1734.52</v>
      </c>
    </row>
    <row r="131" spans="1:9" x14ac:dyDescent="0.25">
      <c r="A131" s="17" t="s">
        <v>17</v>
      </c>
      <c r="B131" s="17" t="s">
        <v>4</v>
      </c>
      <c r="C131" s="17">
        <v>2021</v>
      </c>
      <c r="D131" s="17" t="s">
        <v>11</v>
      </c>
      <c r="E131" s="17" t="s">
        <v>27</v>
      </c>
      <c r="F131" s="52">
        <v>501</v>
      </c>
      <c r="G131" s="53">
        <v>5205.3900000000003</v>
      </c>
      <c r="H131" s="53">
        <v>3772.53</v>
      </c>
      <c r="I131" s="54">
        <v>1432.8600000000001</v>
      </c>
    </row>
    <row r="132" spans="1:9" x14ac:dyDescent="0.25">
      <c r="A132" s="17" t="s">
        <v>17</v>
      </c>
      <c r="B132" s="17" t="s">
        <v>4</v>
      </c>
      <c r="C132" s="17">
        <v>2021</v>
      </c>
      <c r="D132" s="17" t="s">
        <v>14</v>
      </c>
      <c r="E132" s="17" t="s">
        <v>27</v>
      </c>
      <c r="F132" s="52">
        <v>568</v>
      </c>
      <c r="G132" s="53">
        <v>6196.88</v>
      </c>
      <c r="H132" s="53">
        <v>3845.3599999999997</v>
      </c>
      <c r="I132" s="54">
        <v>2351.5200000000004</v>
      </c>
    </row>
    <row r="133" spans="1:9" x14ac:dyDescent="0.25">
      <c r="A133" s="17" t="s">
        <v>17</v>
      </c>
      <c r="B133" s="17" t="s">
        <v>4</v>
      </c>
      <c r="C133" s="17">
        <v>2021</v>
      </c>
      <c r="D133" s="17" t="s">
        <v>12</v>
      </c>
      <c r="E133" s="17" t="s">
        <v>27</v>
      </c>
      <c r="F133" s="52">
        <v>401</v>
      </c>
      <c r="G133" s="53">
        <v>4082.18</v>
      </c>
      <c r="H133" s="53">
        <v>2734.82</v>
      </c>
      <c r="I133" s="54">
        <v>1347.3599999999997</v>
      </c>
    </row>
    <row r="134" spans="1:9" x14ac:dyDescent="0.25">
      <c r="A134" s="17" t="s">
        <v>17</v>
      </c>
      <c r="B134" s="17" t="s">
        <v>4</v>
      </c>
      <c r="C134" s="17">
        <v>2022</v>
      </c>
      <c r="D134" s="17" t="s">
        <v>5</v>
      </c>
      <c r="E134" s="17" t="s">
        <v>27</v>
      </c>
      <c r="F134" s="52">
        <v>426</v>
      </c>
      <c r="G134" s="53">
        <v>4690.26</v>
      </c>
      <c r="H134" s="53">
        <v>2683.7999999999997</v>
      </c>
      <c r="I134" s="54">
        <v>2006.4600000000005</v>
      </c>
    </row>
    <row r="135" spans="1:9" x14ac:dyDescent="0.25">
      <c r="A135" s="17" t="s">
        <v>17</v>
      </c>
      <c r="B135" s="17" t="s">
        <v>4</v>
      </c>
      <c r="C135" s="17">
        <v>2022</v>
      </c>
      <c r="D135" s="17" t="s">
        <v>6</v>
      </c>
      <c r="E135" s="17" t="s">
        <v>27</v>
      </c>
      <c r="F135" s="52">
        <v>642</v>
      </c>
      <c r="G135" s="53">
        <v>7678.3200000000006</v>
      </c>
      <c r="H135" s="53">
        <v>4128.0599999999995</v>
      </c>
      <c r="I135" s="54">
        <v>3550.2600000000011</v>
      </c>
    </row>
    <row r="136" spans="1:9" x14ac:dyDescent="0.25">
      <c r="A136" s="17" t="s">
        <v>17</v>
      </c>
      <c r="B136" s="17" t="s">
        <v>4</v>
      </c>
      <c r="C136" s="17">
        <v>2022</v>
      </c>
      <c r="D136" s="17" t="s">
        <v>7</v>
      </c>
      <c r="E136" s="17" t="s">
        <v>27</v>
      </c>
      <c r="F136" s="52">
        <v>482</v>
      </c>
      <c r="G136" s="53">
        <v>5056.18</v>
      </c>
      <c r="H136" s="53">
        <v>3504.14</v>
      </c>
      <c r="I136" s="54">
        <v>1552.0400000000004</v>
      </c>
    </row>
    <row r="137" spans="1:9" x14ac:dyDescent="0.25">
      <c r="A137" s="17" t="s">
        <v>17</v>
      </c>
      <c r="B137" s="17" t="s">
        <v>4</v>
      </c>
      <c r="C137" s="17">
        <v>2022</v>
      </c>
      <c r="D137" s="17" t="s">
        <v>15</v>
      </c>
      <c r="E137" s="17" t="s">
        <v>27</v>
      </c>
      <c r="F137" s="52">
        <v>572</v>
      </c>
      <c r="G137" s="53">
        <v>6537.96</v>
      </c>
      <c r="H137" s="53">
        <v>3889.6</v>
      </c>
      <c r="I137" s="54">
        <v>2648.36</v>
      </c>
    </row>
    <row r="138" spans="1:9" x14ac:dyDescent="0.25">
      <c r="A138" s="17" t="s">
        <v>17</v>
      </c>
      <c r="B138" s="17" t="s">
        <v>4</v>
      </c>
      <c r="C138" s="17">
        <v>2022</v>
      </c>
      <c r="D138" s="17" t="s">
        <v>13</v>
      </c>
      <c r="E138" s="17" t="s">
        <v>27</v>
      </c>
      <c r="F138" s="52">
        <v>497</v>
      </c>
      <c r="G138" s="53">
        <v>4691.6799999999994</v>
      </c>
      <c r="H138" s="53">
        <v>3160.92</v>
      </c>
      <c r="I138" s="54">
        <v>1530.7599999999993</v>
      </c>
    </row>
    <row r="139" spans="1:9" x14ac:dyDescent="0.25">
      <c r="A139" s="17" t="s">
        <v>17</v>
      </c>
      <c r="B139" s="17" t="s">
        <v>4</v>
      </c>
      <c r="C139" s="17">
        <v>2022</v>
      </c>
      <c r="D139" s="17" t="s">
        <v>8</v>
      </c>
      <c r="E139" s="17" t="s">
        <v>27</v>
      </c>
      <c r="F139" s="52">
        <v>544</v>
      </c>
      <c r="G139" s="53">
        <v>5135.3599999999997</v>
      </c>
      <c r="H139" s="53">
        <v>4025.6000000000004</v>
      </c>
      <c r="I139" s="54">
        <v>1109.7599999999993</v>
      </c>
    </row>
    <row r="140" spans="1:9" x14ac:dyDescent="0.25">
      <c r="A140" s="17" t="s">
        <v>17</v>
      </c>
      <c r="B140" s="17" t="s">
        <v>4</v>
      </c>
      <c r="C140" s="17">
        <v>2022</v>
      </c>
      <c r="D140" s="17" t="s">
        <v>9</v>
      </c>
      <c r="E140" s="17" t="s">
        <v>27</v>
      </c>
      <c r="F140" s="52">
        <v>441</v>
      </c>
      <c r="G140" s="53">
        <v>4255.6500000000005</v>
      </c>
      <c r="H140" s="53">
        <v>3192.84</v>
      </c>
      <c r="I140" s="54">
        <v>1062.8100000000004</v>
      </c>
    </row>
    <row r="141" spans="1:9" x14ac:dyDescent="0.25">
      <c r="A141" s="17" t="s">
        <v>17</v>
      </c>
      <c r="B141" s="17" t="s">
        <v>4</v>
      </c>
      <c r="C141" s="17">
        <v>2022</v>
      </c>
      <c r="D141" s="17" t="s">
        <v>10</v>
      </c>
      <c r="E141" s="17" t="s">
        <v>27</v>
      </c>
      <c r="F141" s="52">
        <v>450</v>
      </c>
      <c r="G141" s="53">
        <v>5427</v>
      </c>
      <c r="H141" s="53">
        <v>3339</v>
      </c>
      <c r="I141" s="54">
        <v>2088</v>
      </c>
    </row>
    <row r="142" spans="1:9" x14ac:dyDescent="0.25">
      <c r="A142" s="17" t="s">
        <v>17</v>
      </c>
      <c r="B142" s="17" t="s">
        <v>4</v>
      </c>
      <c r="C142" s="17">
        <v>2022</v>
      </c>
      <c r="D142" s="17" t="s">
        <v>16</v>
      </c>
      <c r="E142" s="17" t="s">
        <v>27</v>
      </c>
      <c r="F142" s="52">
        <v>352</v>
      </c>
      <c r="G142" s="53">
        <v>4245.12</v>
      </c>
      <c r="H142" s="53">
        <v>2601.2799999999997</v>
      </c>
      <c r="I142" s="54">
        <v>1643.8400000000001</v>
      </c>
    </row>
    <row r="143" spans="1:9" x14ac:dyDescent="0.25">
      <c r="A143" s="17" t="s">
        <v>17</v>
      </c>
      <c r="B143" s="17" t="s">
        <v>4</v>
      </c>
      <c r="C143" s="17">
        <v>2022</v>
      </c>
      <c r="D143" s="17" t="s">
        <v>11</v>
      </c>
      <c r="E143" s="17" t="s">
        <v>27</v>
      </c>
      <c r="F143" s="52">
        <v>751</v>
      </c>
      <c r="G143" s="53">
        <v>8110.8</v>
      </c>
      <c r="H143" s="53">
        <v>5114.3099999999995</v>
      </c>
      <c r="I143" s="54">
        <v>2996.4900000000007</v>
      </c>
    </row>
    <row r="144" spans="1:9" x14ac:dyDescent="0.25">
      <c r="A144" s="17" t="s">
        <v>17</v>
      </c>
      <c r="B144" s="17" t="s">
        <v>4</v>
      </c>
      <c r="C144" s="17">
        <v>2022</v>
      </c>
      <c r="D144" s="17" t="s">
        <v>14</v>
      </c>
      <c r="E144" s="17" t="s">
        <v>27</v>
      </c>
      <c r="F144" s="52">
        <v>751</v>
      </c>
      <c r="G144" s="53">
        <v>7172.05</v>
      </c>
      <c r="H144" s="53">
        <v>5527.3600000000006</v>
      </c>
      <c r="I144" s="54">
        <v>1644.6899999999996</v>
      </c>
    </row>
    <row r="145" spans="1:9" x14ac:dyDescent="0.25">
      <c r="A145" s="17" t="s">
        <v>17</v>
      </c>
      <c r="B145" s="17" t="s">
        <v>4</v>
      </c>
      <c r="C145" s="17">
        <v>2022</v>
      </c>
      <c r="D145" s="17" t="s">
        <v>12</v>
      </c>
      <c r="E145" s="17" t="s">
        <v>27</v>
      </c>
      <c r="F145" s="52">
        <v>446</v>
      </c>
      <c r="G145" s="53">
        <v>5191.4400000000005</v>
      </c>
      <c r="H145" s="53">
        <v>3456.5</v>
      </c>
      <c r="I145" s="54">
        <v>1734.9400000000005</v>
      </c>
    </row>
    <row r="146" spans="1:9" x14ac:dyDescent="0.25">
      <c r="A146" s="17" t="s">
        <v>20</v>
      </c>
      <c r="B146" s="17" t="s">
        <v>4</v>
      </c>
      <c r="C146" s="17">
        <v>2021</v>
      </c>
      <c r="D146" s="17" t="s">
        <v>5</v>
      </c>
      <c r="E146" s="17" t="s">
        <v>28</v>
      </c>
      <c r="F146" s="52">
        <v>140</v>
      </c>
      <c r="G146" s="53">
        <v>1860.6</v>
      </c>
      <c r="H146" s="53">
        <v>1107.4000000000001</v>
      </c>
      <c r="I146" s="54">
        <v>753.19999999999982</v>
      </c>
    </row>
    <row r="147" spans="1:9" x14ac:dyDescent="0.25">
      <c r="A147" s="17" t="s">
        <v>20</v>
      </c>
      <c r="B147" s="17" t="s">
        <v>4</v>
      </c>
      <c r="C147" s="17">
        <v>2021</v>
      </c>
      <c r="D147" s="17" t="s">
        <v>6</v>
      </c>
      <c r="E147" s="17" t="s">
        <v>28</v>
      </c>
      <c r="F147" s="52">
        <v>177</v>
      </c>
      <c r="G147" s="53">
        <v>2228.4299999999998</v>
      </c>
      <c r="H147" s="53">
        <v>1571.7600000000002</v>
      </c>
      <c r="I147" s="54">
        <v>656.66999999999962</v>
      </c>
    </row>
    <row r="148" spans="1:9" x14ac:dyDescent="0.25">
      <c r="A148" s="17" t="s">
        <v>20</v>
      </c>
      <c r="B148" s="17" t="s">
        <v>4</v>
      </c>
      <c r="C148" s="17">
        <v>2021</v>
      </c>
      <c r="D148" s="17" t="s">
        <v>7</v>
      </c>
      <c r="E148" s="17" t="s">
        <v>28</v>
      </c>
      <c r="F148" s="52">
        <v>140</v>
      </c>
      <c r="G148" s="53">
        <v>1841</v>
      </c>
      <c r="H148" s="53">
        <v>1066.8</v>
      </c>
      <c r="I148" s="54">
        <v>774.2</v>
      </c>
    </row>
    <row r="149" spans="1:9" x14ac:dyDescent="0.25">
      <c r="A149" s="17" t="s">
        <v>20</v>
      </c>
      <c r="B149" s="17" t="s">
        <v>4</v>
      </c>
      <c r="C149" s="17">
        <v>2021</v>
      </c>
      <c r="D149" s="17" t="s">
        <v>15</v>
      </c>
      <c r="E149" s="17" t="s">
        <v>28</v>
      </c>
      <c r="F149" s="52">
        <v>119</v>
      </c>
      <c r="G149" s="53">
        <v>1714.79</v>
      </c>
      <c r="H149" s="53">
        <v>627.13</v>
      </c>
      <c r="I149" s="54">
        <v>1087.6599999999999</v>
      </c>
    </row>
    <row r="150" spans="1:9" x14ac:dyDescent="0.25">
      <c r="A150" s="17" t="s">
        <v>20</v>
      </c>
      <c r="B150" s="17" t="s">
        <v>4</v>
      </c>
      <c r="C150" s="17">
        <v>2021</v>
      </c>
      <c r="D150" s="17" t="s">
        <v>13</v>
      </c>
      <c r="E150" s="17" t="s">
        <v>28</v>
      </c>
      <c r="F150" s="52">
        <v>148</v>
      </c>
      <c r="G150" s="53">
        <v>2298.44</v>
      </c>
      <c r="H150" s="53">
        <v>745.92</v>
      </c>
      <c r="I150" s="54">
        <v>1552.52</v>
      </c>
    </row>
    <row r="151" spans="1:9" x14ac:dyDescent="0.25">
      <c r="A151" s="17" t="s">
        <v>20</v>
      </c>
      <c r="B151" s="17" t="s">
        <v>4</v>
      </c>
      <c r="C151" s="17">
        <v>2021</v>
      </c>
      <c r="D151" s="17" t="s">
        <v>8</v>
      </c>
      <c r="E151" s="17" t="s">
        <v>28</v>
      </c>
      <c r="F151" s="52">
        <v>128</v>
      </c>
      <c r="G151" s="53">
        <v>1772.8</v>
      </c>
      <c r="H151" s="53">
        <v>1016.32</v>
      </c>
      <c r="I151" s="54">
        <v>756.4799999999999</v>
      </c>
    </row>
    <row r="152" spans="1:9" x14ac:dyDescent="0.25">
      <c r="A152" s="17" t="s">
        <v>20</v>
      </c>
      <c r="B152" s="17" t="s">
        <v>4</v>
      </c>
      <c r="C152" s="17">
        <v>2021</v>
      </c>
      <c r="D152" s="17" t="s">
        <v>9</v>
      </c>
      <c r="E152" s="17" t="s">
        <v>28</v>
      </c>
      <c r="F152" s="52">
        <v>117</v>
      </c>
      <c r="G152" s="53">
        <v>1882.53</v>
      </c>
      <c r="H152" s="53">
        <v>857.61</v>
      </c>
      <c r="I152" s="54">
        <v>1024.92</v>
      </c>
    </row>
    <row r="153" spans="1:9" x14ac:dyDescent="0.25">
      <c r="A153" s="17" t="s">
        <v>20</v>
      </c>
      <c r="B153" s="17" t="s">
        <v>4</v>
      </c>
      <c r="C153" s="17">
        <v>2021</v>
      </c>
      <c r="D153" s="17" t="s">
        <v>10</v>
      </c>
      <c r="E153" s="17" t="s">
        <v>28</v>
      </c>
      <c r="F153" s="52">
        <v>155</v>
      </c>
      <c r="G153" s="53">
        <v>1951.45</v>
      </c>
      <c r="H153" s="53">
        <v>1047.8</v>
      </c>
      <c r="I153" s="54">
        <v>903.65000000000009</v>
      </c>
    </row>
    <row r="154" spans="1:9" x14ac:dyDescent="0.25">
      <c r="A154" s="17" t="s">
        <v>20</v>
      </c>
      <c r="B154" s="17" t="s">
        <v>4</v>
      </c>
      <c r="C154" s="17">
        <v>2021</v>
      </c>
      <c r="D154" s="17" t="s">
        <v>16</v>
      </c>
      <c r="E154" s="17" t="s">
        <v>28</v>
      </c>
      <c r="F154" s="52">
        <v>125</v>
      </c>
      <c r="G154" s="53">
        <v>1818.75</v>
      </c>
      <c r="H154" s="53">
        <v>835</v>
      </c>
      <c r="I154" s="54">
        <v>983.75</v>
      </c>
    </row>
    <row r="155" spans="1:9" x14ac:dyDescent="0.25">
      <c r="A155" s="17" t="s">
        <v>20</v>
      </c>
      <c r="B155" s="17" t="s">
        <v>4</v>
      </c>
      <c r="C155" s="17">
        <v>2021</v>
      </c>
      <c r="D155" s="17" t="s">
        <v>11</v>
      </c>
      <c r="E155" s="17" t="s">
        <v>28</v>
      </c>
      <c r="F155" s="52">
        <v>161</v>
      </c>
      <c r="G155" s="53">
        <v>2207.31</v>
      </c>
      <c r="H155" s="53">
        <v>1159.2</v>
      </c>
      <c r="I155" s="54">
        <v>1048.1099999999999</v>
      </c>
    </row>
    <row r="156" spans="1:9" x14ac:dyDescent="0.25">
      <c r="A156" s="17" t="s">
        <v>20</v>
      </c>
      <c r="B156" s="17" t="s">
        <v>4</v>
      </c>
      <c r="C156" s="17">
        <v>2021</v>
      </c>
      <c r="D156" s="17" t="s">
        <v>14</v>
      </c>
      <c r="E156" s="17" t="s">
        <v>28</v>
      </c>
      <c r="F156" s="52">
        <v>184</v>
      </c>
      <c r="G156" s="53">
        <v>2780.24</v>
      </c>
      <c r="H156" s="53">
        <v>1424.16</v>
      </c>
      <c r="I156" s="54">
        <v>1356.0799999999997</v>
      </c>
    </row>
    <row r="157" spans="1:9" x14ac:dyDescent="0.25">
      <c r="A157" s="17" t="s">
        <v>20</v>
      </c>
      <c r="B157" s="17" t="s">
        <v>4</v>
      </c>
      <c r="C157" s="17">
        <v>2021</v>
      </c>
      <c r="D157" s="17" t="s">
        <v>12</v>
      </c>
      <c r="E157" s="17" t="s">
        <v>28</v>
      </c>
      <c r="F157" s="52">
        <v>190</v>
      </c>
      <c r="G157" s="53">
        <v>2684.7000000000003</v>
      </c>
      <c r="H157" s="53">
        <v>1453.5</v>
      </c>
      <c r="I157" s="54">
        <v>1231.2000000000003</v>
      </c>
    </row>
    <row r="158" spans="1:9" x14ac:dyDescent="0.25">
      <c r="A158" s="17" t="s">
        <v>20</v>
      </c>
      <c r="B158" s="17" t="s">
        <v>4</v>
      </c>
      <c r="C158" s="17">
        <v>2022</v>
      </c>
      <c r="D158" s="17" t="s">
        <v>5</v>
      </c>
      <c r="E158" s="17" t="s">
        <v>28</v>
      </c>
      <c r="F158" s="52">
        <v>183</v>
      </c>
      <c r="G158" s="53">
        <v>2713.89</v>
      </c>
      <c r="H158" s="53">
        <v>1491.45</v>
      </c>
      <c r="I158" s="54">
        <v>1222.4399999999998</v>
      </c>
    </row>
    <row r="159" spans="1:9" x14ac:dyDescent="0.25">
      <c r="A159" s="17" t="s">
        <v>20</v>
      </c>
      <c r="B159" s="17" t="s">
        <v>4</v>
      </c>
      <c r="C159" s="17">
        <v>2022</v>
      </c>
      <c r="D159" s="17" t="s">
        <v>6</v>
      </c>
      <c r="E159" s="17" t="s">
        <v>28</v>
      </c>
      <c r="F159" s="52">
        <v>179</v>
      </c>
      <c r="G159" s="53">
        <v>2479.15</v>
      </c>
      <c r="H159" s="53">
        <v>1371.14</v>
      </c>
      <c r="I159" s="54">
        <v>1108.01</v>
      </c>
    </row>
    <row r="160" spans="1:9" x14ac:dyDescent="0.25">
      <c r="A160" s="17" t="s">
        <v>20</v>
      </c>
      <c r="B160" s="17" t="s">
        <v>4</v>
      </c>
      <c r="C160" s="17">
        <v>2022</v>
      </c>
      <c r="D160" s="17" t="s">
        <v>7</v>
      </c>
      <c r="E160" s="17" t="s">
        <v>28</v>
      </c>
      <c r="F160" s="52">
        <v>172</v>
      </c>
      <c r="G160" s="53">
        <v>2478.52</v>
      </c>
      <c r="H160" s="53">
        <v>1360.52</v>
      </c>
      <c r="I160" s="54">
        <v>1118</v>
      </c>
    </row>
    <row r="161" spans="1:9" x14ac:dyDescent="0.25">
      <c r="A161" s="17" t="s">
        <v>20</v>
      </c>
      <c r="B161" s="17" t="s">
        <v>4</v>
      </c>
      <c r="C161" s="17">
        <v>2022</v>
      </c>
      <c r="D161" s="17" t="s">
        <v>15</v>
      </c>
      <c r="E161" s="17" t="s">
        <v>28</v>
      </c>
      <c r="F161" s="52">
        <v>139</v>
      </c>
      <c r="G161" s="53">
        <v>2002.99</v>
      </c>
      <c r="H161" s="53">
        <v>946.58999999999992</v>
      </c>
      <c r="I161" s="54">
        <v>1056.4000000000001</v>
      </c>
    </row>
    <row r="162" spans="1:9" x14ac:dyDescent="0.25">
      <c r="A162" s="17" t="s">
        <v>20</v>
      </c>
      <c r="B162" s="17" t="s">
        <v>4</v>
      </c>
      <c r="C162" s="17">
        <v>2022</v>
      </c>
      <c r="D162" s="17" t="s">
        <v>13</v>
      </c>
      <c r="E162" s="17" t="s">
        <v>28</v>
      </c>
      <c r="F162" s="52">
        <v>134</v>
      </c>
      <c r="G162" s="53">
        <v>1874.66</v>
      </c>
      <c r="H162" s="53">
        <v>732.98</v>
      </c>
      <c r="I162" s="54">
        <v>1141.68</v>
      </c>
    </row>
    <row r="163" spans="1:9" x14ac:dyDescent="0.25">
      <c r="A163" s="17" t="s">
        <v>20</v>
      </c>
      <c r="B163" s="17" t="s">
        <v>4</v>
      </c>
      <c r="C163" s="17">
        <v>2022</v>
      </c>
      <c r="D163" s="17" t="s">
        <v>8</v>
      </c>
      <c r="E163" s="17" t="s">
        <v>28</v>
      </c>
      <c r="F163" s="52">
        <v>136</v>
      </c>
      <c r="G163" s="53">
        <v>1788.4</v>
      </c>
      <c r="H163" s="53">
        <v>786.08</v>
      </c>
      <c r="I163" s="54">
        <v>1002.32</v>
      </c>
    </row>
    <row r="164" spans="1:9" x14ac:dyDescent="0.25">
      <c r="A164" s="17" t="s">
        <v>20</v>
      </c>
      <c r="B164" s="17" t="s">
        <v>4</v>
      </c>
      <c r="C164" s="17">
        <v>2022</v>
      </c>
      <c r="D164" s="17" t="s">
        <v>9</v>
      </c>
      <c r="E164" s="17" t="s">
        <v>28</v>
      </c>
      <c r="F164" s="52">
        <v>134</v>
      </c>
      <c r="G164" s="53">
        <v>1893.42</v>
      </c>
      <c r="H164" s="53">
        <v>892.44</v>
      </c>
      <c r="I164" s="54">
        <v>1000.98</v>
      </c>
    </row>
    <row r="165" spans="1:9" x14ac:dyDescent="0.25">
      <c r="A165" s="17" t="s">
        <v>20</v>
      </c>
      <c r="B165" s="17" t="s">
        <v>4</v>
      </c>
      <c r="C165" s="17">
        <v>2022</v>
      </c>
      <c r="D165" s="17" t="s">
        <v>10</v>
      </c>
      <c r="E165" s="17" t="s">
        <v>28</v>
      </c>
      <c r="F165" s="52">
        <v>119</v>
      </c>
      <c r="G165" s="53">
        <v>1498.21</v>
      </c>
      <c r="H165" s="53">
        <v>968.66000000000008</v>
      </c>
      <c r="I165" s="54">
        <v>529.54999999999995</v>
      </c>
    </row>
    <row r="166" spans="1:9" x14ac:dyDescent="0.25">
      <c r="A166" s="17" t="s">
        <v>20</v>
      </c>
      <c r="B166" s="17" t="s">
        <v>4</v>
      </c>
      <c r="C166" s="17">
        <v>2022</v>
      </c>
      <c r="D166" s="17" t="s">
        <v>16</v>
      </c>
      <c r="E166" s="17" t="s">
        <v>28</v>
      </c>
      <c r="F166" s="52">
        <v>112</v>
      </c>
      <c r="G166" s="53">
        <v>1613.92</v>
      </c>
      <c r="H166" s="53">
        <v>659.68</v>
      </c>
      <c r="I166" s="54">
        <v>954.24000000000012</v>
      </c>
    </row>
    <row r="167" spans="1:9" x14ac:dyDescent="0.25">
      <c r="A167" s="17" t="s">
        <v>20</v>
      </c>
      <c r="B167" s="17" t="s">
        <v>4</v>
      </c>
      <c r="C167" s="17">
        <v>2022</v>
      </c>
      <c r="D167" s="17" t="s">
        <v>11</v>
      </c>
      <c r="E167" s="17" t="s">
        <v>28</v>
      </c>
      <c r="F167" s="52">
        <v>181</v>
      </c>
      <c r="G167" s="53">
        <v>2557.5300000000002</v>
      </c>
      <c r="H167" s="53">
        <v>1565.65</v>
      </c>
      <c r="I167" s="54">
        <v>991.88000000000011</v>
      </c>
    </row>
    <row r="168" spans="1:9" x14ac:dyDescent="0.25">
      <c r="A168" s="17" t="s">
        <v>20</v>
      </c>
      <c r="B168" s="17" t="s">
        <v>4</v>
      </c>
      <c r="C168" s="17">
        <v>2022</v>
      </c>
      <c r="D168" s="17" t="s">
        <v>14</v>
      </c>
      <c r="E168" s="17" t="s">
        <v>28</v>
      </c>
      <c r="F168" s="52">
        <v>165</v>
      </c>
      <c r="G168" s="53">
        <v>2262.15</v>
      </c>
      <c r="H168" s="53">
        <v>1174.8</v>
      </c>
      <c r="I168" s="54">
        <v>1087.3500000000001</v>
      </c>
    </row>
    <row r="169" spans="1:9" x14ac:dyDescent="0.25">
      <c r="A169" s="17" t="s">
        <v>20</v>
      </c>
      <c r="B169" s="17" t="s">
        <v>4</v>
      </c>
      <c r="C169" s="17">
        <v>2022</v>
      </c>
      <c r="D169" s="17" t="s">
        <v>12</v>
      </c>
      <c r="E169" s="17" t="s">
        <v>28</v>
      </c>
      <c r="F169" s="52">
        <v>190</v>
      </c>
      <c r="G169" s="53">
        <v>2445.2999999999997</v>
      </c>
      <c r="H169" s="53">
        <v>1098.2</v>
      </c>
      <c r="I169" s="54">
        <v>1347.0999999999997</v>
      </c>
    </row>
    <row r="170" spans="1:9" x14ac:dyDescent="0.25">
      <c r="A170" s="17" t="s">
        <v>20</v>
      </c>
      <c r="B170" s="17" t="s">
        <v>4</v>
      </c>
      <c r="C170" s="17">
        <v>2021</v>
      </c>
      <c r="D170" s="17" t="s">
        <v>5</v>
      </c>
      <c r="E170" s="17" t="s">
        <v>29</v>
      </c>
      <c r="F170" s="52">
        <v>362</v>
      </c>
      <c r="G170" s="53">
        <v>3916.84</v>
      </c>
      <c r="H170" s="53">
        <v>2381.96</v>
      </c>
      <c r="I170" s="54">
        <v>1534.88</v>
      </c>
    </row>
    <row r="171" spans="1:9" x14ac:dyDescent="0.25">
      <c r="A171" s="17" t="s">
        <v>20</v>
      </c>
      <c r="B171" s="17" t="s">
        <v>4</v>
      </c>
      <c r="C171" s="17">
        <v>2021</v>
      </c>
      <c r="D171" s="17" t="s">
        <v>6</v>
      </c>
      <c r="E171" s="17" t="s">
        <v>29</v>
      </c>
      <c r="F171" s="52">
        <v>304</v>
      </c>
      <c r="G171" s="53">
        <v>3398.72</v>
      </c>
      <c r="H171" s="53">
        <v>2222.2399999999998</v>
      </c>
      <c r="I171" s="54">
        <v>1176.48</v>
      </c>
    </row>
    <row r="172" spans="1:9" x14ac:dyDescent="0.25">
      <c r="A172" s="17" t="s">
        <v>20</v>
      </c>
      <c r="B172" s="17" t="s">
        <v>4</v>
      </c>
      <c r="C172" s="17">
        <v>2021</v>
      </c>
      <c r="D172" s="17" t="s">
        <v>7</v>
      </c>
      <c r="E172" s="17" t="s">
        <v>29</v>
      </c>
      <c r="F172" s="52">
        <v>374</v>
      </c>
      <c r="G172" s="53">
        <v>4136.4400000000005</v>
      </c>
      <c r="H172" s="53">
        <v>2891.02</v>
      </c>
      <c r="I172" s="54">
        <v>1245.4200000000005</v>
      </c>
    </row>
    <row r="173" spans="1:9" x14ac:dyDescent="0.25">
      <c r="A173" s="17" t="s">
        <v>20</v>
      </c>
      <c r="B173" s="17" t="s">
        <v>4</v>
      </c>
      <c r="C173" s="17">
        <v>2021</v>
      </c>
      <c r="D173" s="17" t="s">
        <v>15</v>
      </c>
      <c r="E173" s="17" t="s">
        <v>29</v>
      </c>
      <c r="F173" s="52">
        <v>321</v>
      </c>
      <c r="G173" s="53">
        <v>4349.55</v>
      </c>
      <c r="H173" s="53">
        <v>2205.27</v>
      </c>
      <c r="I173" s="54">
        <v>2144.2800000000002</v>
      </c>
    </row>
    <row r="174" spans="1:9" x14ac:dyDescent="0.25">
      <c r="A174" s="17" t="s">
        <v>20</v>
      </c>
      <c r="B174" s="17" t="s">
        <v>4</v>
      </c>
      <c r="C174" s="17">
        <v>2021</v>
      </c>
      <c r="D174" s="17" t="s">
        <v>13</v>
      </c>
      <c r="E174" s="17" t="s">
        <v>29</v>
      </c>
      <c r="F174" s="52">
        <v>249</v>
      </c>
      <c r="G174" s="53">
        <v>2900.85</v>
      </c>
      <c r="H174" s="53">
        <v>1822.68</v>
      </c>
      <c r="I174" s="54">
        <v>1078.1699999999998</v>
      </c>
    </row>
    <row r="175" spans="1:9" x14ac:dyDescent="0.25">
      <c r="A175" s="17" t="s">
        <v>20</v>
      </c>
      <c r="B175" s="17" t="s">
        <v>4</v>
      </c>
      <c r="C175" s="17">
        <v>2021</v>
      </c>
      <c r="D175" s="17" t="s">
        <v>8</v>
      </c>
      <c r="E175" s="17" t="s">
        <v>29</v>
      </c>
      <c r="F175" s="52">
        <v>291</v>
      </c>
      <c r="G175" s="53">
        <v>3183.54</v>
      </c>
      <c r="H175" s="53">
        <v>1804.2</v>
      </c>
      <c r="I175" s="54">
        <v>1379.34</v>
      </c>
    </row>
    <row r="176" spans="1:9" x14ac:dyDescent="0.25">
      <c r="A176" s="17" t="s">
        <v>20</v>
      </c>
      <c r="B176" s="17" t="s">
        <v>4</v>
      </c>
      <c r="C176" s="17">
        <v>2021</v>
      </c>
      <c r="D176" s="17" t="s">
        <v>9</v>
      </c>
      <c r="E176" s="17" t="s">
        <v>29</v>
      </c>
      <c r="F176" s="52">
        <v>238</v>
      </c>
      <c r="G176" s="53">
        <v>2886.94</v>
      </c>
      <c r="H176" s="53">
        <v>1673.14</v>
      </c>
      <c r="I176" s="54">
        <v>1213.8</v>
      </c>
    </row>
    <row r="177" spans="1:9" x14ac:dyDescent="0.25">
      <c r="A177" s="17" t="s">
        <v>20</v>
      </c>
      <c r="B177" s="17" t="s">
        <v>4</v>
      </c>
      <c r="C177" s="17">
        <v>2021</v>
      </c>
      <c r="D177" s="17" t="s">
        <v>10</v>
      </c>
      <c r="E177" s="17" t="s">
        <v>29</v>
      </c>
      <c r="F177" s="52">
        <v>275</v>
      </c>
      <c r="G177" s="53">
        <v>3759.25</v>
      </c>
      <c r="H177" s="53">
        <v>2447.5</v>
      </c>
      <c r="I177" s="54">
        <v>1311.75</v>
      </c>
    </row>
    <row r="178" spans="1:9" x14ac:dyDescent="0.25">
      <c r="A178" s="17" t="s">
        <v>20</v>
      </c>
      <c r="B178" s="17" t="s">
        <v>4</v>
      </c>
      <c r="C178" s="17">
        <v>2021</v>
      </c>
      <c r="D178" s="17" t="s">
        <v>16</v>
      </c>
      <c r="E178" s="17" t="s">
        <v>29</v>
      </c>
      <c r="F178" s="52">
        <v>222</v>
      </c>
      <c r="G178" s="53">
        <v>2930.3999999999996</v>
      </c>
      <c r="H178" s="53">
        <v>1931.3999999999999</v>
      </c>
      <c r="I178" s="54">
        <v>998.99999999999977</v>
      </c>
    </row>
    <row r="179" spans="1:9" x14ac:dyDescent="0.25">
      <c r="A179" s="17" t="s">
        <v>20</v>
      </c>
      <c r="B179" s="17" t="s">
        <v>4</v>
      </c>
      <c r="C179" s="17">
        <v>2021</v>
      </c>
      <c r="D179" s="17" t="s">
        <v>11</v>
      </c>
      <c r="E179" s="17" t="s">
        <v>29</v>
      </c>
      <c r="F179" s="52">
        <v>406</v>
      </c>
      <c r="G179" s="53">
        <v>4539.08</v>
      </c>
      <c r="H179" s="53">
        <v>2687.7200000000003</v>
      </c>
      <c r="I179" s="54">
        <v>1851.3599999999997</v>
      </c>
    </row>
    <row r="180" spans="1:9" x14ac:dyDescent="0.25">
      <c r="A180" s="17" t="s">
        <v>20</v>
      </c>
      <c r="B180" s="17" t="s">
        <v>4</v>
      </c>
      <c r="C180" s="17">
        <v>2021</v>
      </c>
      <c r="D180" s="17" t="s">
        <v>14</v>
      </c>
      <c r="E180" s="17" t="s">
        <v>29</v>
      </c>
      <c r="F180" s="52">
        <v>387</v>
      </c>
      <c r="G180" s="53">
        <v>4462.1099999999997</v>
      </c>
      <c r="H180" s="53">
        <v>3045.69</v>
      </c>
      <c r="I180" s="54">
        <v>1416.4199999999996</v>
      </c>
    </row>
    <row r="181" spans="1:9" x14ac:dyDescent="0.25">
      <c r="A181" s="17" t="s">
        <v>20</v>
      </c>
      <c r="B181" s="17" t="s">
        <v>4</v>
      </c>
      <c r="C181" s="17">
        <v>2021</v>
      </c>
      <c r="D181" s="17" t="s">
        <v>12</v>
      </c>
      <c r="E181" s="17" t="s">
        <v>29</v>
      </c>
      <c r="F181" s="52">
        <v>360</v>
      </c>
      <c r="G181" s="53">
        <v>4665.6000000000004</v>
      </c>
      <c r="H181" s="53">
        <v>1094.4000000000001</v>
      </c>
      <c r="I181" s="54">
        <v>3571.2000000000003</v>
      </c>
    </row>
    <row r="182" spans="1:9" x14ac:dyDescent="0.25">
      <c r="A182" s="17" t="s">
        <v>20</v>
      </c>
      <c r="B182" s="17" t="s">
        <v>4</v>
      </c>
      <c r="C182" s="17">
        <v>2022</v>
      </c>
      <c r="D182" s="17" t="s">
        <v>5</v>
      </c>
      <c r="E182" s="17" t="s">
        <v>29</v>
      </c>
      <c r="F182" s="52">
        <v>345</v>
      </c>
      <c r="G182" s="53">
        <v>4716.1499999999996</v>
      </c>
      <c r="H182" s="53">
        <v>2497.8000000000002</v>
      </c>
      <c r="I182" s="54">
        <v>2218.3499999999995</v>
      </c>
    </row>
    <row r="183" spans="1:9" x14ac:dyDescent="0.25">
      <c r="A183" s="17" t="s">
        <v>20</v>
      </c>
      <c r="B183" s="17" t="s">
        <v>4</v>
      </c>
      <c r="C183" s="17">
        <v>2022</v>
      </c>
      <c r="D183" s="17" t="s">
        <v>6</v>
      </c>
      <c r="E183" s="17" t="s">
        <v>29</v>
      </c>
      <c r="F183" s="52">
        <v>372</v>
      </c>
      <c r="G183" s="53">
        <v>4865.76</v>
      </c>
      <c r="H183" s="53">
        <v>3124.8</v>
      </c>
      <c r="I183" s="54">
        <v>1740.96</v>
      </c>
    </row>
    <row r="184" spans="1:9" x14ac:dyDescent="0.25">
      <c r="A184" s="17" t="s">
        <v>20</v>
      </c>
      <c r="B184" s="17" t="s">
        <v>4</v>
      </c>
      <c r="C184" s="17">
        <v>2022</v>
      </c>
      <c r="D184" s="17" t="s">
        <v>7</v>
      </c>
      <c r="E184" s="17" t="s">
        <v>29</v>
      </c>
      <c r="F184" s="52">
        <v>340</v>
      </c>
      <c r="G184" s="53">
        <v>4001.7999999999997</v>
      </c>
      <c r="H184" s="53">
        <v>2509.1999999999998</v>
      </c>
      <c r="I184" s="54">
        <v>1492.6</v>
      </c>
    </row>
    <row r="185" spans="1:9" x14ac:dyDescent="0.25">
      <c r="A185" s="17" t="s">
        <v>20</v>
      </c>
      <c r="B185" s="17" t="s">
        <v>4</v>
      </c>
      <c r="C185" s="17">
        <v>2022</v>
      </c>
      <c r="D185" s="17" t="s">
        <v>15</v>
      </c>
      <c r="E185" s="17" t="s">
        <v>29</v>
      </c>
      <c r="F185" s="52">
        <v>288</v>
      </c>
      <c r="G185" s="53">
        <v>3902.4</v>
      </c>
      <c r="H185" s="53">
        <v>2206.08</v>
      </c>
      <c r="I185" s="54">
        <v>1696.3200000000002</v>
      </c>
    </row>
    <row r="186" spans="1:9" x14ac:dyDescent="0.25">
      <c r="A186" s="17" t="s">
        <v>20</v>
      </c>
      <c r="B186" s="17" t="s">
        <v>4</v>
      </c>
      <c r="C186" s="17">
        <v>2022</v>
      </c>
      <c r="D186" s="17" t="s">
        <v>13</v>
      </c>
      <c r="E186" s="17" t="s">
        <v>29</v>
      </c>
      <c r="F186" s="52">
        <v>284</v>
      </c>
      <c r="G186" s="53">
        <v>3578.4</v>
      </c>
      <c r="H186" s="53">
        <v>2260.64</v>
      </c>
      <c r="I186" s="54">
        <v>1317.7600000000002</v>
      </c>
    </row>
    <row r="187" spans="1:9" x14ac:dyDescent="0.25">
      <c r="A187" s="17" t="s">
        <v>20</v>
      </c>
      <c r="B187" s="17" t="s">
        <v>4</v>
      </c>
      <c r="C187" s="17">
        <v>2022</v>
      </c>
      <c r="D187" s="17" t="s">
        <v>8</v>
      </c>
      <c r="E187" s="17" t="s">
        <v>29</v>
      </c>
      <c r="F187" s="52">
        <v>257</v>
      </c>
      <c r="G187" s="53">
        <v>2749.8999999999996</v>
      </c>
      <c r="H187" s="53">
        <v>1464.9</v>
      </c>
      <c r="I187" s="54">
        <v>1284.9999999999995</v>
      </c>
    </row>
    <row r="188" spans="1:9" x14ac:dyDescent="0.25">
      <c r="A188" s="17" t="s">
        <v>20</v>
      </c>
      <c r="B188" s="17" t="s">
        <v>4</v>
      </c>
      <c r="C188" s="17">
        <v>2022</v>
      </c>
      <c r="D188" s="17" t="s">
        <v>9</v>
      </c>
      <c r="E188" s="17" t="s">
        <v>29</v>
      </c>
      <c r="F188" s="52">
        <v>266</v>
      </c>
      <c r="G188" s="53">
        <v>2941.96</v>
      </c>
      <c r="H188" s="53">
        <v>2229.0800000000004</v>
      </c>
      <c r="I188" s="54">
        <v>712.87999999999965</v>
      </c>
    </row>
    <row r="189" spans="1:9" x14ac:dyDescent="0.25">
      <c r="A189" s="17" t="s">
        <v>20</v>
      </c>
      <c r="B189" s="17" t="s">
        <v>4</v>
      </c>
      <c r="C189" s="17">
        <v>2022</v>
      </c>
      <c r="D189" s="17" t="s">
        <v>10</v>
      </c>
      <c r="E189" s="17" t="s">
        <v>29</v>
      </c>
      <c r="F189" s="52">
        <v>254</v>
      </c>
      <c r="G189" s="53">
        <v>2989.58</v>
      </c>
      <c r="H189" s="53">
        <v>1803.3999999999999</v>
      </c>
      <c r="I189" s="54">
        <v>1186.18</v>
      </c>
    </row>
    <row r="190" spans="1:9" x14ac:dyDescent="0.25">
      <c r="A190" s="17" t="s">
        <v>20</v>
      </c>
      <c r="B190" s="17" t="s">
        <v>4</v>
      </c>
      <c r="C190" s="17">
        <v>2022</v>
      </c>
      <c r="D190" s="17" t="s">
        <v>16</v>
      </c>
      <c r="E190" s="17" t="s">
        <v>29</v>
      </c>
      <c r="F190" s="52">
        <v>282</v>
      </c>
      <c r="G190" s="53">
        <v>3386.82</v>
      </c>
      <c r="H190" s="53">
        <v>2408.2799999999997</v>
      </c>
      <c r="I190" s="54">
        <v>978.54000000000042</v>
      </c>
    </row>
    <row r="191" spans="1:9" x14ac:dyDescent="0.25">
      <c r="A191" s="17" t="s">
        <v>20</v>
      </c>
      <c r="B191" s="17" t="s">
        <v>4</v>
      </c>
      <c r="C191" s="17">
        <v>2022</v>
      </c>
      <c r="D191" s="17" t="s">
        <v>11</v>
      </c>
      <c r="E191" s="17" t="s">
        <v>29</v>
      </c>
      <c r="F191" s="52">
        <v>377</v>
      </c>
      <c r="G191" s="53">
        <v>4033.8999999999996</v>
      </c>
      <c r="H191" s="53">
        <v>3147.95</v>
      </c>
      <c r="I191" s="54">
        <v>885.94999999999982</v>
      </c>
    </row>
    <row r="192" spans="1:9" x14ac:dyDescent="0.25">
      <c r="A192" s="17" t="s">
        <v>20</v>
      </c>
      <c r="B192" s="17" t="s">
        <v>4</v>
      </c>
      <c r="C192" s="17">
        <v>2022</v>
      </c>
      <c r="D192" s="17" t="s">
        <v>14</v>
      </c>
      <c r="E192" s="17" t="s">
        <v>29</v>
      </c>
      <c r="F192" s="52">
        <v>384</v>
      </c>
      <c r="G192" s="53">
        <v>4930.5599999999995</v>
      </c>
      <c r="H192" s="53">
        <v>2856.96</v>
      </c>
      <c r="I192" s="54">
        <v>2073.5999999999995</v>
      </c>
    </row>
    <row r="193" spans="1:9" x14ac:dyDescent="0.25">
      <c r="A193" s="17" t="s">
        <v>20</v>
      </c>
      <c r="B193" s="17" t="s">
        <v>4</v>
      </c>
      <c r="C193" s="17">
        <v>2022</v>
      </c>
      <c r="D193" s="17" t="s">
        <v>12</v>
      </c>
      <c r="E193" s="17" t="s">
        <v>29</v>
      </c>
      <c r="F193" s="52">
        <v>371</v>
      </c>
      <c r="G193" s="53">
        <v>4986.24</v>
      </c>
      <c r="H193" s="53">
        <v>2533.9299999999998</v>
      </c>
      <c r="I193" s="54">
        <v>2452.31</v>
      </c>
    </row>
    <row r="194" spans="1:9" x14ac:dyDescent="0.25">
      <c r="A194" s="17" t="s">
        <v>20</v>
      </c>
      <c r="B194" s="17" t="s">
        <v>4</v>
      </c>
      <c r="C194" s="17">
        <v>2021</v>
      </c>
      <c r="D194" s="17" t="s">
        <v>5</v>
      </c>
      <c r="E194" s="17" t="s">
        <v>27</v>
      </c>
      <c r="F194" s="52">
        <v>863</v>
      </c>
      <c r="G194" s="53">
        <v>10140.25</v>
      </c>
      <c r="H194" s="53">
        <v>6765.92</v>
      </c>
      <c r="I194" s="54">
        <v>3374.33</v>
      </c>
    </row>
    <row r="195" spans="1:9" x14ac:dyDescent="0.25">
      <c r="A195" s="17" t="s">
        <v>20</v>
      </c>
      <c r="B195" s="17" t="s">
        <v>4</v>
      </c>
      <c r="C195" s="17">
        <v>2021</v>
      </c>
      <c r="D195" s="17" t="s">
        <v>6</v>
      </c>
      <c r="E195" s="17" t="s">
        <v>27</v>
      </c>
      <c r="F195" s="52">
        <v>668</v>
      </c>
      <c r="G195" s="53">
        <v>7214.4000000000005</v>
      </c>
      <c r="H195" s="53">
        <v>4949.88</v>
      </c>
      <c r="I195" s="54">
        <v>2264.5200000000004</v>
      </c>
    </row>
    <row r="196" spans="1:9" x14ac:dyDescent="0.25">
      <c r="A196" s="17" t="s">
        <v>20</v>
      </c>
      <c r="B196" s="17" t="s">
        <v>4</v>
      </c>
      <c r="C196" s="17">
        <v>2021</v>
      </c>
      <c r="D196" s="17" t="s">
        <v>7</v>
      </c>
      <c r="E196" s="17" t="s">
        <v>27</v>
      </c>
      <c r="F196" s="52">
        <v>798</v>
      </c>
      <c r="G196" s="53">
        <v>8035.8600000000006</v>
      </c>
      <c r="H196" s="53">
        <v>6328.1399999999994</v>
      </c>
      <c r="I196" s="54">
        <v>1707.7200000000012</v>
      </c>
    </row>
    <row r="197" spans="1:9" x14ac:dyDescent="0.25">
      <c r="A197" s="17" t="s">
        <v>20</v>
      </c>
      <c r="B197" s="17" t="s">
        <v>4</v>
      </c>
      <c r="C197" s="17">
        <v>2021</v>
      </c>
      <c r="D197" s="17" t="s">
        <v>15</v>
      </c>
      <c r="E197" s="17" t="s">
        <v>27</v>
      </c>
      <c r="F197" s="52">
        <v>528</v>
      </c>
      <c r="G197" s="53">
        <v>6035.04</v>
      </c>
      <c r="H197" s="53">
        <v>4213.4400000000005</v>
      </c>
      <c r="I197" s="54">
        <v>1821.5999999999995</v>
      </c>
    </row>
    <row r="198" spans="1:9" x14ac:dyDescent="0.25">
      <c r="A198" s="17" t="s">
        <v>20</v>
      </c>
      <c r="B198" s="17" t="s">
        <v>4</v>
      </c>
      <c r="C198" s="17">
        <v>2021</v>
      </c>
      <c r="D198" s="17" t="s">
        <v>13</v>
      </c>
      <c r="E198" s="17" t="s">
        <v>27</v>
      </c>
      <c r="F198" s="52">
        <v>498</v>
      </c>
      <c r="G198" s="53">
        <v>5537.7599999999993</v>
      </c>
      <c r="H198" s="53">
        <v>3062.7000000000003</v>
      </c>
      <c r="I198" s="54">
        <v>2475.059999999999</v>
      </c>
    </row>
    <row r="199" spans="1:9" x14ac:dyDescent="0.25">
      <c r="A199" s="17" t="s">
        <v>20</v>
      </c>
      <c r="B199" s="17" t="s">
        <v>4</v>
      </c>
      <c r="C199" s="17">
        <v>2021</v>
      </c>
      <c r="D199" s="17" t="s">
        <v>8</v>
      </c>
      <c r="E199" s="17" t="s">
        <v>27</v>
      </c>
      <c r="F199" s="52">
        <v>619</v>
      </c>
      <c r="G199" s="53">
        <v>7075.17</v>
      </c>
      <c r="H199" s="53">
        <v>3949.22</v>
      </c>
      <c r="I199" s="54">
        <v>3125.9500000000003</v>
      </c>
    </row>
    <row r="200" spans="1:9" x14ac:dyDescent="0.25">
      <c r="A200" s="17" t="s">
        <v>20</v>
      </c>
      <c r="B200" s="17" t="s">
        <v>4</v>
      </c>
      <c r="C200" s="17">
        <v>2021</v>
      </c>
      <c r="D200" s="17" t="s">
        <v>9</v>
      </c>
      <c r="E200" s="17" t="s">
        <v>27</v>
      </c>
      <c r="F200" s="52">
        <v>645</v>
      </c>
      <c r="G200" s="53">
        <v>6430.6500000000005</v>
      </c>
      <c r="H200" s="53">
        <v>4205.3999999999996</v>
      </c>
      <c r="I200" s="54">
        <v>2225.2500000000009</v>
      </c>
    </row>
    <row r="201" spans="1:9" x14ac:dyDescent="0.25">
      <c r="A201" s="17" t="s">
        <v>20</v>
      </c>
      <c r="B201" s="17" t="s">
        <v>4</v>
      </c>
      <c r="C201" s="17">
        <v>2021</v>
      </c>
      <c r="D201" s="17" t="s">
        <v>10</v>
      </c>
      <c r="E201" s="17" t="s">
        <v>27</v>
      </c>
      <c r="F201" s="52">
        <v>567</v>
      </c>
      <c r="G201" s="53">
        <v>6242.67</v>
      </c>
      <c r="H201" s="53">
        <v>4150.4400000000005</v>
      </c>
      <c r="I201" s="54">
        <v>2092.2299999999996</v>
      </c>
    </row>
    <row r="202" spans="1:9" x14ac:dyDescent="0.25">
      <c r="A202" s="17" t="s">
        <v>20</v>
      </c>
      <c r="B202" s="17" t="s">
        <v>4</v>
      </c>
      <c r="C202" s="17">
        <v>2021</v>
      </c>
      <c r="D202" s="17" t="s">
        <v>16</v>
      </c>
      <c r="E202" s="17" t="s">
        <v>27</v>
      </c>
      <c r="F202" s="52">
        <v>499</v>
      </c>
      <c r="G202" s="53">
        <v>5863.25</v>
      </c>
      <c r="H202" s="53">
        <v>3767.45</v>
      </c>
      <c r="I202" s="54">
        <v>2095.8000000000002</v>
      </c>
    </row>
    <row r="203" spans="1:9" x14ac:dyDescent="0.25">
      <c r="A203" s="17" t="s">
        <v>20</v>
      </c>
      <c r="B203" s="17" t="s">
        <v>4</v>
      </c>
      <c r="C203" s="17">
        <v>2021</v>
      </c>
      <c r="D203" s="17" t="s">
        <v>11</v>
      </c>
      <c r="E203" s="17" t="s">
        <v>27</v>
      </c>
      <c r="F203" s="52">
        <v>915</v>
      </c>
      <c r="G203" s="53">
        <v>10559.099999999999</v>
      </c>
      <c r="H203" s="53">
        <v>6606.3</v>
      </c>
      <c r="I203" s="54">
        <v>3952.7999999999984</v>
      </c>
    </row>
    <row r="204" spans="1:9" x14ac:dyDescent="0.25">
      <c r="A204" s="17" t="s">
        <v>20</v>
      </c>
      <c r="B204" s="17" t="s">
        <v>4</v>
      </c>
      <c r="C204" s="17">
        <v>2021</v>
      </c>
      <c r="D204" s="17" t="s">
        <v>14</v>
      </c>
      <c r="E204" s="17" t="s">
        <v>27</v>
      </c>
      <c r="F204" s="52">
        <v>899</v>
      </c>
      <c r="G204" s="53">
        <v>9619.2999999999993</v>
      </c>
      <c r="H204" s="53">
        <v>6257.04</v>
      </c>
      <c r="I204" s="54">
        <v>3362.2599999999993</v>
      </c>
    </row>
    <row r="205" spans="1:9" x14ac:dyDescent="0.25">
      <c r="A205" s="17" t="s">
        <v>20</v>
      </c>
      <c r="B205" s="17" t="s">
        <v>4</v>
      </c>
      <c r="C205" s="17">
        <v>2021</v>
      </c>
      <c r="D205" s="17" t="s">
        <v>12</v>
      </c>
      <c r="E205" s="17" t="s">
        <v>27</v>
      </c>
      <c r="F205" s="52">
        <v>783</v>
      </c>
      <c r="G205" s="53">
        <v>8378.0999999999985</v>
      </c>
      <c r="H205" s="53">
        <v>4901.58</v>
      </c>
      <c r="I205" s="54">
        <v>3476.5199999999986</v>
      </c>
    </row>
    <row r="206" spans="1:9" x14ac:dyDescent="0.25">
      <c r="A206" s="17" t="s">
        <v>20</v>
      </c>
      <c r="B206" s="17" t="s">
        <v>4</v>
      </c>
      <c r="C206" s="17">
        <v>2022</v>
      </c>
      <c r="D206" s="17" t="s">
        <v>5</v>
      </c>
      <c r="E206" s="17" t="s">
        <v>27</v>
      </c>
      <c r="F206" s="52">
        <v>848</v>
      </c>
      <c r="G206" s="53">
        <v>8361.2799999999988</v>
      </c>
      <c r="H206" s="53">
        <v>5333.92</v>
      </c>
      <c r="I206" s="54">
        <v>3027.3599999999988</v>
      </c>
    </row>
    <row r="207" spans="1:9" x14ac:dyDescent="0.25">
      <c r="A207" s="17" t="s">
        <v>20</v>
      </c>
      <c r="B207" s="17" t="s">
        <v>4</v>
      </c>
      <c r="C207" s="17">
        <v>2022</v>
      </c>
      <c r="D207" s="17" t="s">
        <v>6</v>
      </c>
      <c r="E207" s="17" t="s">
        <v>27</v>
      </c>
      <c r="F207" s="52">
        <v>768</v>
      </c>
      <c r="G207" s="53">
        <v>8056.32</v>
      </c>
      <c r="H207" s="53">
        <v>4108.7999999999993</v>
      </c>
      <c r="I207" s="54">
        <v>3947.5200000000004</v>
      </c>
    </row>
    <row r="208" spans="1:9" x14ac:dyDescent="0.25">
      <c r="A208" s="17" t="s">
        <v>20</v>
      </c>
      <c r="B208" s="17" t="s">
        <v>4</v>
      </c>
      <c r="C208" s="17">
        <v>2022</v>
      </c>
      <c r="D208" s="17" t="s">
        <v>7</v>
      </c>
      <c r="E208" s="17" t="s">
        <v>27</v>
      </c>
      <c r="F208" s="52">
        <v>706</v>
      </c>
      <c r="G208" s="53">
        <v>8217.84</v>
      </c>
      <c r="H208" s="53">
        <v>4574.88</v>
      </c>
      <c r="I208" s="54">
        <v>3642.96</v>
      </c>
    </row>
    <row r="209" spans="1:9" x14ac:dyDescent="0.25">
      <c r="A209" s="17" t="s">
        <v>20</v>
      </c>
      <c r="B209" s="17" t="s">
        <v>4</v>
      </c>
      <c r="C209" s="17">
        <v>2022</v>
      </c>
      <c r="D209" s="17" t="s">
        <v>15</v>
      </c>
      <c r="E209" s="17" t="s">
        <v>27</v>
      </c>
      <c r="F209" s="52">
        <v>595</v>
      </c>
      <c r="G209" s="53">
        <v>5932.1500000000005</v>
      </c>
      <c r="H209" s="53">
        <v>3706.8500000000004</v>
      </c>
      <c r="I209" s="54">
        <v>2225.3000000000002</v>
      </c>
    </row>
    <row r="210" spans="1:9" x14ac:dyDescent="0.25">
      <c r="A210" s="17" t="s">
        <v>20</v>
      </c>
      <c r="B210" s="17" t="s">
        <v>4</v>
      </c>
      <c r="C210" s="17">
        <v>2022</v>
      </c>
      <c r="D210" s="17" t="s">
        <v>13</v>
      </c>
      <c r="E210" s="17" t="s">
        <v>27</v>
      </c>
      <c r="F210" s="52">
        <v>634</v>
      </c>
      <c r="G210" s="53">
        <v>7646.04</v>
      </c>
      <c r="H210" s="53">
        <v>5110.04</v>
      </c>
      <c r="I210" s="54">
        <v>2536</v>
      </c>
    </row>
    <row r="211" spans="1:9" x14ac:dyDescent="0.25">
      <c r="A211" s="17" t="s">
        <v>20</v>
      </c>
      <c r="B211" s="17" t="s">
        <v>4</v>
      </c>
      <c r="C211" s="17">
        <v>2022</v>
      </c>
      <c r="D211" s="17" t="s">
        <v>8</v>
      </c>
      <c r="E211" s="17" t="s">
        <v>27</v>
      </c>
      <c r="F211" s="52">
        <v>532</v>
      </c>
      <c r="G211" s="53">
        <v>5527.4800000000005</v>
      </c>
      <c r="H211" s="53">
        <v>4404.96</v>
      </c>
      <c r="I211" s="54">
        <v>1122.5200000000004</v>
      </c>
    </row>
    <row r="212" spans="1:9" x14ac:dyDescent="0.25">
      <c r="A212" s="17" t="s">
        <v>20</v>
      </c>
      <c r="B212" s="17" t="s">
        <v>4</v>
      </c>
      <c r="C212" s="17">
        <v>2022</v>
      </c>
      <c r="D212" s="17" t="s">
        <v>9</v>
      </c>
      <c r="E212" s="17" t="s">
        <v>27</v>
      </c>
      <c r="F212" s="52">
        <v>532</v>
      </c>
      <c r="G212" s="53">
        <v>6362.72</v>
      </c>
      <c r="H212" s="53">
        <v>3734.64</v>
      </c>
      <c r="I212" s="54">
        <v>2628.0800000000004</v>
      </c>
    </row>
    <row r="213" spans="1:9" x14ac:dyDescent="0.25">
      <c r="A213" s="17" t="s">
        <v>20</v>
      </c>
      <c r="B213" s="17" t="s">
        <v>4</v>
      </c>
      <c r="C213" s="17">
        <v>2022</v>
      </c>
      <c r="D213" s="17" t="s">
        <v>10</v>
      </c>
      <c r="E213" s="17" t="s">
        <v>27</v>
      </c>
      <c r="F213" s="52">
        <v>629</v>
      </c>
      <c r="G213" s="53">
        <v>7522.84</v>
      </c>
      <c r="H213" s="53">
        <v>4667.18</v>
      </c>
      <c r="I213" s="54">
        <v>2855.66</v>
      </c>
    </row>
    <row r="214" spans="1:9" x14ac:dyDescent="0.25">
      <c r="A214" s="17" t="s">
        <v>20</v>
      </c>
      <c r="B214" s="17" t="s">
        <v>4</v>
      </c>
      <c r="C214" s="17">
        <v>2022</v>
      </c>
      <c r="D214" s="17" t="s">
        <v>16</v>
      </c>
      <c r="E214" s="17" t="s">
        <v>27</v>
      </c>
      <c r="F214" s="52">
        <v>561</v>
      </c>
      <c r="G214" s="53">
        <v>5828.79</v>
      </c>
      <c r="H214" s="53">
        <v>3394.0499999999997</v>
      </c>
      <c r="I214" s="54">
        <v>2434.7400000000002</v>
      </c>
    </row>
    <row r="215" spans="1:9" x14ac:dyDescent="0.25">
      <c r="A215" s="17" t="s">
        <v>20</v>
      </c>
      <c r="B215" s="17" t="s">
        <v>4</v>
      </c>
      <c r="C215" s="17">
        <v>2022</v>
      </c>
      <c r="D215" s="17" t="s">
        <v>11</v>
      </c>
      <c r="E215" s="17" t="s">
        <v>27</v>
      </c>
      <c r="F215" s="52">
        <v>768</v>
      </c>
      <c r="G215" s="53">
        <v>8939.52</v>
      </c>
      <c r="H215" s="53">
        <v>5944.32</v>
      </c>
      <c r="I215" s="54">
        <v>2995.2000000000007</v>
      </c>
    </row>
    <row r="216" spans="1:9" x14ac:dyDescent="0.25">
      <c r="A216" s="17" t="s">
        <v>20</v>
      </c>
      <c r="B216" s="17" t="s">
        <v>4</v>
      </c>
      <c r="C216" s="17">
        <v>2022</v>
      </c>
      <c r="D216" s="17" t="s">
        <v>14</v>
      </c>
      <c r="E216" s="17" t="s">
        <v>27</v>
      </c>
      <c r="F216" s="52">
        <v>795</v>
      </c>
      <c r="G216" s="53">
        <v>9420.75</v>
      </c>
      <c r="H216" s="53">
        <v>6375.9</v>
      </c>
      <c r="I216" s="54">
        <v>3044.8500000000004</v>
      </c>
    </row>
    <row r="217" spans="1:9" x14ac:dyDescent="0.25">
      <c r="A217" s="17" t="s">
        <v>20</v>
      </c>
      <c r="B217" s="17" t="s">
        <v>4</v>
      </c>
      <c r="C217" s="17">
        <v>2022</v>
      </c>
      <c r="D217" s="17" t="s">
        <v>12</v>
      </c>
      <c r="E217" s="17" t="s">
        <v>27</v>
      </c>
      <c r="F217" s="52">
        <v>746</v>
      </c>
      <c r="G217" s="53">
        <v>7668.8799999999992</v>
      </c>
      <c r="H217" s="53">
        <v>5050.42</v>
      </c>
      <c r="I217" s="54">
        <v>2618.4599999999991</v>
      </c>
    </row>
    <row r="218" spans="1:9" x14ac:dyDescent="0.25">
      <c r="A218" s="17" t="s">
        <v>18</v>
      </c>
      <c r="B218" s="17" t="s">
        <v>4</v>
      </c>
      <c r="C218" s="17">
        <v>2021</v>
      </c>
      <c r="D218" s="17" t="s">
        <v>5</v>
      </c>
      <c r="E218" s="17" t="s">
        <v>28</v>
      </c>
      <c r="F218" s="52">
        <v>66</v>
      </c>
      <c r="G218" s="53">
        <v>914.1</v>
      </c>
      <c r="H218" s="53">
        <v>448.8</v>
      </c>
      <c r="I218" s="54">
        <v>465.3</v>
      </c>
    </row>
    <row r="219" spans="1:9" x14ac:dyDescent="0.25">
      <c r="A219" s="17" t="s">
        <v>18</v>
      </c>
      <c r="B219" s="17" t="s">
        <v>4</v>
      </c>
      <c r="C219" s="17">
        <v>2021</v>
      </c>
      <c r="D219" s="17" t="s">
        <v>6</v>
      </c>
      <c r="E219" s="17" t="s">
        <v>28</v>
      </c>
      <c r="F219" s="52">
        <v>58</v>
      </c>
      <c r="G219" s="53">
        <v>803.3</v>
      </c>
      <c r="H219" s="53">
        <v>394.4</v>
      </c>
      <c r="I219" s="54">
        <v>408.9</v>
      </c>
    </row>
    <row r="220" spans="1:9" x14ac:dyDescent="0.25">
      <c r="A220" s="17" t="s">
        <v>18</v>
      </c>
      <c r="B220" s="17" t="s">
        <v>4</v>
      </c>
      <c r="C220" s="17">
        <v>2021</v>
      </c>
      <c r="D220" s="17" t="s">
        <v>7</v>
      </c>
      <c r="E220" s="17" t="s">
        <v>28</v>
      </c>
      <c r="F220" s="52">
        <v>52</v>
      </c>
      <c r="G220" s="53">
        <v>793</v>
      </c>
      <c r="H220" s="53">
        <v>349.96000000000004</v>
      </c>
      <c r="I220" s="54">
        <v>443.03999999999996</v>
      </c>
    </row>
    <row r="221" spans="1:9" x14ac:dyDescent="0.25">
      <c r="A221" s="17" t="s">
        <v>18</v>
      </c>
      <c r="B221" s="17" t="s">
        <v>4</v>
      </c>
      <c r="C221" s="17">
        <v>2021</v>
      </c>
      <c r="D221" s="17" t="s">
        <v>15</v>
      </c>
      <c r="E221" s="17" t="s">
        <v>28</v>
      </c>
      <c r="F221" s="52">
        <v>40</v>
      </c>
      <c r="G221" s="53">
        <v>531.59999999999991</v>
      </c>
      <c r="H221" s="53">
        <v>269.20000000000005</v>
      </c>
      <c r="I221" s="54">
        <v>262.39999999999986</v>
      </c>
    </row>
    <row r="222" spans="1:9" x14ac:dyDescent="0.25">
      <c r="A222" s="17" t="s">
        <v>18</v>
      </c>
      <c r="B222" s="17" t="s">
        <v>4</v>
      </c>
      <c r="C222" s="17">
        <v>2021</v>
      </c>
      <c r="D222" s="17" t="s">
        <v>13</v>
      </c>
      <c r="E222" s="17" t="s">
        <v>28</v>
      </c>
      <c r="F222" s="52">
        <v>44</v>
      </c>
      <c r="G222" s="53">
        <v>640.20000000000005</v>
      </c>
      <c r="H222" s="53">
        <v>302.28000000000003</v>
      </c>
      <c r="I222" s="54">
        <v>337.92</v>
      </c>
    </row>
    <row r="223" spans="1:9" x14ac:dyDescent="0.25">
      <c r="A223" s="17" t="s">
        <v>18</v>
      </c>
      <c r="B223" s="17" t="s">
        <v>4</v>
      </c>
      <c r="C223" s="17">
        <v>2021</v>
      </c>
      <c r="D223" s="17" t="s">
        <v>8</v>
      </c>
      <c r="E223" s="17" t="s">
        <v>28</v>
      </c>
      <c r="F223" s="52">
        <v>38</v>
      </c>
      <c r="G223" s="53">
        <v>558.22</v>
      </c>
      <c r="H223" s="53">
        <v>251.18</v>
      </c>
      <c r="I223" s="54">
        <v>307.04000000000002</v>
      </c>
    </row>
    <row r="224" spans="1:9" x14ac:dyDescent="0.25">
      <c r="A224" s="17" t="s">
        <v>18</v>
      </c>
      <c r="B224" s="17" t="s">
        <v>4</v>
      </c>
      <c r="C224" s="17">
        <v>2021</v>
      </c>
      <c r="D224" s="17" t="s">
        <v>9</v>
      </c>
      <c r="E224" s="17" t="s">
        <v>28</v>
      </c>
      <c r="F224" s="52">
        <v>38</v>
      </c>
      <c r="G224" s="53">
        <v>590.14</v>
      </c>
      <c r="H224" s="53">
        <v>229.52</v>
      </c>
      <c r="I224" s="54">
        <v>360.62</v>
      </c>
    </row>
    <row r="225" spans="1:9" x14ac:dyDescent="0.25">
      <c r="A225" s="17" t="s">
        <v>18</v>
      </c>
      <c r="B225" s="17" t="s">
        <v>4</v>
      </c>
      <c r="C225" s="17">
        <v>2021</v>
      </c>
      <c r="D225" s="17" t="s">
        <v>10</v>
      </c>
      <c r="E225" s="17" t="s">
        <v>28</v>
      </c>
      <c r="F225" s="52">
        <v>38</v>
      </c>
      <c r="G225" s="53">
        <v>547.58000000000004</v>
      </c>
      <c r="H225" s="53">
        <v>239.4</v>
      </c>
      <c r="I225" s="54">
        <v>308.18000000000006</v>
      </c>
    </row>
    <row r="226" spans="1:9" x14ac:dyDescent="0.25">
      <c r="A226" s="17" t="s">
        <v>18</v>
      </c>
      <c r="B226" s="17" t="s">
        <v>4</v>
      </c>
      <c r="C226" s="17">
        <v>2021</v>
      </c>
      <c r="D226" s="17" t="s">
        <v>16</v>
      </c>
      <c r="E226" s="17" t="s">
        <v>28</v>
      </c>
      <c r="F226" s="52">
        <v>33</v>
      </c>
      <c r="G226" s="53">
        <v>461.67</v>
      </c>
      <c r="H226" s="53">
        <v>231</v>
      </c>
      <c r="I226" s="54">
        <v>230.67000000000002</v>
      </c>
    </row>
    <row r="227" spans="1:9" x14ac:dyDescent="0.25">
      <c r="A227" s="17" t="s">
        <v>18</v>
      </c>
      <c r="B227" s="17" t="s">
        <v>4</v>
      </c>
      <c r="C227" s="17">
        <v>2021</v>
      </c>
      <c r="D227" s="17" t="s">
        <v>11</v>
      </c>
      <c r="E227" s="17" t="s">
        <v>28</v>
      </c>
      <c r="F227" s="52">
        <v>60</v>
      </c>
      <c r="G227" s="53">
        <v>839.4</v>
      </c>
      <c r="H227" s="53">
        <v>424.20000000000005</v>
      </c>
      <c r="I227" s="54">
        <v>415.19999999999993</v>
      </c>
    </row>
    <row r="228" spans="1:9" x14ac:dyDescent="0.25">
      <c r="A228" s="17" t="s">
        <v>18</v>
      </c>
      <c r="B228" s="17" t="s">
        <v>4</v>
      </c>
      <c r="C228" s="17">
        <v>2021</v>
      </c>
      <c r="D228" s="17" t="s">
        <v>14</v>
      </c>
      <c r="E228" s="17" t="s">
        <v>28</v>
      </c>
      <c r="F228" s="52">
        <v>58</v>
      </c>
      <c r="G228" s="53">
        <v>803.3</v>
      </c>
      <c r="H228" s="53">
        <v>387.44</v>
      </c>
      <c r="I228" s="54">
        <v>415.85999999999996</v>
      </c>
    </row>
    <row r="229" spans="1:9" x14ac:dyDescent="0.25">
      <c r="A229" s="17" t="s">
        <v>18</v>
      </c>
      <c r="B229" s="17" t="s">
        <v>4</v>
      </c>
      <c r="C229" s="17">
        <v>2021</v>
      </c>
      <c r="D229" s="17" t="s">
        <v>12</v>
      </c>
      <c r="E229" s="17" t="s">
        <v>28</v>
      </c>
      <c r="F229" s="52">
        <v>63</v>
      </c>
      <c r="G229" s="53">
        <v>925.46999999999991</v>
      </c>
      <c r="H229" s="53">
        <v>405.09</v>
      </c>
      <c r="I229" s="54">
        <v>520.37999999999988</v>
      </c>
    </row>
    <row r="230" spans="1:9" x14ac:dyDescent="0.25">
      <c r="A230" s="17" t="s">
        <v>18</v>
      </c>
      <c r="B230" s="17" t="s">
        <v>4</v>
      </c>
      <c r="C230" s="17">
        <v>2022</v>
      </c>
      <c r="D230" s="17" t="s">
        <v>5</v>
      </c>
      <c r="E230" s="17" t="s">
        <v>28</v>
      </c>
      <c r="F230" s="52">
        <v>54</v>
      </c>
      <c r="G230" s="53">
        <v>679.86</v>
      </c>
      <c r="H230" s="53">
        <v>343.98</v>
      </c>
      <c r="I230" s="54">
        <v>335.88</v>
      </c>
    </row>
    <row r="231" spans="1:9" x14ac:dyDescent="0.25">
      <c r="A231" s="17" t="s">
        <v>18</v>
      </c>
      <c r="B231" s="17" t="s">
        <v>4</v>
      </c>
      <c r="C231" s="17">
        <v>2022</v>
      </c>
      <c r="D231" s="17" t="s">
        <v>6</v>
      </c>
      <c r="E231" s="17" t="s">
        <v>28</v>
      </c>
      <c r="F231" s="52">
        <v>36</v>
      </c>
      <c r="G231" s="53">
        <v>564.12</v>
      </c>
      <c r="H231" s="53">
        <v>250.56</v>
      </c>
      <c r="I231" s="54">
        <v>313.56</v>
      </c>
    </row>
    <row r="232" spans="1:9" x14ac:dyDescent="0.25">
      <c r="A232" s="17" t="s">
        <v>18</v>
      </c>
      <c r="B232" s="17" t="s">
        <v>4</v>
      </c>
      <c r="C232" s="17">
        <v>2022</v>
      </c>
      <c r="D232" s="17" t="s">
        <v>7</v>
      </c>
      <c r="E232" s="17" t="s">
        <v>28</v>
      </c>
      <c r="F232" s="52">
        <v>49</v>
      </c>
      <c r="G232" s="53">
        <v>678.65</v>
      </c>
      <c r="H232" s="53">
        <v>308.20999999999998</v>
      </c>
      <c r="I232" s="54">
        <v>370.44</v>
      </c>
    </row>
    <row r="233" spans="1:9" x14ac:dyDescent="0.25">
      <c r="A233" s="17" t="s">
        <v>18</v>
      </c>
      <c r="B233" s="17" t="s">
        <v>4</v>
      </c>
      <c r="C233" s="17">
        <v>2022</v>
      </c>
      <c r="D233" s="17" t="s">
        <v>15</v>
      </c>
      <c r="E233" s="17" t="s">
        <v>28</v>
      </c>
      <c r="F233" s="52">
        <v>37</v>
      </c>
      <c r="G233" s="53">
        <v>543.53</v>
      </c>
      <c r="H233" s="53">
        <v>245.31</v>
      </c>
      <c r="I233" s="54">
        <v>298.21999999999997</v>
      </c>
    </row>
    <row r="234" spans="1:9" x14ac:dyDescent="0.25">
      <c r="A234" s="17" t="s">
        <v>18</v>
      </c>
      <c r="B234" s="17" t="s">
        <v>4</v>
      </c>
      <c r="C234" s="17">
        <v>2022</v>
      </c>
      <c r="D234" s="17" t="s">
        <v>13</v>
      </c>
      <c r="E234" s="17" t="s">
        <v>28</v>
      </c>
      <c r="F234" s="52">
        <v>39</v>
      </c>
      <c r="G234" s="53">
        <v>551.07000000000005</v>
      </c>
      <c r="H234" s="53">
        <v>274.56</v>
      </c>
      <c r="I234" s="54">
        <v>276.51000000000005</v>
      </c>
    </row>
    <row r="235" spans="1:9" x14ac:dyDescent="0.25">
      <c r="A235" s="17" t="s">
        <v>18</v>
      </c>
      <c r="B235" s="17" t="s">
        <v>4</v>
      </c>
      <c r="C235" s="17">
        <v>2022</v>
      </c>
      <c r="D235" s="17" t="s">
        <v>8</v>
      </c>
      <c r="E235" s="17" t="s">
        <v>28</v>
      </c>
      <c r="F235" s="52">
        <v>37</v>
      </c>
      <c r="G235" s="53">
        <v>533.16999999999996</v>
      </c>
      <c r="H235" s="53">
        <v>249.38</v>
      </c>
      <c r="I235" s="54">
        <v>283.78999999999996</v>
      </c>
    </row>
    <row r="236" spans="1:9" x14ac:dyDescent="0.25">
      <c r="A236" s="17" t="s">
        <v>18</v>
      </c>
      <c r="B236" s="17" t="s">
        <v>4</v>
      </c>
      <c r="C236" s="17">
        <v>2022</v>
      </c>
      <c r="D236" s="17" t="s">
        <v>9</v>
      </c>
      <c r="E236" s="17" t="s">
        <v>28</v>
      </c>
      <c r="F236" s="52">
        <v>36</v>
      </c>
      <c r="G236" s="53">
        <v>574.19999999999993</v>
      </c>
      <c r="H236" s="53">
        <v>218.88</v>
      </c>
      <c r="I236" s="54">
        <v>355.31999999999994</v>
      </c>
    </row>
    <row r="237" spans="1:9" x14ac:dyDescent="0.25">
      <c r="A237" s="17" t="s">
        <v>18</v>
      </c>
      <c r="B237" s="17" t="s">
        <v>4</v>
      </c>
      <c r="C237" s="17">
        <v>2022</v>
      </c>
      <c r="D237" s="17" t="s">
        <v>10</v>
      </c>
      <c r="E237" s="17" t="s">
        <v>28</v>
      </c>
      <c r="F237" s="52">
        <v>40</v>
      </c>
      <c r="G237" s="53">
        <v>621.19999999999993</v>
      </c>
      <c r="H237" s="53">
        <v>238</v>
      </c>
      <c r="I237" s="54">
        <v>383.19999999999993</v>
      </c>
    </row>
    <row r="238" spans="1:9" x14ac:dyDescent="0.25">
      <c r="A238" s="17" t="s">
        <v>18</v>
      </c>
      <c r="B238" s="17" t="s">
        <v>4</v>
      </c>
      <c r="C238" s="17">
        <v>2022</v>
      </c>
      <c r="D238" s="17" t="s">
        <v>16</v>
      </c>
      <c r="E238" s="17" t="s">
        <v>28</v>
      </c>
      <c r="F238" s="52">
        <v>45</v>
      </c>
      <c r="G238" s="53">
        <v>598.04999999999995</v>
      </c>
      <c r="H238" s="53">
        <v>314.10000000000002</v>
      </c>
      <c r="I238" s="54">
        <v>283.94999999999993</v>
      </c>
    </row>
    <row r="239" spans="1:9" x14ac:dyDescent="0.25">
      <c r="A239" s="17" t="s">
        <v>18</v>
      </c>
      <c r="B239" s="17" t="s">
        <v>4</v>
      </c>
      <c r="C239" s="17">
        <v>2022</v>
      </c>
      <c r="D239" s="17" t="s">
        <v>11</v>
      </c>
      <c r="E239" s="17" t="s">
        <v>28</v>
      </c>
      <c r="F239" s="52">
        <v>54</v>
      </c>
      <c r="G239" s="53">
        <v>732.78</v>
      </c>
      <c r="H239" s="53">
        <v>365.03999999999996</v>
      </c>
      <c r="I239" s="54">
        <v>367.74</v>
      </c>
    </row>
    <row r="240" spans="1:9" x14ac:dyDescent="0.25">
      <c r="A240" s="17" t="s">
        <v>18</v>
      </c>
      <c r="B240" s="17" t="s">
        <v>4</v>
      </c>
      <c r="C240" s="17">
        <v>2022</v>
      </c>
      <c r="D240" s="17" t="s">
        <v>14</v>
      </c>
      <c r="E240" s="17" t="s">
        <v>28</v>
      </c>
      <c r="F240" s="52">
        <v>54</v>
      </c>
      <c r="G240" s="53">
        <v>800.82</v>
      </c>
      <c r="H240" s="53">
        <v>367.73999999999995</v>
      </c>
      <c r="I240" s="54">
        <v>433.0800000000001</v>
      </c>
    </row>
    <row r="241" spans="1:9" x14ac:dyDescent="0.25">
      <c r="A241" s="17" t="s">
        <v>18</v>
      </c>
      <c r="B241" s="17" t="s">
        <v>4</v>
      </c>
      <c r="C241" s="17">
        <v>2022</v>
      </c>
      <c r="D241" s="17" t="s">
        <v>12</v>
      </c>
      <c r="E241" s="17" t="s">
        <v>28</v>
      </c>
      <c r="F241" s="52">
        <v>62</v>
      </c>
      <c r="G241" s="53">
        <v>919.46</v>
      </c>
      <c r="H241" s="53">
        <v>362.08</v>
      </c>
      <c r="I241" s="54">
        <v>557.38000000000011</v>
      </c>
    </row>
    <row r="242" spans="1:9" x14ac:dyDescent="0.25">
      <c r="A242" s="17" t="s">
        <v>18</v>
      </c>
      <c r="B242" s="17" t="s">
        <v>4</v>
      </c>
      <c r="C242" s="17">
        <v>2021</v>
      </c>
      <c r="D242" s="17" t="s">
        <v>5</v>
      </c>
      <c r="E242" s="17" t="s">
        <v>29</v>
      </c>
      <c r="F242" s="52">
        <v>189</v>
      </c>
      <c r="G242" s="53">
        <v>2449.44</v>
      </c>
      <c r="H242" s="53">
        <v>1043.28</v>
      </c>
      <c r="I242" s="54">
        <v>1406.16</v>
      </c>
    </row>
    <row r="243" spans="1:9" x14ac:dyDescent="0.25">
      <c r="A243" s="17" t="s">
        <v>18</v>
      </c>
      <c r="B243" s="17" t="s">
        <v>4</v>
      </c>
      <c r="C243" s="17">
        <v>2021</v>
      </c>
      <c r="D243" s="17" t="s">
        <v>6</v>
      </c>
      <c r="E243" s="17" t="s">
        <v>29</v>
      </c>
      <c r="F243" s="52">
        <v>141</v>
      </c>
      <c r="G243" s="53">
        <v>1559.46</v>
      </c>
      <c r="H243" s="53">
        <v>1010.97</v>
      </c>
      <c r="I243" s="54">
        <v>548.49</v>
      </c>
    </row>
    <row r="244" spans="1:9" x14ac:dyDescent="0.25">
      <c r="A244" s="17" t="s">
        <v>18</v>
      </c>
      <c r="B244" s="17" t="s">
        <v>4</v>
      </c>
      <c r="C244" s="17">
        <v>2021</v>
      </c>
      <c r="D244" s="17" t="s">
        <v>7</v>
      </c>
      <c r="E244" s="17" t="s">
        <v>29</v>
      </c>
      <c r="F244" s="52">
        <v>144</v>
      </c>
      <c r="G244" s="53">
        <v>1660.32</v>
      </c>
      <c r="H244" s="53">
        <v>904.32</v>
      </c>
      <c r="I244" s="54">
        <v>755.99999999999989</v>
      </c>
    </row>
    <row r="245" spans="1:9" x14ac:dyDescent="0.25">
      <c r="A245" s="17" t="s">
        <v>18</v>
      </c>
      <c r="B245" s="17" t="s">
        <v>4</v>
      </c>
      <c r="C245" s="17">
        <v>2021</v>
      </c>
      <c r="D245" s="17" t="s">
        <v>15</v>
      </c>
      <c r="E245" s="17" t="s">
        <v>29</v>
      </c>
      <c r="F245" s="52">
        <v>126</v>
      </c>
      <c r="G245" s="53">
        <v>1722.42</v>
      </c>
      <c r="H245" s="53">
        <v>885.78000000000009</v>
      </c>
      <c r="I245" s="54">
        <v>836.64</v>
      </c>
    </row>
    <row r="246" spans="1:9" x14ac:dyDescent="0.25">
      <c r="A246" s="17" t="s">
        <v>18</v>
      </c>
      <c r="B246" s="17" t="s">
        <v>4</v>
      </c>
      <c r="C246" s="17">
        <v>2021</v>
      </c>
      <c r="D246" s="17" t="s">
        <v>13</v>
      </c>
      <c r="E246" s="17" t="s">
        <v>29</v>
      </c>
      <c r="F246" s="52">
        <v>118</v>
      </c>
      <c r="G246" s="53">
        <v>1557.6</v>
      </c>
      <c r="H246" s="53">
        <v>840.16</v>
      </c>
      <c r="I246" s="54">
        <v>717.43999999999994</v>
      </c>
    </row>
    <row r="247" spans="1:9" x14ac:dyDescent="0.25">
      <c r="A247" s="17" t="s">
        <v>18</v>
      </c>
      <c r="B247" s="17" t="s">
        <v>4</v>
      </c>
      <c r="C247" s="17">
        <v>2021</v>
      </c>
      <c r="D247" s="17" t="s">
        <v>8</v>
      </c>
      <c r="E247" s="17" t="s">
        <v>29</v>
      </c>
      <c r="F247" s="52">
        <v>100</v>
      </c>
      <c r="G247" s="53">
        <v>1189</v>
      </c>
      <c r="H247" s="53">
        <v>589</v>
      </c>
      <c r="I247" s="54">
        <v>600</v>
      </c>
    </row>
    <row r="248" spans="1:9" x14ac:dyDescent="0.25">
      <c r="A248" s="17" t="s">
        <v>18</v>
      </c>
      <c r="B248" s="17" t="s">
        <v>4</v>
      </c>
      <c r="C248" s="17">
        <v>2021</v>
      </c>
      <c r="D248" s="17" t="s">
        <v>9</v>
      </c>
      <c r="E248" s="17" t="s">
        <v>29</v>
      </c>
      <c r="F248" s="52">
        <v>150</v>
      </c>
      <c r="G248" s="53">
        <v>1747.5</v>
      </c>
      <c r="H248" s="53">
        <v>934.50000000000011</v>
      </c>
      <c r="I248" s="54">
        <v>812.99999999999989</v>
      </c>
    </row>
    <row r="249" spans="1:9" x14ac:dyDescent="0.25">
      <c r="A249" s="17" t="s">
        <v>18</v>
      </c>
      <c r="B249" s="17" t="s">
        <v>4</v>
      </c>
      <c r="C249" s="17">
        <v>2021</v>
      </c>
      <c r="D249" s="17" t="s">
        <v>10</v>
      </c>
      <c r="E249" s="17" t="s">
        <v>29</v>
      </c>
      <c r="F249" s="52">
        <v>130</v>
      </c>
      <c r="G249" s="53">
        <v>1777.1</v>
      </c>
      <c r="H249" s="53">
        <v>751.4</v>
      </c>
      <c r="I249" s="54">
        <v>1025.6999999999998</v>
      </c>
    </row>
    <row r="250" spans="1:9" x14ac:dyDescent="0.25">
      <c r="A250" s="17" t="s">
        <v>18</v>
      </c>
      <c r="B250" s="17" t="s">
        <v>4</v>
      </c>
      <c r="C250" s="17">
        <v>2021</v>
      </c>
      <c r="D250" s="17" t="s">
        <v>16</v>
      </c>
      <c r="E250" s="17" t="s">
        <v>29</v>
      </c>
      <c r="F250" s="52">
        <v>147</v>
      </c>
      <c r="G250" s="53">
        <v>1712.55</v>
      </c>
      <c r="H250" s="53">
        <v>970.19999999999993</v>
      </c>
      <c r="I250" s="54">
        <v>742.35</v>
      </c>
    </row>
    <row r="251" spans="1:9" x14ac:dyDescent="0.25">
      <c r="A251" s="17" t="s">
        <v>18</v>
      </c>
      <c r="B251" s="17" t="s">
        <v>4</v>
      </c>
      <c r="C251" s="17">
        <v>2021</v>
      </c>
      <c r="D251" s="17" t="s">
        <v>11</v>
      </c>
      <c r="E251" s="17" t="s">
        <v>29</v>
      </c>
      <c r="F251" s="52">
        <v>205</v>
      </c>
      <c r="G251" s="53">
        <v>2412.85</v>
      </c>
      <c r="H251" s="53">
        <v>1420.6499999999999</v>
      </c>
      <c r="I251" s="54">
        <v>992.2</v>
      </c>
    </row>
    <row r="252" spans="1:9" x14ac:dyDescent="0.25">
      <c r="A252" s="17" t="s">
        <v>18</v>
      </c>
      <c r="B252" s="17" t="s">
        <v>4</v>
      </c>
      <c r="C252" s="17">
        <v>2021</v>
      </c>
      <c r="D252" s="17" t="s">
        <v>14</v>
      </c>
      <c r="E252" s="17" t="s">
        <v>29</v>
      </c>
      <c r="F252" s="52">
        <v>153</v>
      </c>
      <c r="G252" s="53">
        <v>1819.17</v>
      </c>
      <c r="H252" s="53">
        <v>927.18</v>
      </c>
      <c r="I252" s="54">
        <v>891.99000000000012</v>
      </c>
    </row>
    <row r="253" spans="1:9" x14ac:dyDescent="0.25">
      <c r="A253" s="17" t="s">
        <v>18</v>
      </c>
      <c r="B253" s="17" t="s">
        <v>4</v>
      </c>
      <c r="C253" s="17">
        <v>2021</v>
      </c>
      <c r="D253" s="17" t="s">
        <v>12</v>
      </c>
      <c r="E253" s="17" t="s">
        <v>29</v>
      </c>
      <c r="F253" s="52">
        <v>168</v>
      </c>
      <c r="G253" s="53">
        <v>2157.12</v>
      </c>
      <c r="H253" s="53">
        <v>1103.76</v>
      </c>
      <c r="I253" s="54">
        <v>1053.3599999999999</v>
      </c>
    </row>
    <row r="254" spans="1:9" x14ac:dyDescent="0.25">
      <c r="A254" s="17" t="s">
        <v>18</v>
      </c>
      <c r="B254" s="17" t="s">
        <v>4</v>
      </c>
      <c r="C254" s="17">
        <v>2022</v>
      </c>
      <c r="D254" s="17" t="s">
        <v>5</v>
      </c>
      <c r="E254" s="17" t="s">
        <v>29</v>
      </c>
      <c r="F254" s="52">
        <v>150</v>
      </c>
      <c r="G254" s="53">
        <v>1641</v>
      </c>
      <c r="H254" s="53">
        <v>1047</v>
      </c>
      <c r="I254" s="54">
        <v>594</v>
      </c>
    </row>
    <row r="255" spans="1:9" x14ac:dyDescent="0.25">
      <c r="A255" s="17" t="s">
        <v>18</v>
      </c>
      <c r="B255" s="17" t="s">
        <v>4</v>
      </c>
      <c r="C255" s="17">
        <v>2022</v>
      </c>
      <c r="D255" s="17" t="s">
        <v>6</v>
      </c>
      <c r="E255" s="17" t="s">
        <v>29</v>
      </c>
      <c r="F255" s="52">
        <v>187</v>
      </c>
      <c r="G255" s="53">
        <v>2223.4300000000003</v>
      </c>
      <c r="H255" s="53">
        <v>1187.45</v>
      </c>
      <c r="I255" s="54">
        <v>1035.9800000000002</v>
      </c>
    </row>
    <row r="256" spans="1:9" x14ac:dyDescent="0.25">
      <c r="A256" s="17" t="s">
        <v>18</v>
      </c>
      <c r="B256" s="17" t="s">
        <v>4</v>
      </c>
      <c r="C256" s="17">
        <v>2022</v>
      </c>
      <c r="D256" s="17" t="s">
        <v>7</v>
      </c>
      <c r="E256" s="17" t="s">
        <v>29</v>
      </c>
      <c r="F256" s="52">
        <v>168</v>
      </c>
      <c r="G256" s="53">
        <v>2017.68</v>
      </c>
      <c r="H256" s="53">
        <v>1275.1199999999999</v>
      </c>
      <c r="I256" s="54">
        <v>742.56000000000017</v>
      </c>
    </row>
    <row r="257" spans="1:9" x14ac:dyDescent="0.25">
      <c r="A257" s="17" t="s">
        <v>18</v>
      </c>
      <c r="B257" s="17" t="s">
        <v>4</v>
      </c>
      <c r="C257" s="17">
        <v>2022</v>
      </c>
      <c r="D257" s="17" t="s">
        <v>15</v>
      </c>
      <c r="E257" s="17" t="s">
        <v>29</v>
      </c>
      <c r="F257" s="52">
        <v>140</v>
      </c>
      <c r="G257" s="53">
        <v>1514.8</v>
      </c>
      <c r="H257" s="53">
        <v>935.19999999999993</v>
      </c>
      <c r="I257" s="54">
        <v>579.6</v>
      </c>
    </row>
    <row r="258" spans="1:9" x14ac:dyDescent="0.25">
      <c r="A258" s="17" t="s">
        <v>18</v>
      </c>
      <c r="B258" s="17" t="s">
        <v>4</v>
      </c>
      <c r="C258" s="17">
        <v>2022</v>
      </c>
      <c r="D258" s="17" t="s">
        <v>13</v>
      </c>
      <c r="E258" s="17" t="s">
        <v>29</v>
      </c>
      <c r="F258" s="52">
        <v>137</v>
      </c>
      <c r="G258" s="53">
        <v>1742.64</v>
      </c>
      <c r="H258" s="53">
        <v>824.7399999999999</v>
      </c>
      <c r="I258" s="54">
        <v>917.9000000000002</v>
      </c>
    </row>
    <row r="259" spans="1:9" x14ac:dyDescent="0.25">
      <c r="A259" s="17" t="s">
        <v>18</v>
      </c>
      <c r="B259" s="17" t="s">
        <v>4</v>
      </c>
      <c r="C259" s="17">
        <v>2022</v>
      </c>
      <c r="D259" s="17" t="s">
        <v>8</v>
      </c>
      <c r="E259" s="17" t="s">
        <v>29</v>
      </c>
      <c r="F259" s="52">
        <v>126</v>
      </c>
      <c r="G259" s="53">
        <v>1423.8000000000002</v>
      </c>
      <c r="H259" s="53">
        <v>735.84</v>
      </c>
      <c r="I259" s="54">
        <v>687.96000000000015</v>
      </c>
    </row>
    <row r="260" spans="1:9" x14ac:dyDescent="0.25">
      <c r="A260" s="17" t="s">
        <v>18</v>
      </c>
      <c r="B260" s="17" t="s">
        <v>4</v>
      </c>
      <c r="C260" s="17">
        <v>2022</v>
      </c>
      <c r="D260" s="17" t="s">
        <v>9</v>
      </c>
      <c r="E260" s="17" t="s">
        <v>29</v>
      </c>
      <c r="F260" s="52">
        <v>126</v>
      </c>
      <c r="G260" s="53">
        <v>1558.62</v>
      </c>
      <c r="H260" s="53">
        <v>787.5</v>
      </c>
      <c r="I260" s="54">
        <v>771.11999999999989</v>
      </c>
    </row>
    <row r="261" spans="1:9" x14ac:dyDescent="0.25">
      <c r="A261" s="17" t="s">
        <v>18</v>
      </c>
      <c r="B261" s="17" t="s">
        <v>4</v>
      </c>
      <c r="C261" s="17">
        <v>2022</v>
      </c>
      <c r="D261" s="17" t="s">
        <v>10</v>
      </c>
      <c r="E261" s="17" t="s">
        <v>29</v>
      </c>
      <c r="F261" s="52">
        <v>125</v>
      </c>
      <c r="G261" s="53">
        <v>1680</v>
      </c>
      <c r="H261" s="53">
        <v>815</v>
      </c>
      <c r="I261" s="54">
        <v>865</v>
      </c>
    </row>
    <row r="262" spans="1:9" x14ac:dyDescent="0.25">
      <c r="A262" s="17" t="s">
        <v>18</v>
      </c>
      <c r="B262" s="17" t="s">
        <v>4</v>
      </c>
      <c r="C262" s="17">
        <v>2022</v>
      </c>
      <c r="D262" s="17" t="s">
        <v>16</v>
      </c>
      <c r="E262" s="17" t="s">
        <v>29</v>
      </c>
      <c r="F262" s="52">
        <v>127</v>
      </c>
      <c r="G262" s="53">
        <v>1615.44</v>
      </c>
      <c r="H262" s="53">
        <v>880.11</v>
      </c>
      <c r="I262" s="54">
        <v>735.33</v>
      </c>
    </row>
    <row r="263" spans="1:9" x14ac:dyDescent="0.25">
      <c r="A263" s="17" t="s">
        <v>18</v>
      </c>
      <c r="B263" s="17" t="s">
        <v>4</v>
      </c>
      <c r="C263" s="17">
        <v>2022</v>
      </c>
      <c r="D263" s="17" t="s">
        <v>11</v>
      </c>
      <c r="E263" s="17" t="s">
        <v>29</v>
      </c>
      <c r="F263" s="52">
        <v>185</v>
      </c>
      <c r="G263" s="53">
        <v>2155.25</v>
      </c>
      <c r="H263" s="53">
        <v>1124.8</v>
      </c>
      <c r="I263" s="54">
        <v>1030.45</v>
      </c>
    </row>
    <row r="264" spans="1:9" x14ac:dyDescent="0.25">
      <c r="A264" s="17" t="s">
        <v>18</v>
      </c>
      <c r="B264" s="17" t="s">
        <v>4</v>
      </c>
      <c r="C264" s="17">
        <v>2022</v>
      </c>
      <c r="D264" s="17" t="s">
        <v>14</v>
      </c>
      <c r="E264" s="17" t="s">
        <v>29</v>
      </c>
      <c r="F264" s="52">
        <v>200</v>
      </c>
      <c r="G264" s="53">
        <v>2354</v>
      </c>
      <c r="H264" s="53">
        <v>1338</v>
      </c>
      <c r="I264" s="54">
        <v>1016</v>
      </c>
    </row>
    <row r="265" spans="1:9" x14ac:dyDescent="0.25">
      <c r="A265" s="17" t="s">
        <v>18</v>
      </c>
      <c r="B265" s="17" t="s">
        <v>4</v>
      </c>
      <c r="C265" s="17">
        <v>2022</v>
      </c>
      <c r="D265" s="17" t="s">
        <v>12</v>
      </c>
      <c r="E265" s="17" t="s">
        <v>29</v>
      </c>
      <c r="F265" s="52">
        <v>186</v>
      </c>
      <c r="G265" s="53">
        <v>2300.8199999999997</v>
      </c>
      <c r="H265" s="53">
        <v>1160.6400000000001</v>
      </c>
      <c r="I265" s="54">
        <v>1140.1799999999996</v>
      </c>
    </row>
    <row r="266" spans="1:9" x14ac:dyDescent="0.25">
      <c r="A266" s="17" t="s">
        <v>18</v>
      </c>
      <c r="B266" s="17" t="s">
        <v>4</v>
      </c>
      <c r="C266" s="17">
        <v>2021</v>
      </c>
      <c r="D266" s="17" t="s">
        <v>5</v>
      </c>
      <c r="E266" s="17" t="s">
        <v>27</v>
      </c>
      <c r="F266" s="52">
        <v>344</v>
      </c>
      <c r="G266" s="53">
        <v>3608.56</v>
      </c>
      <c r="H266" s="53">
        <v>2359.84</v>
      </c>
      <c r="I266" s="54">
        <v>1248.7199999999998</v>
      </c>
    </row>
    <row r="267" spans="1:9" x14ac:dyDescent="0.25">
      <c r="A267" s="17" t="s">
        <v>18</v>
      </c>
      <c r="B267" s="17" t="s">
        <v>4</v>
      </c>
      <c r="C267" s="17">
        <v>2021</v>
      </c>
      <c r="D267" s="17" t="s">
        <v>6</v>
      </c>
      <c r="E267" s="17" t="s">
        <v>27</v>
      </c>
      <c r="F267" s="52">
        <v>288</v>
      </c>
      <c r="G267" s="53">
        <v>3291.84</v>
      </c>
      <c r="H267" s="53">
        <v>1851.84</v>
      </c>
      <c r="I267" s="54">
        <v>1440.0000000000002</v>
      </c>
    </row>
    <row r="268" spans="1:9" x14ac:dyDescent="0.25">
      <c r="A268" s="17" t="s">
        <v>18</v>
      </c>
      <c r="B268" s="17" t="s">
        <v>4</v>
      </c>
      <c r="C268" s="17">
        <v>2021</v>
      </c>
      <c r="D268" s="17" t="s">
        <v>7</v>
      </c>
      <c r="E268" s="17" t="s">
        <v>27</v>
      </c>
      <c r="F268" s="52">
        <v>306</v>
      </c>
      <c r="G268" s="53">
        <v>3179.34</v>
      </c>
      <c r="H268" s="53">
        <v>2013.48</v>
      </c>
      <c r="I268" s="54">
        <v>1165.8600000000001</v>
      </c>
    </row>
    <row r="269" spans="1:9" x14ac:dyDescent="0.25">
      <c r="A269" s="17" t="s">
        <v>18</v>
      </c>
      <c r="B269" s="17" t="s">
        <v>4</v>
      </c>
      <c r="C269" s="17">
        <v>2021</v>
      </c>
      <c r="D269" s="17" t="s">
        <v>15</v>
      </c>
      <c r="E269" s="17" t="s">
        <v>27</v>
      </c>
      <c r="F269" s="52">
        <v>186</v>
      </c>
      <c r="G269" s="53">
        <v>1833.9599999999998</v>
      </c>
      <c r="H269" s="53">
        <v>1328.04</v>
      </c>
      <c r="I269" s="54">
        <v>505.91999999999985</v>
      </c>
    </row>
    <row r="270" spans="1:9" x14ac:dyDescent="0.25">
      <c r="A270" s="17" t="s">
        <v>18</v>
      </c>
      <c r="B270" s="17" t="s">
        <v>4</v>
      </c>
      <c r="C270" s="17">
        <v>2021</v>
      </c>
      <c r="D270" s="17" t="s">
        <v>13</v>
      </c>
      <c r="E270" s="17" t="s">
        <v>27</v>
      </c>
      <c r="F270" s="52">
        <v>218</v>
      </c>
      <c r="G270" s="53">
        <v>2332.6</v>
      </c>
      <c r="H270" s="53">
        <v>1336.34</v>
      </c>
      <c r="I270" s="54">
        <v>996.26</v>
      </c>
    </row>
    <row r="271" spans="1:9" x14ac:dyDescent="0.25">
      <c r="A271" s="17" t="s">
        <v>18</v>
      </c>
      <c r="B271" s="17" t="s">
        <v>4</v>
      </c>
      <c r="C271" s="17">
        <v>2021</v>
      </c>
      <c r="D271" s="17" t="s">
        <v>8</v>
      </c>
      <c r="E271" s="17" t="s">
        <v>27</v>
      </c>
      <c r="F271" s="52">
        <v>274</v>
      </c>
      <c r="G271" s="53">
        <v>3131.8199999999997</v>
      </c>
      <c r="H271" s="53">
        <v>2145.42</v>
      </c>
      <c r="I271" s="54">
        <v>986.39999999999964</v>
      </c>
    </row>
    <row r="272" spans="1:9" x14ac:dyDescent="0.25">
      <c r="A272" s="17" t="s">
        <v>18</v>
      </c>
      <c r="B272" s="17" t="s">
        <v>4</v>
      </c>
      <c r="C272" s="17">
        <v>2021</v>
      </c>
      <c r="D272" s="17" t="s">
        <v>9</v>
      </c>
      <c r="E272" s="17" t="s">
        <v>27</v>
      </c>
      <c r="F272" s="52">
        <v>241</v>
      </c>
      <c r="G272" s="53">
        <v>2882.36</v>
      </c>
      <c r="H272" s="53">
        <v>1655.67</v>
      </c>
      <c r="I272" s="54">
        <v>1226.69</v>
      </c>
    </row>
    <row r="273" spans="1:9" x14ac:dyDescent="0.25">
      <c r="A273" s="17" t="s">
        <v>18</v>
      </c>
      <c r="B273" s="17" t="s">
        <v>4</v>
      </c>
      <c r="C273" s="17">
        <v>2021</v>
      </c>
      <c r="D273" s="17" t="s">
        <v>10</v>
      </c>
      <c r="E273" s="17" t="s">
        <v>27</v>
      </c>
      <c r="F273" s="52">
        <v>238</v>
      </c>
      <c r="G273" s="53">
        <v>2246.7199999999998</v>
      </c>
      <c r="H273" s="53">
        <v>1504.16</v>
      </c>
      <c r="I273" s="54">
        <v>742.55999999999972</v>
      </c>
    </row>
    <row r="274" spans="1:9" x14ac:dyDescent="0.25">
      <c r="A274" s="17" t="s">
        <v>18</v>
      </c>
      <c r="B274" s="17" t="s">
        <v>4</v>
      </c>
      <c r="C274" s="17">
        <v>2021</v>
      </c>
      <c r="D274" s="17" t="s">
        <v>16</v>
      </c>
      <c r="E274" s="17" t="s">
        <v>27</v>
      </c>
      <c r="F274" s="52">
        <v>211</v>
      </c>
      <c r="G274" s="53">
        <v>2015.0500000000002</v>
      </c>
      <c r="H274" s="53">
        <v>1379.94</v>
      </c>
      <c r="I274" s="54">
        <v>635.11000000000013</v>
      </c>
    </row>
    <row r="275" spans="1:9" x14ac:dyDescent="0.25">
      <c r="A275" s="17" t="s">
        <v>18</v>
      </c>
      <c r="B275" s="17" t="s">
        <v>4</v>
      </c>
      <c r="C275" s="17">
        <v>2021</v>
      </c>
      <c r="D275" s="17" t="s">
        <v>11</v>
      </c>
      <c r="E275" s="17" t="s">
        <v>27</v>
      </c>
      <c r="F275" s="52">
        <v>286</v>
      </c>
      <c r="G275" s="53">
        <v>3329.04</v>
      </c>
      <c r="H275" s="53">
        <v>1701.7</v>
      </c>
      <c r="I275" s="54">
        <v>1627.34</v>
      </c>
    </row>
    <row r="276" spans="1:9" x14ac:dyDescent="0.25">
      <c r="A276" s="17" t="s">
        <v>18</v>
      </c>
      <c r="B276" s="17" t="s">
        <v>4</v>
      </c>
      <c r="C276" s="17">
        <v>2021</v>
      </c>
      <c r="D276" s="17" t="s">
        <v>14</v>
      </c>
      <c r="E276" s="17" t="s">
        <v>27</v>
      </c>
      <c r="F276" s="52">
        <v>332</v>
      </c>
      <c r="G276" s="53">
        <v>3203.8</v>
      </c>
      <c r="H276" s="53">
        <v>2443.52</v>
      </c>
      <c r="I276" s="54">
        <v>760.2800000000002</v>
      </c>
    </row>
    <row r="277" spans="1:9" x14ac:dyDescent="0.25">
      <c r="A277" s="17" t="s">
        <v>18</v>
      </c>
      <c r="B277" s="17" t="s">
        <v>4</v>
      </c>
      <c r="C277" s="17">
        <v>2021</v>
      </c>
      <c r="D277" s="17" t="s">
        <v>12</v>
      </c>
      <c r="E277" s="17" t="s">
        <v>27</v>
      </c>
      <c r="F277" s="52">
        <v>293</v>
      </c>
      <c r="G277" s="53">
        <v>2982.74</v>
      </c>
      <c r="H277" s="53">
        <v>1816.6000000000001</v>
      </c>
      <c r="I277" s="54">
        <v>1166.1399999999996</v>
      </c>
    </row>
    <row r="278" spans="1:9" x14ac:dyDescent="0.25">
      <c r="A278" s="17" t="s">
        <v>18</v>
      </c>
      <c r="B278" s="17" t="s">
        <v>4</v>
      </c>
      <c r="C278" s="17">
        <v>2022</v>
      </c>
      <c r="D278" s="17" t="s">
        <v>5</v>
      </c>
      <c r="E278" s="17" t="s">
        <v>27</v>
      </c>
      <c r="F278" s="52">
        <v>313</v>
      </c>
      <c r="G278" s="53">
        <v>3349.1</v>
      </c>
      <c r="H278" s="53">
        <v>1662.03</v>
      </c>
      <c r="I278" s="54">
        <v>1687.07</v>
      </c>
    </row>
    <row r="279" spans="1:9" x14ac:dyDescent="0.25">
      <c r="A279" s="17" t="s">
        <v>18</v>
      </c>
      <c r="B279" s="17" t="s">
        <v>4</v>
      </c>
      <c r="C279" s="17">
        <v>2022</v>
      </c>
      <c r="D279" s="17" t="s">
        <v>6</v>
      </c>
      <c r="E279" s="17" t="s">
        <v>27</v>
      </c>
      <c r="F279" s="52">
        <v>272</v>
      </c>
      <c r="G279" s="53">
        <v>2826.08</v>
      </c>
      <c r="H279" s="53">
        <v>1768</v>
      </c>
      <c r="I279" s="54">
        <v>1058.08</v>
      </c>
    </row>
    <row r="280" spans="1:9" x14ac:dyDescent="0.25">
      <c r="A280" s="17" t="s">
        <v>18</v>
      </c>
      <c r="B280" s="17" t="s">
        <v>4</v>
      </c>
      <c r="C280" s="17">
        <v>2022</v>
      </c>
      <c r="D280" s="17" t="s">
        <v>7</v>
      </c>
      <c r="E280" s="17" t="s">
        <v>27</v>
      </c>
      <c r="F280" s="52">
        <v>280</v>
      </c>
      <c r="G280" s="53">
        <v>3231.2</v>
      </c>
      <c r="H280" s="53">
        <v>1677.2</v>
      </c>
      <c r="I280" s="54">
        <v>1553.9999999999998</v>
      </c>
    </row>
    <row r="281" spans="1:9" x14ac:dyDescent="0.25">
      <c r="A281" s="17" t="s">
        <v>18</v>
      </c>
      <c r="B281" s="17" t="s">
        <v>4</v>
      </c>
      <c r="C281" s="17">
        <v>2022</v>
      </c>
      <c r="D281" s="17" t="s">
        <v>15</v>
      </c>
      <c r="E281" s="17" t="s">
        <v>27</v>
      </c>
      <c r="F281" s="52">
        <v>214</v>
      </c>
      <c r="G281" s="53">
        <v>2379.6799999999998</v>
      </c>
      <c r="H281" s="53">
        <v>1455.2</v>
      </c>
      <c r="I281" s="54">
        <v>924.47999999999979</v>
      </c>
    </row>
    <row r="282" spans="1:9" x14ac:dyDescent="0.25">
      <c r="A282" s="17" t="s">
        <v>18</v>
      </c>
      <c r="B282" s="17" t="s">
        <v>4</v>
      </c>
      <c r="C282" s="17">
        <v>2022</v>
      </c>
      <c r="D282" s="17" t="s">
        <v>13</v>
      </c>
      <c r="E282" s="17" t="s">
        <v>27</v>
      </c>
      <c r="F282" s="52">
        <v>233</v>
      </c>
      <c r="G282" s="53">
        <v>2565.33</v>
      </c>
      <c r="H282" s="53">
        <v>1591.39</v>
      </c>
      <c r="I282" s="54">
        <v>973.93999999999983</v>
      </c>
    </row>
    <row r="283" spans="1:9" x14ac:dyDescent="0.25">
      <c r="A283" s="17" t="s">
        <v>18</v>
      </c>
      <c r="B283" s="17" t="s">
        <v>4</v>
      </c>
      <c r="C283" s="17">
        <v>2022</v>
      </c>
      <c r="D283" s="17" t="s">
        <v>8</v>
      </c>
      <c r="E283" s="17" t="s">
        <v>27</v>
      </c>
      <c r="F283" s="52">
        <v>213</v>
      </c>
      <c r="G283" s="53">
        <v>2568.7800000000002</v>
      </c>
      <c r="H283" s="53">
        <v>1424.97</v>
      </c>
      <c r="I283" s="54">
        <v>1143.8100000000002</v>
      </c>
    </row>
    <row r="284" spans="1:9" x14ac:dyDescent="0.25">
      <c r="A284" s="17" t="s">
        <v>18</v>
      </c>
      <c r="B284" s="17" t="s">
        <v>4</v>
      </c>
      <c r="C284" s="17">
        <v>2022</v>
      </c>
      <c r="D284" s="17" t="s">
        <v>9</v>
      </c>
      <c r="E284" s="17" t="s">
        <v>27</v>
      </c>
      <c r="F284" s="52">
        <v>199</v>
      </c>
      <c r="G284" s="53">
        <v>2190.9899999999998</v>
      </c>
      <c r="H284" s="53">
        <v>1265.6400000000001</v>
      </c>
      <c r="I284" s="54">
        <v>925.34999999999968</v>
      </c>
    </row>
    <row r="285" spans="1:9" x14ac:dyDescent="0.25">
      <c r="A285" s="17" t="s">
        <v>18</v>
      </c>
      <c r="B285" s="17" t="s">
        <v>4</v>
      </c>
      <c r="C285" s="17">
        <v>2022</v>
      </c>
      <c r="D285" s="17" t="s">
        <v>10</v>
      </c>
      <c r="E285" s="17" t="s">
        <v>27</v>
      </c>
      <c r="F285" s="52">
        <v>178</v>
      </c>
      <c r="G285" s="53">
        <v>2091.5</v>
      </c>
      <c r="H285" s="53">
        <v>1091.1399999999999</v>
      </c>
      <c r="I285" s="54">
        <v>1000.3600000000001</v>
      </c>
    </row>
    <row r="286" spans="1:9" x14ac:dyDescent="0.25">
      <c r="A286" s="17" t="s">
        <v>18</v>
      </c>
      <c r="B286" s="17" t="s">
        <v>4</v>
      </c>
      <c r="C286" s="17">
        <v>2022</v>
      </c>
      <c r="D286" s="17" t="s">
        <v>16</v>
      </c>
      <c r="E286" s="17" t="s">
        <v>27</v>
      </c>
      <c r="F286" s="52">
        <v>203</v>
      </c>
      <c r="G286" s="53">
        <v>2235.0299999999997</v>
      </c>
      <c r="H286" s="53">
        <v>1215.97</v>
      </c>
      <c r="I286" s="54">
        <v>1019.0599999999997</v>
      </c>
    </row>
    <row r="287" spans="1:9" x14ac:dyDescent="0.25">
      <c r="A287" s="17" t="s">
        <v>18</v>
      </c>
      <c r="B287" s="17" t="s">
        <v>4</v>
      </c>
      <c r="C287" s="17">
        <v>2022</v>
      </c>
      <c r="D287" s="17" t="s">
        <v>11</v>
      </c>
      <c r="E287" s="17" t="s">
        <v>27</v>
      </c>
      <c r="F287" s="52">
        <v>311</v>
      </c>
      <c r="G287" s="53">
        <v>3327.7</v>
      </c>
      <c r="H287" s="53">
        <v>2074.37</v>
      </c>
      <c r="I287" s="54">
        <v>1253.33</v>
      </c>
    </row>
    <row r="288" spans="1:9" x14ac:dyDescent="0.25">
      <c r="A288" s="17" t="s">
        <v>18</v>
      </c>
      <c r="B288" s="17" t="s">
        <v>4</v>
      </c>
      <c r="C288" s="17">
        <v>2022</v>
      </c>
      <c r="D288" s="17" t="s">
        <v>14</v>
      </c>
      <c r="E288" s="17" t="s">
        <v>27</v>
      </c>
      <c r="F288" s="52">
        <v>317</v>
      </c>
      <c r="G288" s="53">
        <v>3689.88</v>
      </c>
      <c r="H288" s="53">
        <v>2085.86</v>
      </c>
      <c r="I288" s="54">
        <v>1604.02</v>
      </c>
    </row>
    <row r="289" spans="1:9" x14ac:dyDescent="0.25">
      <c r="A289" s="17" t="s">
        <v>18</v>
      </c>
      <c r="B289" s="17" t="s">
        <v>4</v>
      </c>
      <c r="C289" s="17">
        <v>2022</v>
      </c>
      <c r="D289" s="17" t="s">
        <v>12</v>
      </c>
      <c r="E289" s="17" t="s">
        <v>27</v>
      </c>
      <c r="F289" s="52">
        <v>319</v>
      </c>
      <c r="G289" s="53">
        <v>3445.2000000000003</v>
      </c>
      <c r="H289" s="53">
        <v>1952.28</v>
      </c>
      <c r="I289" s="54">
        <v>1492.9200000000003</v>
      </c>
    </row>
    <row r="290" spans="1:9" x14ac:dyDescent="0.25">
      <c r="A290" s="17" t="s">
        <v>21</v>
      </c>
      <c r="B290" s="17" t="s">
        <v>22</v>
      </c>
      <c r="C290" s="17">
        <v>2021</v>
      </c>
      <c r="D290" s="17" t="s">
        <v>5</v>
      </c>
      <c r="E290" s="17" t="s">
        <v>28</v>
      </c>
      <c r="F290" s="52">
        <v>66</v>
      </c>
      <c r="G290" s="53">
        <v>775.5</v>
      </c>
      <c r="H290" s="53">
        <v>636.9</v>
      </c>
      <c r="I290" s="54">
        <v>138.60000000000002</v>
      </c>
    </row>
    <row r="291" spans="1:9" x14ac:dyDescent="0.25">
      <c r="A291" s="17" t="s">
        <v>21</v>
      </c>
      <c r="B291" s="17" t="s">
        <v>22</v>
      </c>
      <c r="C291" s="17">
        <v>2021</v>
      </c>
      <c r="D291" s="17" t="s">
        <v>6</v>
      </c>
      <c r="E291" s="17" t="s">
        <v>28</v>
      </c>
      <c r="F291" s="52">
        <v>68</v>
      </c>
      <c r="G291" s="53">
        <v>909.84</v>
      </c>
      <c r="H291" s="53">
        <v>499.79999999999995</v>
      </c>
      <c r="I291" s="54">
        <v>410.04000000000008</v>
      </c>
    </row>
    <row r="292" spans="1:9" x14ac:dyDescent="0.25">
      <c r="A292" s="17" t="s">
        <v>21</v>
      </c>
      <c r="B292" s="17" t="s">
        <v>22</v>
      </c>
      <c r="C292" s="17">
        <v>2021</v>
      </c>
      <c r="D292" s="17" t="s">
        <v>7</v>
      </c>
      <c r="E292" s="17" t="s">
        <v>28</v>
      </c>
      <c r="F292" s="52">
        <v>59</v>
      </c>
      <c r="G292" s="53">
        <v>715.67000000000007</v>
      </c>
      <c r="H292" s="53">
        <v>366.97999999999996</v>
      </c>
      <c r="I292" s="54">
        <v>348.69000000000011</v>
      </c>
    </row>
    <row r="293" spans="1:9" x14ac:dyDescent="0.25">
      <c r="A293" s="17" t="s">
        <v>21</v>
      </c>
      <c r="B293" s="17" t="s">
        <v>22</v>
      </c>
      <c r="C293" s="17">
        <v>2021</v>
      </c>
      <c r="D293" s="17" t="s">
        <v>15</v>
      </c>
      <c r="E293" s="17" t="s">
        <v>28</v>
      </c>
      <c r="F293" s="52">
        <v>62</v>
      </c>
      <c r="G293" s="53">
        <v>837</v>
      </c>
      <c r="H293" s="53">
        <v>388.73999999999995</v>
      </c>
      <c r="I293" s="54">
        <v>448.26000000000005</v>
      </c>
    </row>
    <row r="294" spans="1:9" x14ac:dyDescent="0.25">
      <c r="A294" s="17" t="s">
        <v>21</v>
      </c>
      <c r="B294" s="17" t="s">
        <v>22</v>
      </c>
      <c r="C294" s="17">
        <v>2021</v>
      </c>
      <c r="D294" s="17" t="s">
        <v>13</v>
      </c>
      <c r="E294" s="17" t="s">
        <v>28</v>
      </c>
      <c r="F294" s="52">
        <v>63</v>
      </c>
      <c r="G294" s="53">
        <v>756</v>
      </c>
      <c r="H294" s="53">
        <v>391.23</v>
      </c>
      <c r="I294" s="54">
        <v>364.77</v>
      </c>
    </row>
    <row r="295" spans="1:9" x14ac:dyDescent="0.25">
      <c r="A295" s="17" t="s">
        <v>21</v>
      </c>
      <c r="B295" s="17" t="s">
        <v>22</v>
      </c>
      <c r="C295" s="17">
        <v>2021</v>
      </c>
      <c r="D295" s="17" t="s">
        <v>8</v>
      </c>
      <c r="E295" s="17" t="s">
        <v>28</v>
      </c>
      <c r="F295" s="52">
        <v>43</v>
      </c>
      <c r="G295" s="53">
        <v>569.75</v>
      </c>
      <c r="H295" s="53">
        <v>431.28999999999996</v>
      </c>
      <c r="I295" s="54">
        <v>138.46000000000004</v>
      </c>
    </row>
    <row r="296" spans="1:9" x14ac:dyDescent="0.25">
      <c r="A296" s="17" t="s">
        <v>21</v>
      </c>
      <c r="B296" s="17" t="s">
        <v>22</v>
      </c>
      <c r="C296" s="17">
        <v>2021</v>
      </c>
      <c r="D296" s="17" t="s">
        <v>9</v>
      </c>
      <c r="E296" s="17" t="s">
        <v>28</v>
      </c>
      <c r="F296" s="52">
        <v>44</v>
      </c>
      <c r="G296" s="53">
        <v>610.72</v>
      </c>
      <c r="H296" s="53">
        <v>313.28000000000003</v>
      </c>
      <c r="I296" s="54">
        <v>297.44</v>
      </c>
    </row>
    <row r="297" spans="1:9" x14ac:dyDescent="0.25">
      <c r="A297" s="17" t="s">
        <v>21</v>
      </c>
      <c r="B297" s="17" t="s">
        <v>22</v>
      </c>
      <c r="C297" s="17">
        <v>2021</v>
      </c>
      <c r="D297" s="17" t="s">
        <v>10</v>
      </c>
      <c r="E297" s="17" t="s">
        <v>28</v>
      </c>
      <c r="F297" s="52">
        <v>41</v>
      </c>
      <c r="G297" s="53">
        <v>461.25</v>
      </c>
      <c r="H297" s="53">
        <v>263.21999999999997</v>
      </c>
      <c r="I297" s="54">
        <v>198.03000000000003</v>
      </c>
    </row>
    <row r="298" spans="1:9" x14ac:dyDescent="0.25">
      <c r="A298" s="17" t="s">
        <v>21</v>
      </c>
      <c r="B298" s="17" t="s">
        <v>22</v>
      </c>
      <c r="C298" s="17">
        <v>2021</v>
      </c>
      <c r="D298" s="17" t="s">
        <v>16</v>
      </c>
      <c r="E298" s="17" t="s">
        <v>28</v>
      </c>
      <c r="F298" s="52">
        <v>56</v>
      </c>
      <c r="G298" s="53">
        <v>791.28000000000009</v>
      </c>
      <c r="H298" s="53">
        <v>390.32</v>
      </c>
      <c r="I298" s="54">
        <v>400.96000000000009</v>
      </c>
    </row>
    <row r="299" spans="1:9" x14ac:dyDescent="0.25">
      <c r="A299" s="17" t="s">
        <v>21</v>
      </c>
      <c r="B299" s="17" t="s">
        <v>22</v>
      </c>
      <c r="C299" s="17">
        <v>2021</v>
      </c>
      <c r="D299" s="17" t="s">
        <v>11</v>
      </c>
      <c r="E299" s="17" t="s">
        <v>28</v>
      </c>
      <c r="F299" s="52">
        <v>74</v>
      </c>
      <c r="G299" s="53">
        <v>832.5</v>
      </c>
      <c r="H299" s="53">
        <v>580.9</v>
      </c>
      <c r="I299" s="54">
        <v>251.60000000000002</v>
      </c>
    </row>
    <row r="300" spans="1:9" x14ac:dyDescent="0.25">
      <c r="A300" s="17" t="s">
        <v>21</v>
      </c>
      <c r="B300" s="17" t="s">
        <v>22</v>
      </c>
      <c r="C300" s="17">
        <v>2021</v>
      </c>
      <c r="D300" s="17" t="s">
        <v>14</v>
      </c>
      <c r="E300" s="17" t="s">
        <v>28</v>
      </c>
      <c r="F300" s="52">
        <v>78</v>
      </c>
      <c r="G300" s="53">
        <v>965.6400000000001</v>
      </c>
      <c r="H300" s="53">
        <v>605.28</v>
      </c>
      <c r="I300" s="54">
        <v>360.36000000000013</v>
      </c>
    </row>
    <row r="301" spans="1:9" x14ac:dyDescent="0.25">
      <c r="A301" s="17" t="s">
        <v>21</v>
      </c>
      <c r="B301" s="17" t="s">
        <v>22</v>
      </c>
      <c r="C301" s="17">
        <v>2021</v>
      </c>
      <c r="D301" s="17" t="s">
        <v>12</v>
      </c>
      <c r="E301" s="17" t="s">
        <v>28</v>
      </c>
      <c r="F301" s="52">
        <v>69</v>
      </c>
      <c r="G301" s="53">
        <v>923.22</v>
      </c>
      <c r="H301" s="53">
        <v>483.69</v>
      </c>
      <c r="I301" s="54">
        <v>439.53000000000003</v>
      </c>
    </row>
    <row r="302" spans="1:9" x14ac:dyDescent="0.25">
      <c r="A302" s="17" t="s">
        <v>21</v>
      </c>
      <c r="B302" s="17" t="s">
        <v>22</v>
      </c>
      <c r="C302" s="17">
        <v>2022</v>
      </c>
      <c r="D302" s="17" t="s">
        <v>5</v>
      </c>
      <c r="E302" s="17" t="s">
        <v>28</v>
      </c>
      <c r="F302" s="52">
        <v>75</v>
      </c>
      <c r="G302" s="53">
        <v>1068.75</v>
      </c>
      <c r="H302" s="53">
        <v>618</v>
      </c>
      <c r="I302" s="54">
        <v>450.75</v>
      </c>
    </row>
    <row r="303" spans="1:9" x14ac:dyDescent="0.25">
      <c r="A303" s="17" t="s">
        <v>21</v>
      </c>
      <c r="B303" s="17" t="s">
        <v>22</v>
      </c>
      <c r="C303" s="17">
        <v>2022</v>
      </c>
      <c r="D303" s="17" t="s">
        <v>6</v>
      </c>
      <c r="E303" s="17" t="s">
        <v>28</v>
      </c>
      <c r="F303" s="52">
        <v>75</v>
      </c>
      <c r="G303" s="53">
        <v>966.00000000000011</v>
      </c>
      <c r="H303" s="53">
        <v>416.99999999999994</v>
      </c>
      <c r="I303" s="54">
        <v>549.00000000000023</v>
      </c>
    </row>
    <row r="304" spans="1:9" x14ac:dyDescent="0.25">
      <c r="A304" s="17" t="s">
        <v>21</v>
      </c>
      <c r="B304" s="17" t="s">
        <v>22</v>
      </c>
      <c r="C304" s="17">
        <v>2022</v>
      </c>
      <c r="D304" s="17" t="s">
        <v>7</v>
      </c>
      <c r="E304" s="17" t="s">
        <v>28</v>
      </c>
      <c r="F304" s="52">
        <v>71</v>
      </c>
      <c r="G304" s="53">
        <v>940.75</v>
      </c>
      <c r="H304" s="53">
        <v>499.13</v>
      </c>
      <c r="I304" s="54">
        <v>441.62</v>
      </c>
    </row>
    <row r="305" spans="1:9" x14ac:dyDescent="0.25">
      <c r="A305" s="17" t="s">
        <v>21</v>
      </c>
      <c r="B305" s="17" t="s">
        <v>22</v>
      </c>
      <c r="C305" s="17">
        <v>2022</v>
      </c>
      <c r="D305" s="17" t="s">
        <v>15</v>
      </c>
      <c r="E305" s="17" t="s">
        <v>28</v>
      </c>
      <c r="F305" s="52">
        <v>56</v>
      </c>
      <c r="G305" s="53">
        <v>693.28000000000009</v>
      </c>
      <c r="H305" s="53">
        <v>382.48</v>
      </c>
      <c r="I305" s="54">
        <v>310.80000000000007</v>
      </c>
    </row>
    <row r="306" spans="1:9" x14ac:dyDescent="0.25">
      <c r="A306" s="17" t="s">
        <v>21</v>
      </c>
      <c r="B306" s="17" t="s">
        <v>22</v>
      </c>
      <c r="C306" s="17">
        <v>2022</v>
      </c>
      <c r="D306" s="17" t="s">
        <v>13</v>
      </c>
      <c r="E306" s="17" t="s">
        <v>28</v>
      </c>
      <c r="F306" s="52">
        <v>53</v>
      </c>
      <c r="G306" s="53">
        <v>702.25</v>
      </c>
      <c r="H306" s="53">
        <v>383.19</v>
      </c>
      <c r="I306" s="54">
        <v>319.06</v>
      </c>
    </row>
    <row r="307" spans="1:9" x14ac:dyDescent="0.25">
      <c r="A307" s="17" t="s">
        <v>21</v>
      </c>
      <c r="B307" s="17" t="s">
        <v>22</v>
      </c>
      <c r="C307" s="17">
        <v>2022</v>
      </c>
      <c r="D307" s="17" t="s">
        <v>8</v>
      </c>
      <c r="E307" s="17" t="s">
        <v>28</v>
      </c>
      <c r="F307" s="52">
        <v>57</v>
      </c>
      <c r="G307" s="53">
        <v>755.25</v>
      </c>
      <c r="H307" s="53">
        <v>312.36</v>
      </c>
      <c r="I307" s="54">
        <v>442.89</v>
      </c>
    </row>
    <row r="308" spans="1:9" x14ac:dyDescent="0.25">
      <c r="A308" s="17" t="s">
        <v>21</v>
      </c>
      <c r="B308" s="17" t="s">
        <v>22</v>
      </c>
      <c r="C308" s="17">
        <v>2022</v>
      </c>
      <c r="D308" s="17" t="s">
        <v>9</v>
      </c>
      <c r="E308" s="17" t="s">
        <v>28</v>
      </c>
      <c r="F308" s="52">
        <v>56</v>
      </c>
      <c r="G308" s="53">
        <v>672</v>
      </c>
      <c r="H308" s="53">
        <v>427.84</v>
      </c>
      <c r="I308" s="54">
        <v>244.16000000000003</v>
      </c>
    </row>
    <row r="309" spans="1:9" x14ac:dyDescent="0.25">
      <c r="A309" s="17" t="s">
        <v>21</v>
      </c>
      <c r="B309" s="17" t="s">
        <v>22</v>
      </c>
      <c r="C309" s="17">
        <v>2022</v>
      </c>
      <c r="D309" s="17" t="s">
        <v>10</v>
      </c>
      <c r="E309" s="17" t="s">
        <v>28</v>
      </c>
      <c r="F309" s="52">
        <v>52</v>
      </c>
      <c r="G309" s="53">
        <v>656.76</v>
      </c>
      <c r="H309" s="53">
        <v>371.28</v>
      </c>
      <c r="I309" s="54">
        <v>285.48</v>
      </c>
    </row>
    <row r="310" spans="1:9" x14ac:dyDescent="0.25">
      <c r="A310" s="17" t="s">
        <v>21</v>
      </c>
      <c r="B310" s="17" t="s">
        <v>22</v>
      </c>
      <c r="C310" s="17">
        <v>2022</v>
      </c>
      <c r="D310" s="17" t="s">
        <v>16</v>
      </c>
      <c r="E310" s="17" t="s">
        <v>28</v>
      </c>
      <c r="F310" s="52">
        <v>48</v>
      </c>
      <c r="G310" s="53">
        <v>636</v>
      </c>
      <c r="H310" s="53">
        <v>347.04</v>
      </c>
      <c r="I310" s="54">
        <v>288.95999999999998</v>
      </c>
    </row>
    <row r="311" spans="1:9" x14ac:dyDescent="0.25">
      <c r="A311" s="17" t="s">
        <v>21</v>
      </c>
      <c r="B311" s="17" t="s">
        <v>22</v>
      </c>
      <c r="C311" s="17">
        <v>2022</v>
      </c>
      <c r="D311" s="17" t="s">
        <v>11</v>
      </c>
      <c r="E311" s="17" t="s">
        <v>28</v>
      </c>
      <c r="F311" s="52">
        <v>85</v>
      </c>
      <c r="G311" s="53">
        <v>1179.8</v>
      </c>
      <c r="H311" s="53">
        <v>543.15</v>
      </c>
      <c r="I311" s="54">
        <v>636.65</v>
      </c>
    </row>
    <row r="312" spans="1:9" x14ac:dyDescent="0.25">
      <c r="A312" s="17" t="s">
        <v>21</v>
      </c>
      <c r="B312" s="17" t="s">
        <v>22</v>
      </c>
      <c r="C312" s="17">
        <v>2022</v>
      </c>
      <c r="D312" s="17" t="s">
        <v>14</v>
      </c>
      <c r="E312" s="17" t="s">
        <v>28</v>
      </c>
      <c r="F312" s="52">
        <v>70</v>
      </c>
      <c r="G312" s="53">
        <v>805</v>
      </c>
      <c r="H312" s="53">
        <v>445.20000000000005</v>
      </c>
      <c r="I312" s="54">
        <v>359.79999999999995</v>
      </c>
    </row>
    <row r="313" spans="1:9" x14ac:dyDescent="0.25">
      <c r="A313" s="17" t="s">
        <v>21</v>
      </c>
      <c r="B313" s="17" t="s">
        <v>22</v>
      </c>
      <c r="C313" s="17">
        <v>2022</v>
      </c>
      <c r="D313" s="17" t="s">
        <v>12</v>
      </c>
      <c r="E313" s="17" t="s">
        <v>28</v>
      </c>
      <c r="F313" s="52">
        <v>82</v>
      </c>
      <c r="G313" s="53">
        <v>953.66000000000008</v>
      </c>
      <c r="H313" s="53">
        <v>583.02</v>
      </c>
      <c r="I313" s="54">
        <v>370.6400000000001</v>
      </c>
    </row>
    <row r="314" spans="1:9" x14ac:dyDescent="0.25">
      <c r="A314" s="17" t="s">
        <v>21</v>
      </c>
      <c r="B314" s="17" t="s">
        <v>22</v>
      </c>
      <c r="C314" s="17">
        <v>2021</v>
      </c>
      <c r="D314" s="17" t="s">
        <v>5</v>
      </c>
      <c r="E314" s="17" t="s">
        <v>29</v>
      </c>
      <c r="F314" s="52">
        <v>87</v>
      </c>
      <c r="G314" s="53">
        <v>934.38</v>
      </c>
      <c r="H314" s="53">
        <v>767.34</v>
      </c>
      <c r="I314" s="54">
        <v>167.03999999999996</v>
      </c>
    </row>
    <row r="315" spans="1:9" x14ac:dyDescent="0.25">
      <c r="A315" s="17" t="s">
        <v>21</v>
      </c>
      <c r="B315" s="17" t="s">
        <v>22</v>
      </c>
      <c r="C315" s="17">
        <v>2021</v>
      </c>
      <c r="D315" s="17" t="s">
        <v>6</v>
      </c>
      <c r="E315" s="17" t="s">
        <v>29</v>
      </c>
      <c r="F315" s="52">
        <v>99</v>
      </c>
      <c r="G315" s="53">
        <v>968.21999999999991</v>
      </c>
      <c r="H315" s="53">
        <v>789.03</v>
      </c>
      <c r="I315" s="54">
        <v>179.18999999999994</v>
      </c>
    </row>
    <row r="316" spans="1:9" x14ac:dyDescent="0.25">
      <c r="A316" s="17" t="s">
        <v>21</v>
      </c>
      <c r="B316" s="17" t="s">
        <v>22</v>
      </c>
      <c r="C316" s="17">
        <v>2021</v>
      </c>
      <c r="D316" s="17" t="s">
        <v>7</v>
      </c>
      <c r="E316" s="17" t="s">
        <v>29</v>
      </c>
      <c r="F316" s="52">
        <v>71</v>
      </c>
      <c r="G316" s="53">
        <v>852.71</v>
      </c>
      <c r="H316" s="53">
        <v>519.01</v>
      </c>
      <c r="I316" s="54">
        <v>333.70000000000005</v>
      </c>
    </row>
    <row r="317" spans="1:9" x14ac:dyDescent="0.25">
      <c r="A317" s="17" t="s">
        <v>21</v>
      </c>
      <c r="B317" s="17" t="s">
        <v>22</v>
      </c>
      <c r="C317" s="17">
        <v>2021</v>
      </c>
      <c r="D317" s="17" t="s">
        <v>15</v>
      </c>
      <c r="E317" s="17" t="s">
        <v>29</v>
      </c>
      <c r="F317" s="52">
        <v>60</v>
      </c>
      <c r="G317" s="53">
        <v>733.2</v>
      </c>
      <c r="H317" s="53">
        <v>423</v>
      </c>
      <c r="I317" s="54">
        <v>310.20000000000005</v>
      </c>
    </row>
    <row r="318" spans="1:9" x14ac:dyDescent="0.25">
      <c r="A318" s="17" t="s">
        <v>21</v>
      </c>
      <c r="B318" s="17" t="s">
        <v>22</v>
      </c>
      <c r="C318" s="17">
        <v>2021</v>
      </c>
      <c r="D318" s="17" t="s">
        <v>13</v>
      </c>
      <c r="E318" s="17" t="s">
        <v>29</v>
      </c>
      <c r="F318" s="52">
        <v>75</v>
      </c>
      <c r="G318" s="53">
        <v>916.5</v>
      </c>
      <c r="H318" s="53">
        <v>659.24999999999989</v>
      </c>
      <c r="I318" s="54">
        <v>257.25000000000011</v>
      </c>
    </row>
    <row r="319" spans="1:9" x14ac:dyDescent="0.25">
      <c r="A319" s="17" t="s">
        <v>21</v>
      </c>
      <c r="B319" s="17" t="s">
        <v>22</v>
      </c>
      <c r="C319" s="17">
        <v>2021</v>
      </c>
      <c r="D319" s="17" t="s">
        <v>8</v>
      </c>
      <c r="E319" s="17" t="s">
        <v>29</v>
      </c>
      <c r="F319" s="52">
        <v>71</v>
      </c>
      <c r="G319" s="53">
        <v>717.1</v>
      </c>
      <c r="H319" s="53">
        <v>442.33000000000004</v>
      </c>
      <c r="I319" s="54">
        <v>274.77</v>
      </c>
    </row>
    <row r="320" spans="1:9" x14ac:dyDescent="0.25">
      <c r="A320" s="17" t="s">
        <v>21</v>
      </c>
      <c r="B320" s="17" t="s">
        <v>22</v>
      </c>
      <c r="C320" s="17">
        <v>2021</v>
      </c>
      <c r="D320" s="17" t="s">
        <v>9</v>
      </c>
      <c r="E320" s="17" t="s">
        <v>29</v>
      </c>
      <c r="F320" s="52">
        <v>58</v>
      </c>
      <c r="G320" s="53">
        <v>653.66</v>
      </c>
      <c r="H320" s="53">
        <v>447.76</v>
      </c>
      <c r="I320" s="54">
        <v>205.89999999999998</v>
      </c>
    </row>
    <row r="321" spans="1:9" x14ac:dyDescent="0.25">
      <c r="A321" s="17" t="s">
        <v>21</v>
      </c>
      <c r="B321" s="17" t="s">
        <v>22</v>
      </c>
      <c r="C321" s="17">
        <v>2021</v>
      </c>
      <c r="D321" s="17" t="s">
        <v>10</v>
      </c>
      <c r="E321" s="17" t="s">
        <v>29</v>
      </c>
      <c r="F321" s="52">
        <v>59</v>
      </c>
      <c r="G321" s="53">
        <v>702.69</v>
      </c>
      <c r="H321" s="53">
        <v>385.86</v>
      </c>
      <c r="I321" s="54">
        <v>316.83000000000004</v>
      </c>
    </row>
    <row r="322" spans="1:9" x14ac:dyDescent="0.25">
      <c r="A322" s="17" t="s">
        <v>21</v>
      </c>
      <c r="B322" s="17" t="s">
        <v>22</v>
      </c>
      <c r="C322" s="17">
        <v>2021</v>
      </c>
      <c r="D322" s="17" t="s">
        <v>16</v>
      </c>
      <c r="E322" s="17" t="s">
        <v>29</v>
      </c>
      <c r="F322" s="52">
        <v>68</v>
      </c>
      <c r="G322" s="53">
        <v>665.04</v>
      </c>
      <c r="H322" s="53">
        <v>631.04</v>
      </c>
      <c r="I322" s="54">
        <v>34</v>
      </c>
    </row>
    <row r="323" spans="1:9" x14ac:dyDescent="0.25">
      <c r="A323" s="17" t="s">
        <v>21</v>
      </c>
      <c r="B323" s="17" t="s">
        <v>22</v>
      </c>
      <c r="C323" s="17">
        <v>2021</v>
      </c>
      <c r="D323" s="17" t="s">
        <v>11</v>
      </c>
      <c r="E323" s="17" t="s">
        <v>29</v>
      </c>
      <c r="F323" s="52">
        <v>101</v>
      </c>
      <c r="G323" s="53">
        <v>1191.8000000000002</v>
      </c>
      <c r="H323" s="53">
        <v>705.99</v>
      </c>
      <c r="I323" s="54">
        <v>485.81000000000017</v>
      </c>
    </row>
    <row r="324" spans="1:9" x14ac:dyDescent="0.25">
      <c r="A324" s="17" t="s">
        <v>21</v>
      </c>
      <c r="B324" s="17" t="s">
        <v>22</v>
      </c>
      <c r="C324" s="17">
        <v>2021</v>
      </c>
      <c r="D324" s="17" t="s">
        <v>14</v>
      </c>
      <c r="E324" s="17" t="s">
        <v>29</v>
      </c>
      <c r="F324" s="52">
        <v>99</v>
      </c>
      <c r="G324" s="53">
        <v>947.43000000000006</v>
      </c>
      <c r="H324" s="53">
        <v>683.1</v>
      </c>
      <c r="I324" s="54">
        <v>264.33000000000004</v>
      </c>
    </row>
    <row r="325" spans="1:9" x14ac:dyDescent="0.25">
      <c r="A325" s="17" t="s">
        <v>21</v>
      </c>
      <c r="B325" s="17" t="s">
        <v>22</v>
      </c>
      <c r="C325" s="17">
        <v>2021</v>
      </c>
      <c r="D325" s="17" t="s">
        <v>12</v>
      </c>
      <c r="E325" s="17" t="s">
        <v>29</v>
      </c>
      <c r="F325" s="52">
        <v>94</v>
      </c>
      <c r="G325" s="53">
        <v>939.06000000000006</v>
      </c>
      <c r="H325" s="53">
        <v>920.25999999999988</v>
      </c>
      <c r="I325" s="54">
        <v>18.800000000000182</v>
      </c>
    </row>
    <row r="326" spans="1:9" x14ac:dyDescent="0.25">
      <c r="A326" s="17" t="s">
        <v>21</v>
      </c>
      <c r="B326" s="17" t="s">
        <v>22</v>
      </c>
      <c r="C326" s="17">
        <v>2022</v>
      </c>
      <c r="D326" s="17" t="s">
        <v>5</v>
      </c>
      <c r="E326" s="17" t="s">
        <v>29</v>
      </c>
      <c r="F326" s="52">
        <v>89</v>
      </c>
      <c r="G326" s="53">
        <v>1040.4099999999999</v>
      </c>
      <c r="H326" s="53">
        <v>644.36</v>
      </c>
      <c r="I326" s="54">
        <v>396.04999999999984</v>
      </c>
    </row>
    <row r="327" spans="1:9" x14ac:dyDescent="0.25">
      <c r="A327" s="17" t="s">
        <v>21</v>
      </c>
      <c r="B327" s="17" t="s">
        <v>22</v>
      </c>
      <c r="C327" s="17">
        <v>2022</v>
      </c>
      <c r="D327" s="17" t="s">
        <v>6</v>
      </c>
      <c r="E327" s="17" t="s">
        <v>29</v>
      </c>
      <c r="F327" s="52">
        <v>92</v>
      </c>
      <c r="G327" s="53">
        <v>929.19999999999993</v>
      </c>
      <c r="H327" s="53">
        <v>667.92</v>
      </c>
      <c r="I327" s="54">
        <v>261.27999999999997</v>
      </c>
    </row>
    <row r="328" spans="1:9" x14ac:dyDescent="0.25">
      <c r="A328" s="17" t="s">
        <v>21</v>
      </c>
      <c r="B328" s="17" t="s">
        <v>22</v>
      </c>
      <c r="C328" s="17">
        <v>2022</v>
      </c>
      <c r="D328" s="17" t="s">
        <v>7</v>
      </c>
      <c r="E328" s="17" t="s">
        <v>29</v>
      </c>
      <c r="F328" s="52">
        <v>78</v>
      </c>
      <c r="G328" s="53">
        <v>953.16000000000008</v>
      </c>
      <c r="H328" s="53">
        <v>486.72</v>
      </c>
      <c r="I328" s="54">
        <v>466.44000000000005</v>
      </c>
    </row>
    <row r="329" spans="1:9" x14ac:dyDescent="0.25">
      <c r="A329" s="17" t="s">
        <v>21</v>
      </c>
      <c r="B329" s="17" t="s">
        <v>22</v>
      </c>
      <c r="C329" s="17">
        <v>2022</v>
      </c>
      <c r="D329" s="17" t="s">
        <v>15</v>
      </c>
      <c r="E329" s="17" t="s">
        <v>29</v>
      </c>
      <c r="F329" s="52">
        <v>64</v>
      </c>
      <c r="G329" s="53">
        <v>666.88</v>
      </c>
      <c r="H329" s="53">
        <v>413.44</v>
      </c>
      <c r="I329" s="54">
        <v>253.44</v>
      </c>
    </row>
    <row r="330" spans="1:9" x14ac:dyDescent="0.25">
      <c r="A330" s="17" t="s">
        <v>21</v>
      </c>
      <c r="B330" s="17" t="s">
        <v>22</v>
      </c>
      <c r="C330" s="17">
        <v>2022</v>
      </c>
      <c r="D330" s="17" t="s">
        <v>13</v>
      </c>
      <c r="E330" s="17" t="s">
        <v>29</v>
      </c>
      <c r="F330" s="52">
        <v>70</v>
      </c>
      <c r="G330" s="53">
        <v>818.3</v>
      </c>
      <c r="H330" s="53">
        <v>546.69999999999993</v>
      </c>
      <c r="I330" s="54">
        <v>271.60000000000002</v>
      </c>
    </row>
    <row r="331" spans="1:9" x14ac:dyDescent="0.25">
      <c r="A331" s="17" t="s">
        <v>21</v>
      </c>
      <c r="B331" s="17" t="s">
        <v>22</v>
      </c>
      <c r="C331" s="17">
        <v>2022</v>
      </c>
      <c r="D331" s="17" t="s">
        <v>8</v>
      </c>
      <c r="E331" s="17" t="s">
        <v>29</v>
      </c>
      <c r="F331" s="52">
        <v>63</v>
      </c>
      <c r="G331" s="53">
        <v>743.40000000000009</v>
      </c>
      <c r="H331" s="53">
        <v>475.65</v>
      </c>
      <c r="I331" s="54">
        <v>267.75000000000011</v>
      </c>
    </row>
    <row r="332" spans="1:9" x14ac:dyDescent="0.25">
      <c r="A332" s="17" t="s">
        <v>21</v>
      </c>
      <c r="B332" s="17" t="s">
        <v>22</v>
      </c>
      <c r="C332" s="17">
        <v>2022</v>
      </c>
      <c r="D332" s="17" t="s">
        <v>9</v>
      </c>
      <c r="E332" s="17" t="s">
        <v>29</v>
      </c>
      <c r="F332" s="52">
        <v>71</v>
      </c>
      <c r="G332" s="53">
        <v>800.17</v>
      </c>
      <c r="H332" s="53">
        <v>604.21</v>
      </c>
      <c r="I332" s="54">
        <v>195.95999999999992</v>
      </c>
    </row>
    <row r="333" spans="1:9" x14ac:dyDescent="0.25">
      <c r="A333" s="17" t="s">
        <v>21</v>
      </c>
      <c r="B333" s="17" t="s">
        <v>22</v>
      </c>
      <c r="C333" s="17">
        <v>2022</v>
      </c>
      <c r="D333" s="17" t="s">
        <v>10</v>
      </c>
      <c r="E333" s="17" t="s">
        <v>29</v>
      </c>
      <c r="F333" s="52">
        <v>64</v>
      </c>
      <c r="G333" s="53">
        <v>707.84</v>
      </c>
      <c r="H333" s="53">
        <v>417.92</v>
      </c>
      <c r="I333" s="54">
        <v>289.92</v>
      </c>
    </row>
    <row r="334" spans="1:9" x14ac:dyDescent="0.25">
      <c r="A334" s="17" t="s">
        <v>21</v>
      </c>
      <c r="B334" s="17" t="s">
        <v>22</v>
      </c>
      <c r="C334" s="17">
        <v>2022</v>
      </c>
      <c r="D334" s="17" t="s">
        <v>16</v>
      </c>
      <c r="E334" s="17" t="s">
        <v>29</v>
      </c>
      <c r="F334" s="52">
        <v>67</v>
      </c>
      <c r="G334" s="53">
        <v>747.72</v>
      </c>
      <c r="H334" s="53">
        <v>562.13</v>
      </c>
      <c r="I334" s="54">
        <v>185.59000000000003</v>
      </c>
    </row>
    <row r="335" spans="1:9" x14ac:dyDescent="0.25">
      <c r="A335" s="17" t="s">
        <v>21</v>
      </c>
      <c r="B335" s="17" t="s">
        <v>22</v>
      </c>
      <c r="C335" s="17">
        <v>2022</v>
      </c>
      <c r="D335" s="17" t="s">
        <v>11</v>
      </c>
      <c r="E335" s="17" t="s">
        <v>29</v>
      </c>
      <c r="F335" s="52">
        <v>92</v>
      </c>
      <c r="G335" s="53">
        <v>1066.28</v>
      </c>
      <c r="H335" s="53">
        <v>685.4</v>
      </c>
      <c r="I335" s="54">
        <v>380.88</v>
      </c>
    </row>
    <row r="336" spans="1:9" x14ac:dyDescent="0.25">
      <c r="A336" s="17" t="s">
        <v>21</v>
      </c>
      <c r="B336" s="17" t="s">
        <v>22</v>
      </c>
      <c r="C336" s="17">
        <v>2022</v>
      </c>
      <c r="D336" s="17" t="s">
        <v>14</v>
      </c>
      <c r="E336" s="17" t="s">
        <v>29</v>
      </c>
      <c r="F336" s="52">
        <v>100</v>
      </c>
      <c r="G336" s="53">
        <v>1201</v>
      </c>
      <c r="H336" s="53">
        <v>662</v>
      </c>
      <c r="I336" s="54">
        <v>539</v>
      </c>
    </row>
    <row r="337" spans="1:9" x14ac:dyDescent="0.25">
      <c r="A337" s="17" t="s">
        <v>21</v>
      </c>
      <c r="B337" s="17" t="s">
        <v>22</v>
      </c>
      <c r="C337" s="17">
        <v>2022</v>
      </c>
      <c r="D337" s="17" t="s">
        <v>12</v>
      </c>
      <c r="E337" s="17" t="s">
        <v>29</v>
      </c>
      <c r="F337" s="52">
        <v>89</v>
      </c>
      <c r="G337" s="53">
        <v>993.24</v>
      </c>
      <c r="H337" s="53">
        <v>650.58999999999992</v>
      </c>
      <c r="I337" s="54">
        <v>342.65000000000009</v>
      </c>
    </row>
    <row r="338" spans="1:9" x14ac:dyDescent="0.25">
      <c r="A338" s="17" t="s">
        <v>21</v>
      </c>
      <c r="B338" s="17" t="s">
        <v>22</v>
      </c>
      <c r="C338" s="17">
        <v>2021</v>
      </c>
      <c r="D338" s="17" t="s">
        <v>5</v>
      </c>
      <c r="E338" s="17" t="s">
        <v>27</v>
      </c>
      <c r="F338" s="52">
        <v>50</v>
      </c>
      <c r="G338" s="53">
        <v>497</v>
      </c>
      <c r="H338" s="53">
        <v>339.5</v>
      </c>
      <c r="I338" s="54">
        <v>157.5</v>
      </c>
    </row>
    <row r="339" spans="1:9" x14ac:dyDescent="0.25">
      <c r="A339" s="17" t="s">
        <v>21</v>
      </c>
      <c r="B339" s="17" t="s">
        <v>22</v>
      </c>
      <c r="C339" s="17">
        <v>2021</v>
      </c>
      <c r="D339" s="17" t="s">
        <v>6</v>
      </c>
      <c r="E339" s="17" t="s">
        <v>27</v>
      </c>
      <c r="F339" s="52">
        <v>31</v>
      </c>
      <c r="G339" s="53">
        <v>270.32</v>
      </c>
      <c r="H339" s="53">
        <v>261.95</v>
      </c>
      <c r="I339" s="54">
        <v>8.3700000000000045</v>
      </c>
    </row>
    <row r="340" spans="1:9" x14ac:dyDescent="0.25">
      <c r="A340" s="17" t="s">
        <v>21</v>
      </c>
      <c r="B340" s="17" t="s">
        <v>22</v>
      </c>
      <c r="C340" s="17">
        <v>2021</v>
      </c>
      <c r="D340" s="17" t="s">
        <v>7</v>
      </c>
      <c r="E340" s="17" t="s">
        <v>27</v>
      </c>
      <c r="F340" s="52">
        <v>45</v>
      </c>
      <c r="G340" s="53">
        <v>447.29999999999995</v>
      </c>
      <c r="H340" s="53">
        <v>282.14999999999998</v>
      </c>
      <c r="I340" s="54">
        <v>165.14999999999998</v>
      </c>
    </row>
    <row r="341" spans="1:9" x14ac:dyDescent="0.25">
      <c r="A341" s="17" t="s">
        <v>21</v>
      </c>
      <c r="B341" s="17" t="s">
        <v>22</v>
      </c>
      <c r="C341" s="17">
        <v>2021</v>
      </c>
      <c r="D341" s="17" t="s">
        <v>15</v>
      </c>
      <c r="E341" s="17" t="s">
        <v>27</v>
      </c>
      <c r="F341" s="52">
        <v>36</v>
      </c>
      <c r="G341" s="53">
        <v>310.68</v>
      </c>
      <c r="H341" s="53">
        <v>274.68</v>
      </c>
      <c r="I341" s="54">
        <v>36</v>
      </c>
    </row>
    <row r="342" spans="1:9" x14ac:dyDescent="0.25">
      <c r="A342" s="17" t="s">
        <v>21</v>
      </c>
      <c r="B342" s="17" t="s">
        <v>22</v>
      </c>
      <c r="C342" s="17">
        <v>2021</v>
      </c>
      <c r="D342" s="17" t="s">
        <v>13</v>
      </c>
      <c r="E342" s="17" t="s">
        <v>27</v>
      </c>
      <c r="F342" s="52">
        <v>34</v>
      </c>
      <c r="G342" s="53">
        <v>290.35999999999996</v>
      </c>
      <c r="H342" s="53">
        <v>253.64</v>
      </c>
      <c r="I342" s="54">
        <v>36.71999999999997</v>
      </c>
    </row>
    <row r="343" spans="1:9" x14ac:dyDescent="0.25">
      <c r="A343" s="17" t="s">
        <v>21</v>
      </c>
      <c r="B343" s="17" t="s">
        <v>22</v>
      </c>
      <c r="C343" s="17">
        <v>2021</v>
      </c>
      <c r="D343" s="17" t="s">
        <v>8</v>
      </c>
      <c r="E343" s="17" t="s">
        <v>27</v>
      </c>
      <c r="F343" s="52">
        <v>39</v>
      </c>
      <c r="G343" s="53">
        <v>362.30999999999995</v>
      </c>
      <c r="H343" s="53">
        <v>251.55</v>
      </c>
      <c r="I343" s="54">
        <v>110.75999999999993</v>
      </c>
    </row>
    <row r="344" spans="1:9" x14ac:dyDescent="0.25">
      <c r="A344" s="17" t="s">
        <v>21</v>
      </c>
      <c r="B344" s="17" t="s">
        <v>22</v>
      </c>
      <c r="C344" s="17">
        <v>2021</v>
      </c>
      <c r="D344" s="17" t="s">
        <v>9</v>
      </c>
      <c r="E344" s="17" t="s">
        <v>27</v>
      </c>
      <c r="F344" s="52">
        <v>31</v>
      </c>
      <c r="G344" s="53">
        <v>264.73999999999995</v>
      </c>
      <c r="H344" s="53">
        <v>245.21</v>
      </c>
      <c r="I344" s="54">
        <v>19.529999999999944</v>
      </c>
    </row>
    <row r="345" spans="1:9" x14ac:dyDescent="0.25">
      <c r="A345" s="17" t="s">
        <v>21</v>
      </c>
      <c r="B345" s="17" t="s">
        <v>22</v>
      </c>
      <c r="C345" s="17">
        <v>2021</v>
      </c>
      <c r="D345" s="17" t="s">
        <v>10</v>
      </c>
      <c r="E345" s="17" t="s">
        <v>27</v>
      </c>
      <c r="F345" s="52">
        <v>34</v>
      </c>
      <c r="G345" s="53">
        <v>318.92</v>
      </c>
      <c r="H345" s="53">
        <v>256.7</v>
      </c>
      <c r="I345" s="54">
        <v>62.220000000000027</v>
      </c>
    </row>
    <row r="346" spans="1:9" x14ac:dyDescent="0.25">
      <c r="A346" s="17" t="s">
        <v>21</v>
      </c>
      <c r="B346" s="17" t="s">
        <v>22</v>
      </c>
      <c r="C346" s="17">
        <v>2021</v>
      </c>
      <c r="D346" s="17" t="s">
        <v>16</v>
      </c>
      <c r="E346" s="17" t="s">
        <v>27</v>
      </c>
      <c r="F346" s="52">
        <v>32</v>
      </c>
      <c r="G346" s="53">
        <v>327.04000000000002</v>
      </c>
      <c r="H346" s="53">
        <v>262.08</v>
      </c>
      <c r="I346" s="54">
        <v>64.960000000000036</v>
      </c>
    </row>
    <row r="347" spans="1:9" x14ac:dyDescent="0.25">
      <c r="A347" s="17" t="s">
        <v>21</v>
      </c>
      <c r="B347" s="17" t="s">
        <v>22</v>
      </c>
      <c r="C347" s="17">
        <v>2021</v>
      </c>
      <c r="D347" s="17" t="s">
        <v>11</v>
      </c>
      <c r="E347" s="17" t="s">
        <v>27</v>
      </c>
      <c r="F347" s="52">
        <v>58</v>
      </c>
      <c r="G347" s="53">
        <v>587.54000000000008</v>
      </c>
      <c r="H347" s="53">
        <v>422.24</v>
      </c>
      <c r="I347" s="54">
        <v>165.30000000000007</v>
      </c>
    </row>
    <row r="348" spans="1:9" x14ac:dyDescent="0.25">
      <c r="A348" s="17" t="s">
        <v>21</v>
      </c>
      <c r="B348" s="17" t="s">
        <v>22</v>
      </c>
      <c r="C348" s="17">
        <v>2021</v>
      </c>
      <c r="D348" s="17" t="s">
        <v>14</v>
      </c>
      <c r="E348" s="17" t="s">
        <v>27</v>
      </c>
      <c r="F348" s="52">
        <v>51</v>
      </c>
      <c r="G348" s="53">
        <v>444.72</v>
      </c>
      <c r="H348" s="53">
        <v>418.71000000000004</v>
      </c>
      <c r="I348" s="54">
        <v>26.009999999999991</v>
      </c>
    </row>
    <row r="349" spans="1:9" x14ac:dyDescent="0.25">
      <c r="A349" s="17" t="s">
        <v>21</v>
      </c>
      <c r="B349" s="17" t="s">
        <v>22</v>
      </c>
      <c r="C349" s="17">
        <v>2021</v>
      </c>
      <c r="D349" s="17" t="s">
        <v>12</v>
      </c>
      <c r="E349" s="17" t="s">
        <v>27</v>
      </c>
      <c r="F349" s="52">
        <v>55</v>
      </c>
      <c r="G349" s="53">
        <v>552.19999999999993</v>
      </c>
      <c r="H349" s="53">
        <v>377.85</v>
      </c>
      <c r="I349" s="54">
        <v>174.34999999999991</v>
      </c>
    </row>
    <row r="350" spans="1:9" x14ac:dyDescent="0.25">
      <c r="A350" s="17" t="s">
        <v>21</v>
      </c>
      <c r="B350" s="17" t="s">
        <v>22</v>
      </c>
      <c r="C350" s="17">
        <v>2022</v>
      </c>
      <c r="D350" s="17" t="s">
        <v>5</v>
      </c>
      <c r="E350" s="17" t="s">
        <v>27</v>
      </c>
      <c r="F350" s="52">
        <v>44</v>
      </c>
      <c r="G350" s="53">
        <v>416.68</v>
      </c>
      <c r="H350" s="53">
        <v>368.72</v>
      </c>
      <c r="I350" s="54">
        <v>47.95999999999998</v>
      </c>
    </row>
    <row r="351" spans="1:9" x14ac:dyDescent="0.25">
      <c r="A351" s="17" t="s">
        <v>21</v>
      </c>
      <c r="B351" s="17" t="s">
        <v>22</v>
      </c>
      <c r="C351" s="17">
        <v>2022</v>
      </c>
      <c r="D351" s="17" t="s">
        <v>6</v>
      </c>
      <c r="E351" s="17" t="s">
        <v>27</v>
      </c>
      <c r="F351" s="52">
        <v>47</v>
      </c>
      <c r="G351" s="53">
        <v>401.37999999999994</v>
      </c>
      <c r="H351" s="53">
        <v>371.77</v>
      </c>
      <c r="I351" s="54">
        <v>29.609999999999957</v>
      </c>
    </row>
    <row r="352" spans="1:9" x14ac:dyDescent="0.25">
      <c r="A352" s="17" t="s">
        <v>21</v>
      </c>
      <c r="B352" s="17" t="s">
        <v>22</v>
      </c>
      <c r="C352" s="17">
        <v>2022</v>
      </c>
      <c r="D352" s="17" t="s">
        <v>7</v>
      </c>
      <c r="E352" s="17" t="s">
        <v>27</v>
      </c>
      <c r="F352" s="52">
        <v>50</v>
      </c>
      <c r="G352" s="53">
        <v>445.5</v>
      </c>
      <c r="H352" s="53">
        <v>418</v>
      </c>
      <c r="I352" s="54">
        <v>27.5</v>
      </c>
    </row>
    <row r="353" spans="1:9" x14ac:dyDescent="0.25">
      <c r="A353" s="17" t="s">
        <v>21</v>
      </c>
      <c r="B353" s="17" t="s">
        <v>22</v>
      </c>
      <c r="C353" s="17">
        <v>2022</v>
      </c>
      <c r="D353" s="17" t="s">
        <v>15</v>
      </c>
      <c r="E353" s="17" t="s">
        <v>27</v>
      </c>
      <c r="F353" s="52">
        <v>26</v>
      </c>
      <c r="G353" s="53">
        <v>275.59999999999997</v>
      </c>
      <c r="H353" s="53">
        <v>234.26</v>
      </c>
      <c r="I353" s="54">
        <v>41.339999999999975</v>
      </c>
    </row>
    <row r="354" spans="1:9" x14ac:dyDescent="0.25">
      <c r="A354" s="17" t="s">
        <v>21</v>
      </c>
      <c r="B354" s="17" t="s">
        <v>22</v>
      </c>
      <c r="C354" s="17">
        <v>2022</v>
      </c>
      <c r="D354" s="17" t="s">
        <v>13</v>
      </c>
      <c r="E354" s="17" t="s">
        <v>27</v>
      </c>
      <c r="F354" s="52">
        <v>38</v>
      </c>
      <c r="G354" s="53">
        <v>320.71999999999997</v>
      </c>
      <c r="H354" s="53">
        <v>245.85999999999999</v>
      </c>
      <c r="I354" s="54">
        <v>74.859999999999985</v>
      </c>
    </row>
    <row r="355" spans="1:9" x14ac:dyDescent="0.25">
      <c r="A355" s="17" t="s">
        <v>21</v>
      </c>
      <c r="B355" s="17" t="s">
        <v>22</v>
      </c>
      <c r="C355" s="17">
        <v>2022</v>
      </c>
      <c r="D355" s="17" t="s">
        <v>8</v>
      </c>
      <c r="E355" s="17" t="s">
        <v>27</v>
      </c>
      <c r="F355" s="52">
        <v>38</v>
      </c>
      <c r="G355" s="53">
        <v>335.16</v>
      </c>
      <c r="H355" s="53">
        <v>355.67999999999995</v>
      </c>
      <c r="I355" s="54">
        <v>-20.519999999999925</v>
      </c>
    </row>
    <row r="356" spans="1:9" x14ac:dyDescent="0.25">
      <c r="A356" s="17" t="s">
        <v>21</v>
      </c>
      <c r="B356" s="17" t="s">
        <v>22</v>
      </c>
      <c r="C356" s="17">
        <v>2022</v>
      </c>
      <c r="D356" s="17" t="s">
        <v>9</v>
      </c>
      <c r="E356" s="17" t="s">
        <v>27</v>
      </c>
      <c r="F356" s="52">
        <v>39</v>
      </c>
      <c r="G356" s="53">
        <v>365.82000000000005</v>
      </c>
      <c r="H356" s="53">
        <v>294.83999999999997</v>
      </c>
      <c r="I356" s="54">
        <v>70.980000000000075</v>
      </c>
    </row>
    <row r="357" spans="1:9" x14ac:dyDescent="0.25">
      <c r="A357" s="17" t="s">
        <v>21</v>
      </c>
      <c r="B357" s="17" t="s">
        <v>22</v>
      </c>
      <c r="C357" s="17">
        <v>2022</v>
      </c>
      <c r="D357" s="17" t="s">
        <v>10</v>
      </c>
      <c r="E357" s="17" t="s">
        <v>27</v>
      </c>
      <c r="F357" s="52">
        <v>28</v>
      </c>
      <c r="G357" s="53">
        <v>239.11999999999998</v>
      </c>
      <c r="H357" s="53">
        <v>157.91999999999999</v>
      </c>
      <c r="I357" s="54">
        <v>81.199999999999989</v>
      </c>
    </row>
    <row r="358" spans="1:9" x14ac:dyDescent="0.25">
      <c r="A358" s="17" t="s">
        <v>21</v>
      </c>
      <c r="B358" s="17" t="s">
        <v>22</v>
      </c>
      <c r="C358" s="17">
        <v>2022</v>
      </c>
      <c r="D358" s="17" t="s">
        <v>16</v>
      </c>
      <c r="E358" s="17" t="s">
        <v>27</v>
      </c>
      <c r="F358" s="52">
        <v>29</v>
      </c>
      <c r="G358" s="53">
        <v>261</v>
      </c>
      <c r="H358" s="53">
        <v>179.8</v>
      </c>
      <c r="I358" s="54">
        <v>81.199999999999989</v>
      </c>
    </row>
    <row r="359" spans="1:9" x14ac:dyDescent="0.25">
      <c r="A359" s="17" t="s">
        <v>21</v>
      </c>
      <c r="B359" s="17" t="s">
        <v>22</v>
      </c>
      <c r="C359" s="17">
        <v>2022</v>
      </c>
      <c r="D359" s="17" t="s">
        <v>11</v>
      </c>
      <c r="E359" s="17" t="s">
        <v>27</v>
      </c>
      <c r="F359" s="52">
        <v>45</v>
      </c>
      <c r="G359" s="53">
        <v>422.1</v>
      </c>
      <c r="H359" s="53">
        <v>329.85</v>
      </c>
      <c r="I359" s="54">
        <v>92.25</v>
      </c>
    </row>
    <row r="360" spans="1:9" x14ac:dyDescent="0.25">
      <c r="A360" s="17" t="s">
        <v>21</v>
      </c>
      <c r="B360" s="17" t="s">
        <v>22</v>
      </c>
      <c r="C360" s="17">
        <v>2022</v>
      </c>
      <c r="D360" s="17" t="s">
        <v>14</v>
      </c>
      <c r="E360" s="17" t="s">
        <v>27</v>
      </c>
      <c r="F360" s="52">
        <v>37</v>
      </c>
      <c r="G360" s="53">
        <v>388.87</v>
      </c>
      <c r="H360" s="53">
        <v>188.32999999999998</v>
      </c>
      <c r="I360" s="54">
        <v>200.54000000000002</v>
      </c>
    </row>
    <row r="361" spans="1:9" x14ac:dyDescent="0.25">
      <c r="A361" s="17" t="s">
        <v>21</v>
      </c>
      <c r="B361" s="17" t="s">
        <v>22</v>
      </c>
      <c r="C361" s="17">
        <v>2022</v>
      </c>
      <c r="D361" s="17" t="s">
        <v>12</v>
      </c>
      <c r="E361" s="17" t="s">
        <v>27</v>
      </c>
      <c r="F361" s="52">
        <v>35</v>
      </c>
      <c r="G361" s="53">
        <v>354.55</v>
      </c>
      <c r="H361" s="53">
        <v>257.95</v>
      </c>
      <c r="I361" s="54">
        <v>96.600000000000023</v>
      </c>
    </row>
    <row r="362" spans="1:9" x14ac:dyDescent="0.25">
      <c r="A362" s="17" t="s">
        <v>19</v>
      </c>
      <c r="B362" s="17" t="s">
        <v>4</v>
      </c>
      <c r="C362" s="17">
        <v>2021</v>
      </c>
      <c r="D362" s="17" t="s">
        <v>5</v>
      </c>
      <c r="E362" s="17" t="s">
        <v>28</v>
      </c>
      <c r="F362" s="52">
        <v>168</v>
      </c>
      <c r="G362" s="53">
        <v>2609.04</v>
      </c>
      <c r="H362" s="53">
        <v>1239.8399999999999</v>
      </c>
      <c r="I362" s="54">
        <v>1369.2</v>
      </c>
    </row>
    <row r="363" spans="1:9" x14ac:dyDescent="0.25">
      <c r="A363" s="17" t="s">
        <v>19</v>
      </c>
      <c r="B363" s="17" t="s">
        <v>4</v>
      </c>
      <c r="C363" s="17">
        <v>2021</v>
      </c>
      <c r="D363" s="17" t="s">
        <v>6</v>
      </c>
      <c r="E363" s="17" t="s">
        <v>28</v>
      </c>
      <c r="F363" s="52">
        <v>153</v>
      </c>
      <c r="G363" s="53">
        <v>2333.25</v>
      </c>
      <c r="H363" s="53">
        <v>1237.77</v>
      </c>
      <c r="I363" s="54">
        <v>1095.48</v>
      </c>
    </row>
    <row r="364" spans="1:9" x14ac:dyDescent="0.25">
      <c r="A364" s="17" t="s">
        <v>19</v>
      </c>
      <c r="B364" s="17" t="s">
        <v>4</v>
      </c>
      <c r="C364" s="17">
        <v>2021</v>
      </c>
      <c r="D364" s="17" t="s">
        <v>7</v>
      </c>
      <c r="E364" s="17" t="s">
        <v>28</v>
      </c>
      <c r="F364" s="52">
        <v>155</v>
      </c>
      <c r="G364" s="53">
        <v>2081.65</v>
      </c>
      <c r="H364" s="53">
        <v>1243.0999999999999</v>
      </c>
      <c r="I364" s="54">
        <v>838.55000000000018</v>
      </c>
    </row>
    <row r="365" spans="1:9" x14ac:dyDescent="0.25">
      <c r="A365" s="17" t="s">
        <v>19</v>
      </c>
      <c r="B365" s="17" t="s">
        <v>4</v>
      </c>
      <c r="C365" s="17">
        <v>2021</v>
      </c>
      <c r="D365" s="17" t="s">
        <v>15</v>
      </c>
      <c r="E365" s="17" t="s">
        <v>28</v>
      </c>
      <c r="F365" s="52">
        <v>145</v>
      </c>
      <c r="G365" s="53">
        <v>2272.15</v>
      </c>
      <c r="H365" s="53">
        <v>1103.45</v>
      </c>
      <c r="I365" s="54">
        <v>1168.7</v>
      </c>
    </row>
    <row r="366" spans="1:9" x14ac:dyDescent="0.25">
      <c r="A366" s="17" t="s">
        <v>19</v>
      </c>
      <c r="B366" s="17" t="s">
        <v>4</v>
      </c>
      <c r="C366" s="17">
        <v>2021</v>
      </c>
      <c r="D366" s="17" t="s">
        <v>13</v>
      </c>
      <c r="E366" s="17" t="s">
        <v>28</v>
      </c>
      <c r="F366" s="52">
        <v>151</v>
      </c>
      <c r="G366" s="53">
        <v>2027.93</v>
      </c>
      <c r="H366" s="53">
        <v>1123.44</v>
      </c>
      <c r="I366" s="54">
        <v>904.49</v>
      </c>
    </row>
    <row r="367" spans="1:9" x14ac:dyDescent="0.25">
      <c r="A367" s="17" t="s">
        <v>19</v>
      </c>
      <c r="B367" s="17" t="s">
        <v>4</v>
      </c>
      <c r="C367" s="17">
        <v>2021</v>
      </c>
      <c r="D367" s="17" t="s">
        <v>8</v>
      </c>
      <c r="E367" s="17" t="s">
        <v>28</v>
      </c>
      <c r="F367" s="52">
        <v>140</v>
      </c>
      <c r="G367" s="53">
        <v>2154.6</v>
      </c>
      <c r="H367" s="53">
        <v>1055.5999999999999</v>
      </c>
      <c r="I367" s="54">
        <v>1099</v>
      </c>
    </row>
    <row r="368" spans="1:9" x14ac:dyDescent="0.25">
      <c r="A368" s="17" t="s">
        <v>19</v>
      </c>
      <c r="B368" s="17" t="s">
        <v>4</v>
      </c>
      <c r="C368" s="17">
        <v>2021</v>
      </c>
      <c r="D368" s="17" t="s">
        <v>9</v>
      </c>
      <c r="E368" s="17" t="s">
        <v>28</v>
      </c>
      <c r="F368" s="52">
        <v>112</v>
      </c>
      <c r="G368" s="53">
        <v>1410.08</v>
      </c>
      <c r="H368" s="53">
        <v>831.04</v>
      </c>
      <c r="I368" s="54">
        <v>579.04</v>
      </c>
    </row>
    <row r="369" spans="1:9" x14ac:dyDescent="0.25">
      <c r="A369" s="17" t="s">
        <v>19</v>
      </c>
      <c r="B369" s="17" t="s">
        <v>4</v>
      </c>
      <c r="C369" s="17">
        <v>2021</v>
      </c>
      <c r="D369" s="17" t="s">
        <v>10</v>
      </c>
      <c r="E369" s="17" t="s">
        <v>28</v>
      </c>
      <c r="F369" s="52">
        <v>126</v>
      </c>
      <c r="G369" s="53">
        <v>1939.14</v>
      </c>
      <c r="H369" s="53">
        <v>913.5</v>
      </c>
      <c r="I369" s="54">
        <v>1025.6400000000001</v>
      </c>
    </row>
    <row r="370" spans="1:9" x14ac:dyDescent="0.25">
      <c r="A370" s="17" t="s">
        <v>19</v>
      </c>
      <c r="B370" s="17" t="s">
        <v>4</v>
      </c>
      <c r="C370" s="17">
        <v>2021</v>
      </c>
      <c r="D370" s="17" t="s">
        <v>16</v>
      </c>
      <c r="E370" s="17" t="s">
        <v>28</v>
      </c>
      <c r="F370" s="52">
        <v>126</v>
      </c>
      <c r="G370" s="53">
        <v>1674.54</v>
      </c>
      <c r="H370" s="53">
        <v>861.84</v>
      </c>
      <c r="I370" s="54">
        <v>812.69999999999993</v>
      </c>
    </row>
    <row r="371" spans="1:9" x14ac:dyDescent="0.25">
      <c r="A371" s="17" t="s">
        <v>19</v>
      </c>
      <c r="B371" s="17" t="s">
        <v>4</v>
      </c>
      <c r="C371" s="17">
        <v>2021</v>
      </c>
      <c r="D371" s="17" t="s">
        <v>11</v>
      </c>
      <c r="E371" s="17" t="s">
        <v>28</v>
      </c>
      <c r="F371" s="52">
        <v>163</v>
      </c>
      <c r="G371" s="53">
        <v>2143.4500000000003</v>
      </c>
      <c r="H371" s="53">
        <v>1219.24</v>
      </c>
      <c r="I371" s="54">
        <v>924.21000000000026</v>
      </c>
    </row>
    <row r="372" spans="1:9" x14ac:dyDescent="0.25">
      <c r="A372" s="17" t="s">
        <v>19</v>
      </c>
      <c r="B372" s="17" t="s">
        <v>4</v>
      </c>
      <c r="C372" s="17">
        <v>2021</v>
      </c>
      <c r="D372" s="17" t="s">
        <v>14</v>
      </c>
      <c r="E372" s="17" t="s">
        <v>28</v>
      </c>
      <c r="F372" s="52">
        <v>187</v>
      </c>
      <c r="G372" s="53">
        <v>2616.13</v>
      </c>
      <c r="H372" s="53">
        <v>1537.14</v>
      </c>
      <c r="I372" s="54">
        <v>1078.99</v>
      </c>
    </row>
    <row r="373" spans="1:9" x14ac:dyDescent="0.25">
      <c r="A373" s="17" t="s">
        <v>19</v>
      </c>
      <c r="B373" s="17" t="s">
        <v>4</v>
      </c>
      <c r="C373" s="17">
        <v>2021</v>
      </c>
      <c r="D373" s="17" t="s">
        <v>12</v>
      </c>
      <c r="E373" s="17" t="s">
        <v>28</v>
      </c>
      <c r="F373" s="52">
        <v>177</v>
      </c>
      <c r="G373" s="53">
        <v>2476.23</v>
      </c>
      <c r="H373" s="53">
        <v>1164.6600000000001</v>
      </c>
      <c r="I373" s="54">
        <v>1311.57</v>
      </c>
    </row>
    <row r="374" spans="1:9" x14ac:dyDescent="0.25">
      <c r="A374" s="17" t="s">
        <v>19</v>
      </c>
      <c r="B374" s="17" t="s">
        <v>4</v>
      </c>
      <c r="C374" s="17">
        <v>2022</v>
      </c>
      <c r="D374" s="17" t="s">
        <v>5</v>
      </c>
      <c r="E374" s="17" t="s">
        <v>28</v>
      </c>
      <c r="F374" s="52">
        <v>185</v>
      </c>
      <c r="G374" s="53">
        <v>2458.6499999999996</v>
      </c>
      <c r="H374" s="53">
        <v>1374.55</v>
      </c>
      <c r="I374" s="54">
        <v>1084.0999999999997</v>
      </c>
    </row>
    <row r="375" spans="1:9" x14ac:dyDescent="0.25">
      <c r="A375" s="17" t="s">
        <v>19</v>
      </c>
      <c r="B375" s="17" t="s">
        <v>4</v>
      </c>
      <c r="C375" s="17">
        <v>2022</v>
      </c>
      <c r="D375" s="17" t="s">
        <v>6</v>
      </c>
      <c r="E375" s="17" t="s">
        <v>28</v>
      </c>
      <c r="F375" s="52">
        <v>183</v>
      </c>
      <c r="G375" s="53">
        <v>2662.65</v>
      </c>
      <c r="H375" s="53">
        <v>1249.8900000000001</v>
      </c>
      <c r="I375" s="54">
        <v>1412.76</v>
      </c>
    </row>
    <row r="376" spans="1:9" x14ac:dyDescent="0.25">
      <c r="A376" s="17" t="s">
        <v>19</v>
      </c>
      <c r="B376" s="17" t="s">
        <v>4</v>
      </c>
      <c r="C376" s="17">
        <v>2022</v>
      </c>
      <c r="D376" s="17" t="s">
        <v>7</v>
      </c>
      <c r="E376" s="17" t="s">
        <v>28</v>
      </c>
      <c r="F376" s="52">
        <v>171</v>
      </c>
      <c r="G376" s="53">
        <v>2559.87</v>
      </c>
      <c r="H376" s="53">
        <v>1251.72</v>
      </c>
      <c r="I376" s="54">
        <v>1308.1499999999999</v>
      </c>
    </row>
    <row r="377" spans="1:9" x14ac:dyDescent="0.25">
      <c r="A377" s="17" t="s">
        <v>19</v>
      </c>
      <c r="B377" s="17" t="s">
        <v>4</v>
      </c>
      <c r="C377" s="17">
        <v>2022</v>
      </c>
      <c r="D377" s="17" t="s">
        <v>15</v>
      </c>
      <c r="E377" s="17" t="s">
        <v>28</v>
      </c>
      <c r="F377" s="52">
        <v>128</v>
      </c>
      <c r="G377" s="53">
        <v>1969.92</v>
      </c>
      <c r="H377" s="53">
        <v>1038.08</v>
      </c>
      <c r="I377" s="54">
        <v>931.84000000000015</v>
      </c>
    </row>
    <row r="378" spans="1:9" x14ac:dyDescent="0.25">
      <c r="A378" s="17" t="s">
        <v>19</v>
      </c>
      <c r="B378" s="17" t="s">
        <v>4</v>
      </c>
      <c r="C378" s="17">
        <v>2022</v>
      </c>
      <c r="D378" s="17" t="s">
        <v>13</v>
      </c>
      <c r="E378" s="17" t="s">
        <v>28</v>
      </c>
      <c r="F378" s="52">
        <v>143</v>
      </c>
      <c r="G378" s="53">
        <v>2260.83</v>
      </c>
      <c r="H378" s="53">
        <v>1171.1699999999998</v>
      </c>
      <c r="I378" s="54">
        <v>1089.6600000000001</v>
      </c>
    </row>
    <row r="379" spans="1:9" x14ac:dyDescent="0.25">
      <c r="A379" s="17" t="s">
        <v>19</v>
      </c>
      <c r="B379" s="17" t="s">
        <v>4</v>
      </c>
      <c r="C379" s="17">
        <v>2022</v>
      </c>
      <c r="D379" s="17" t="s">
        <v>8</v>
      </c>
      <c r="E379" s="17" t="s">
        <v>28</v>
      </c>
      <c r="F379" s="52">
        <v>143</v>
      </c>
      <c r="G379" s="53">
        <v>2140.71</v>
      </c>
      <c r="H379" s="53">
        <v>1091.0899999999999</v>
      </c>
      <c r="I379" s="54">
        <v>1049.6200000000001</v>
      </c>
    </row>
    <row r="380" spans="1:9" x14ac:dyDescent="0.25">
      <c r="A380" s="17" t="s">
        <v>19</v>
      </c>
      <c r="B380" s="17" t="s">
        <v>4</v>
      </c>
      <c r="C380" s="17">
        <v>2022</v>
      </c>
      <c r="D380" s="17" t="s">
        <v>9</v>
      </c>
      <c r="E380" s="17" t="s">
        <v>28</v>
      </c>
      <c r="F380" s="52">
        <v>127</v>
      </c>
      <c r="G380" s="53">
        <v>1830.07</v>
      </c>
      <c r="H380" s="53">
        <v>858.52</v>
      </c>
      <c r="I380" s="54">
        <v>971.55</v>
      </c>
    </row>
    <row r="381" spans="1:9" x14ac:dyDescent="0.25">
      <c r="A381" s="17" t="s">
        <v>19</v>
      </c>
      <c r="B381" s="17" t="s">
        <v>4</v>
      </c>
      <c r="C381" s="17">
        <v>2022</v>
      </c>
      <c r="D381" s="17" t="s">
        <v>10</v>
      </c>
      <c r="E381" s="17" t="s">
        <v>28</v>
      </c>
      <c r="F381" s="52">
        <v>127</v>
      </c>
      <c r="G381" s="53">
        <v>1865.6299999999999</v>
      </c>
      <c r="H381" s="53">
        <v>972.82</v>
      </c>
      <c r="I381" s="54">
        <v>892.80999999999983</v>
      </c>
    </row>
    <row r="382" spans="1:9" x14ac:dyDescent="0.25">
      <c r="A382" s="17" t="s">
        <v>19</v>
      </c>
      <c r="B382" s="17" t="s">
        <v>4</v>
      </c>
      <c r="C382" s="17">
        <v>2022</v>
      </c>
      <c r="D382" s="17" t="s">
        <v>16</v>
      </c>
      <c r="E382" s="17" t="s">
        <v>28</v>
      </c>
      <c r="F382" s="52">
        <v>119</v>
      </c>
      <c r="G382" s="53">
        <v>1581.51</v>
      </c>
      <c r="H382" s="53">
        <v>1024.5899999999999</v>
      </c>
      <c r="I382" s="54">
        <v>556.92000000000007</v>
      </c>
    </row>
    <row r="383" spans="1:9" x14ac:dyDescent="0.25">
      <c r="A383" s="17" t="s">
        <v>19</v>
      </c>
      <c r="B383" s="17" t="s">
        <v>4</v>
      </c>
      <c r="C383" s="17">
        <v>2022</v>
      </c>
      <c r="D383" s="17" t="s">
        <v>11</v>
      </c>
      <c r="E383" s="17" t="s">
        <v>28</v>
      </c>
      <c r="F383" s="52">
        <v>183</v>
      </c>
      <c r="G383" s="53">
        <v>2303.9699999999998</v>
      </c>
      <c r="H383" s="53">
        <v>1317.6000000000001</v>
      </c>
      <c r="I383" s="54">
        <v>986.36999999999966</v>
      </c>
    </row>
    <row r="384" spans="1:9" x14ac:dyDescent="0.25">
      <c r="A384" s="17" t="s">
        <v>19</v>
      </c>
      <c r="B384" s="17" t="s">
        <v>4</v>
      </c>
      <c r="C384" s="17">
        <v>2022</v>
      </c>
      <c r="D384" s="17" t="s">
        <v>14</v>
      </c>
      <c r="E384" s="17" t="s">
        <v>28</v>
      </c>
      <c r="F384" s="52">
        <v>184</v>
      </c>
      <c r="G384" s="53">
        <v>2496.88</v>
      </c>
      <c r="H384" s="53">
        <v>1276.96</v>
      </c>
      <c r="I384" s="54">
        <v>1219.92</v>
      </c>
    </row>
    <row r="385" spans="1:9" x14ac:dyDescent="0.25">
      <c r="A385" s="17" t="s">
        <v>19</v>
      </c>
      <c r="B385" s="17" t="s">
        <v>4</v>
      </c>
      <c r="C385" s="17">
        <v>2022</v>
      </c>
      <c r="D385" s="17" t="s">
        <v>12</v>
      </c>
      <c r="E385" s="17" t="s">
        <v>28</v>
      </c>
      <c r="F385" s="52">
        <v>189</v>
      </c>
      <c r="G385" s="53">
        <v>2802.87</v>
      </c>
      <c r="H385" s="53">
        <v>1419.3899999999999</v>
      </c>
      <c r="I385" s="54">
        <v>1383.48</v>
      </c>
    </row>
    <row r="386" spans="1:9" x14ac:dyDescent="0.25">
      <c r="A386" s="17" t="s">
        <v>19</v>
      </c>
      <c r="B386" s="17" t="s">
        <v>4</v>
      </c>
      <c r="C386" s="17">
        <v>2021</v>
      </c>
      <c r="D386" s="17" t="s">
        <v>5</v>
      </c>
      <c r="E386" s="17" t="s">
        <v>29</v>
      </c>
      <c r="F386" s="52">
        <v>525</v>
      </c>
      <c r="G386" s="53">
        <v>6615</v>
      </c>
      <c r="H386" s="53">
        <v>4095</v>
      </c>
      <c r="I386" s="54">
        <v>2520</v>
      </c>
    </row>
    <row r="387" spans="1:9" x14ac:dyDescent="0.25">
      <c r="A387" s="17" t="s">
        <v>19</v>
      </c>
      <c r="B387" s="17" t="s">
        <v>4</v>
      </c>
      <c r="C387" s="17">
        <v>2021</v>
      </c>
      <c r="D387" s="17" t="s">
        <v>6</v>
      </c>
      <c r="E387" s="17" t="s">
        <v>29</v>
      </c>
      <c r="F387" s="52">
        <v>472</v>
      </c>
      <c r="G387" s="53">
        <v>6173.76</v>
      </c>
      <c r="H387" s="53">
        <v>3747.6800000000003</v>
      </c>
      <c r="I387" s="54">
        <v>2426.08</v>
      </c>
    </row>
    <row r="388" spans="1:9" x14ac:dyDescent="0.25">
      <c r="A388" s="17" t="s">
        <v>19</v>
      </c>
      <c r="B388" s="17" t="s">
        <v>4</v>
      </c>
      <c r="C388" s="17">
        <v>2021</v>
      </c>
      <c r="D388" s="17" t="s">
        <v>7</v>
      </c>
      <c r="E388" s="17" t="s">
        <v>29</v>
      </c>
      <c r="F388" s="52">
        <v>374</v>
      </c>
      <c r="G388" s="53">
        <v>4667.5200000000004</v>
      </c>
      <c r="H388" s="53">
        <v>2681.58</v>
      </c>
      <c r="I388" s="54">
        <v>1985.9400000000005</v>
      </c>
    </row>
    <row r="389" spans="1:9" x14ac:dyDescent="0.25">
      <c r="A389" s="17" t="s">
        <v>19</v>
      </c>
      <c r="B389" s="17" t="s">
        <v>4</v>
      </c>
      <c r="C389" s="17">
        <v>2021</v>
      </c>
      <c r="D389" s="17" t="s">
        <v>15</v>
      </c>
      <c r="E389" s="17" t="s">
        <v>29</v>
      </c>
      <c r="F389" s="52">
        <v>337</v>
      </c>
      <c r="G389" s="53">
        <v>4205.76</v>
      </c>
      <c r="H389" s="53">
        <v>2463.4699999999998</v>
      </c>
      <c r="I389" s="54">
        <v>1742.2900000000004</v>
      </c>
    </row>
    <row r="390" spans="1:9" x14ac:dyDescent="0.25">
      <c r="A390" s="17" t="s">
        <v>19</v>
      </c>
      <c r="B390" s="17" t="s">
        <v>4</v>
      </c>
      <c r="C390" s="17">
        <v>2021</v>
      </c>
      <c r="D390" s="17" t="s">
        <v>13</v>
      </c>
      <c r="E390" s="17" t="s">
        <v>29</v>
      </c>
      <c r="F390" s="52">
        <v>358</v>
      </c>
      <c r="G390" s="53">
        <v>4127.74</v>
      </c>
      <c r="H390" s="53">
        <v>2495.2599999999998</v>
      </c>
      <c r="I390" s="54">
        <v>1632.48</v>
      </c>
    </row>
    <row r="391" spans="1:9" x14ac:dyDescent="0.25">
      <c r="A391" s="17" t="s">
        <v>19</v>
      </c>
      <c r="B391" s="17" t="s">
        <v>4</v>
      </c>
      <c r="C391" s="17">
        <v>2021</v>
      </c>
      <c r="D391" s="17" t="s">
        <v>8</v>
      </c>
      <c r="E391" s="17" t="s">
        <v>29</v>
      </c>
      <c r="F391" s="52">
        <v>354</v>
      </c>
      <c r="G391" s="53">
        <v>4630.32</v>
      </c>
      <c r="H391" s="53">
        <v>2711.64</v>
      </c>
      <c r="I391" s="54">
        <v>1918.6799999999998</v>
      </c>
    </row>
    <row r="392" spans="1:9" x14ac:dyDescent="0.25">
      <c r="A392" s="17" t="s">
        <v>19</v>
      </c>
      <c r="B392" s="17" t="s">
        <v>4</v>
      </c>
      <c r="C392" s="17">
        <v>2021</v>
      </c>
      <c r="D392" s="17" t="s">
        <v>9</v>
      </c>
      <c r="E392" s="17" t="s">
        <v>29</v>
      </c>
      <c r="F392" s="52">
        <v>375</v>
      </c>
      <c r="G392" s="53">
        <v>4102.5</v>
      </c>
      <c r="H392" s="53">
        <v>2606.25</v>
      </c>
      <c r="I392" s="54">
        <v>1496.25</v>
      </c>
    </row>
    <row r="393" spans="1:9" x14ac:dyDescent="0.25">
      <c r="A393" s="17" t="s">
        <v>19</v>
      </c>
      <c r="B393" s="17" t="s">
        <v>4</v>
      </c>
      <c r="C393" s="17">
        <v>2021</v>
      </c>
      <c r="D393" s="17" t="s">
        <v>10</v>
      </c>
      <c r="E393" s="17" t="s">
        <v>29</v>
      </c>
      <c r="F393" s="52">
        <v>329</v>
      </c>
      <c r="G393" s="53">
        <v>4184.88</v>
      </c>
      <c r="H393" s="53">
        <v>2404.9899999999998</v>
      </c>
      <c r="I393" s="54">
        <v>1779.8900000000003</v>
      </c>
    </row>
    <row r="394" spans="1:9" x14ac:dyDescent="0.25">
      <c r="A394" s="17" t="s">
        <v>19</v>
      </c>
      <c r="B394" s="17" t="s">
        <v>4</v>
      </c>
      <c r="C394" s="17">
        <v>2021</v>
      </c>
      <c r="D394" s="17" t="s">
        <v>16</v>
      </c>
      <c r="E394" s="17" t="s">
        <v>29</v>
      </c>
      <c r="F394" s="52">
        <v>296</v>
      </c>
      <c r="G394" s="53">
        <v>3907.2</v>
      </c>
      <c r="H394" s="53">
        <v>2060.16</v>
      </c>
      <c r="I394" s="54">
        <v>1847.04</v>
      </c>
    </row>
    <row r="395" spans="1:9" x14ac:dyDescent="0.25">
      <c r="A395" s="17" t="s">
        <v>19</v>
      </c>
      <c r="B395" s="17" t="s">
        <v>4</v>
      </c>
      <c r="C395" s="17">
        <v>2021</v>
      </c>
      <c r="D395" s="17" t="s">
        <v>11</v>
      </c>
      <c r="E395" s="17" t="s">
        <v>29</v>
      </c>
      <c r="F395" s="52">
        <v>556</v>
      </c>
      <c r="G395" s="53">
        <v>7139.04</v>
      </c>
      <c r="H395" s="53">
        <v>3875.3199999999997</v>
      </c>
      <c r="I395" s="54">
        <v>3263.7200000000003</v>
      </c>
    </row>
    <row r="396" spans="1:9" x14ac:dyDescent="0.25">
      <c r="A396" s="17" t="s">
        <v>19</v>
      </c>
      <c r="B396" s="17" t="s">
        <v>4</v>
      </c>
      <c r="C396" s="17">
        <v>2021</v>
      </c>
      <c r="D396" s="17" t="s">
        <v>14</v>
      </c>
      <c r="E396" s="17" t="s">
        <v>29</v>
      </c>
      <c r="F396" s="52">
        <v>556</v>
      </c>
      <c r="G396" s="53">
        <v>6544.12</v>
      </c>
      <c r="H396" s="53">
        <v>3803.04</v>
      </c>
      <c r="I396" s="54">
        <v>2741.08</v>
      </c>
    </row>
    <row r="397" spans="1:9" x14ac:dyDescent="0.25">
      <c r="A397" s="17" t="s">
        <v>19</v>
      </c>
      <c r="B397" s="17" t="s">
        <v>4</v>
      </c>
      <c r="C397" s="17">
        <v>2021</v>
      </c>
      <c r="D397" s="17" t="s">
        <v>12</v>
      </c>
      <c r="E397" s="17" t="s">
        <v>29</v>
      </c>
      <c r="F397" s="52">
        <v>452</v>
      </c>
      <c r="G397" s="53">
        <v>5320.04</v>
      </c>
      <c r="H397" s="53">
        <v>3191.12</v>
      </c>
      <c r="I397" s="54">
        <v>2128.92</v>
      </c>
    </row>
    <row r="398" spans="1:9" x14ac:dyDescent="0.25">
      <c r="A398" s="17" t="s">
        <v>19</v>
      </c>
      <c r="B398" s="17" t="s">
        <v>4</v>
      </c>
      <c r="C398" s="17">
        <v>2022</v>
      </c>
      <c r="D398" s="17" t="s">
        <v>5</v>
      </c>
      <c r="E398" s="17" t="s">
        <v>29</v>
      </c>
      <c r="F398" s="52">
        <v>485</v>
      </c>
      <c r="G398" s="53">
        <v>6571.75</v>
      </c>
      <c r="H398" s="53">
        <v>3894.5499999999997</v>
      </c>
      <c r="I398" s="54">
        <v>2677.2000000000003</v>
      </c>
    </row>
    <row r="399" spans="1:9" x14ac:dyDescent="0.25">
      <c r="A399" s="17" t="s">
        <v>19</v>
      </c>
      <c r="B399" s="17" t="s">
        <v>4</v>
      </c>
      <c r="C399" s="17">
        <v>2022</v>
      </c>
      <c r="D399" s="17" t="s">
        <v>6</v>
      </c>
      <c r="E399" s="17" t="s">
        <v>29</v>
      </c>
      <c r="F399" s="52">
        <v>471</v>
      </c>
      <c r="G399" s="53">
        <v>6160.68</v>
      </c>
      <c r="H399" s="53">
        <v>3523.0800000000004</v>
      </c>
      <c r="I399" s="54">
        <v>2637.6</v>
      </c>
    </row>
    <row r="400" spans="1:9" x14ac:dyDescent="0.25">
      <c r="A400" s="17" t="s">
        <v>19</v>
      </c>
      <c r="B400" s="17" t="s">
        <v>4</v>
      </c>
      <c r="C400" s="17">
        <v>2022</v>
      </c>
      <c r="D400" s="17" t="s">
        <v>7</v>
      </c>
      <c r="E400" s="17" t="s">
        <v>29</v>
      </c>
      <c r="F400" s="52">
        <v>401</v>
      </c>
      <c r="G400" s="53">
        <v>5293.2</v>
      </c>
      <c r="H400" s="53">
        <v>2971.41</v>
      </c>
      <c r="I400" s="54">
        <v>2321.79</v>
      </c>
    </row>
    <row r="401" spans="1:9" x14ac:dyDescent="0.25">
      <c r="A401" s="17" t="s">
        <v>19</v>
      </c>
      <c r="B401" s="17" t="s">
        <v>4</v>
      </c>
      <c r="C401" s="17">
        <v>2022</v>
      </c>
      <c r="D401" s="17" t="s">
        <v>15</v>
      </c>
      <c r="E401" s="17" t="s">
        <v>29</v>
      </c>
      <c r="F401" s="52">
        <v>368</v>
      </c>
      <c r="G401" s="53">
        <v>4769.2800000000007</v>
      </c>
      <c r="H401" s="53">
        <v>2723.2000000000003</v>
      </c>
      <c r="I401" s="54">
        <v>2046.0800000000004</v>
      </c>
    </row>
    <row r="402" spans="1:9" x14ac:dyDescent="0.25">
      <c r="A402" s="17" t="s">
        <v>19</v>
      </c>
      <c r="B402" s="17" t="s">
        <v>4</v>
      </c>
      <c r="C402" s="17">
        <v>2022</v>
      </c>
      <c r="D402" s="17" t="s">
        <v>13</v>
      </c>
      <c r="E402" s="17" t="s">
        <v>29</v>
      </c>
      <c r="F402" s="52">
        <v>353</v>
      </c>
      <c r="G402" s="53">
        <v>3819.46</v>
      </c>
      <c r="H402" s="53">
        <v>2728.69</v>
      </c>
      <c r="I402" s="54">
        <v>1090.77</v>
      </c>
    </row>
    <row r="403" spans="1:9" x14ac:dyDescent="0.25">
      <c r="A403" s="17" t="s">
        <v>19</v>
      </c>
      <c r="B403" s="17" t="s">
        <v>4</v>
      </c>
      <c r="C403" s="17">
        <v>2022</v>
      </c>
      <c r="D403" s="17" t="s">
        <v>8</v>
      </c>
      <c r="E403" s="17" t="s">
        <v>29</v>
      </c>
      <c r="F403" s="52">
        <v>368</v>
      </c>
      <c r="G403" s="53">
        <v>4025.9199999999996</v>
      </c>
      <c r="H403" s="53">
        <v>2811.52</v>
      </c>
      <c r="I403" s="54">
        <v>1214.3999999999996</v>
      </c>
    </row>
    <row r="404" spans="1:9" x14ac:dyDescent="0.25">
      <c r="A404" s="17" t="s">
        <v>19</v>
      </c>
      <c r="B404" s="17" t="s">
        <v>4</v>
      </c>
      <c r="C404" s="17">
        <v>2022</v>
      </c>
      <c r="D404" s="17" t="s">
        <v>9</v>
      </c>
      <c r="E404" s="17" t="s">
        <v>29</v>
      </c>
      <c r="F404" s="52">
        <v>358</v>
      </c>
      <c r="G404" s="53">
        <v>4850.9000000000005</v>
      </c>
      <c r="H404" s="53">
        <v>2377.12</v>
      </c>
      <c r="I404" s="54">
        <v>2473.7800000000007</v>
      </c>
    </row>
    <row r="405" spans="1:9" x14ac:dyDescent="0.25">
      <c r="A405" s="17" t="s">
        <v>19</v>
      </c>
      <c r="B405" s="17" t="s">
        <v>4</v>
      </c>
      <c r="C405" s="17">
        <v>2022</v>
      </c>
      <c r="D405" s="17" t="s">
        <v>10</v>
      </c>
      <c r="E405" s="17" t="s">
        <v>29</v>
      </c>
      <c r="F405" s="52">
        <v>350</v>
      </c>
      <c r="G405" s="53">
        <v>4410</v>
      </c>
      <c r="H405" s="53">
        <v>2702</v>
      </c>
      <c r="I405" s="54">
        <v>1708</v>
      </c>
    </row>
    <row r="406" spans="1:9" x14ac:dyDescent="0.25">
      <c r="A406" s="17" t="s">
        <v>19</v>
      </c>
      <c r="B406" s="17" t="s">
        <v>4</v>
      </c>
      <c r="C406" s="17">
        <v>2022</v>
      </c>
      <c r="D406" s="17" t="s">
        <v>16</v>
      </c>
      <c r="E406" s="17" t="s">
        <v>29</v>
      </c>
      <c r="F406" s="52">
        <v>348</v>
      </c>
      <c r="G406" s="53">
        <v>4054.2000000000003</v>
      </c>
      <c r="H406" s="53">
        <v>2735.28</v>
      </c>
      <c r="I406" s="54">
        <v>1318.92</v>
      </c>
    </row>
    <row r="407" spans="1:9" x14ac:dyDescent="0.25">
      <c r="A407" s="17" t="s">
        <v>19</v>
      </c>
      <c r="B407" s="17" t="s">
        <v>4</v>
      </c>
      <c r="C407" s="17">
        <v>2022</v>
      </c>
      <c r="D407" s="17" t="s">
        <v>11</v>
      </c>
      <c r="E407" s="17" t="s">
        <v>29</v>
      </c>
      <c r="F407" s="52">
        <v>541</v>
      </c>
      <c r="G407" s="53">
        <v>6497.41</v>
      </c>
      <c r="H407" s="53">
        <v>4219.8</v>
      </c>
      <c r="I407" s="54">
        <v>2277.6099999999997</v>
      </c>
    </row>
    <row r="408" spans="1:9" x14ac:dyDescent="0.25">
      <c r="A408" s="17" t="s">
        <v>19</v>
      </c>
      <c r="B408" s="17" t="s">
        <v>4</v>
      </c>
      <c r="C408" s="17">
        <v>2022</v>
      </c>
      <c r="D408" s="17" t="s">
        <v>14</v>
      </c>
      <c r="E408" s="17" t="s">
        <v>29</v>
      </c>
      <c r="F408" s="52">
        <v>461</v>
      </c>
      <c r="G408" s="53">
        <v>5098.66</v>
      </c>
      <c r="H408" s="53">
        <v>3794.03</v>
      </c>
      <c r="I408" s="54">
        <v>1304.6299999999997</v>
      </c>
    </row>
    <row r="409" spans="1:9" x14ac:dyDescent="0.25">
      <c r="A409" s="17" t="s">
        <v>19</v>
      </c>
      <c r="B409" s="17" t="s">
        <v>4</v>
      </c>
      <c r="C409" s="17">
        <v>2022</v>
      </c>
      <c r="D409" s="17" t="s">
        <v>12</v>
      </c>
      <c r="E409" s="17" t="s">
        <v>29</v>
      </c>
      <c r="F409" s="52">
        <v>502</v>
      </c>
      <c r="G409" s="53">
        <v>5612.36</v>
      </c>
      <c r="H409" s="53">
        <v>3805.16</v>
      </c>
      <c r="I409" s="54">
        <v>1807.1999999999998</v>
      </c>
    </row>
    <row r="410" spans="1:9" x14ac:dyDescent="0.25">
      <c r="A410" s="17" t="s">
        <v>19</v>
      </c>
      <c r="B410" s="17" t="s">
        <v>4</v>
      </c>
      <c r="C410" s="17">
        <v>2021</v>
      </c>
      <c r="D410" s="17" t="s">
        <v>5</v>
      </c>
      <c r="E410" s="17" t="s">
        <v>27</v>
      </c>
      <c r="F410" s="52">
        <v>678</v>
      </c>
      <c r="G410" s="53">
        <v>7966.5</v>
      </c>
      <c r="H410" s="53">
        <v>4990.08</v>
      </c>
      <c r="I410" s="54">
        <v>2976.42</v>
      </c>
    </row>
    <row r="411" spans="1:9" x14ac:dyDescent="0.25">
      <c r="A411" s="17" t="s">
        <v>19</v>
      </c>
      <c r="B411" s="17" t="s">
        <v>4</v>
      </c>
      <c r="C411" s="17">
        <v>2021</v>
      </c>
      <c r="D411" s="17" t="s">
        <v>6</v>
      </c>
      <c r="E411" s="17" t="s">
        <v>27</v>
      </c>
      <c r="F411" s="52">
        <v>718</v>
      </c>
      <c r="G411" s="53">
        <v>8055.96</v>
      </c>
      <c r="H411" s="53">
        <v>4803.42</v>
      </c>
      <c r="I411" s="54">
        <v>3252.54</v>
      </c>
    </row>
    <row r="412" spans="1:9" x14ac:dyDescent="0.25">
      <c r="A412" s="17" t="s">
        <v>19</v>
      </c>
      <c r="B412" s="17" t="s">
        <v>4</v>
      </c>
      <c r="C412" s="17">
        <v>2021</v>
      </c>
      <c r="D412" s="17" t="s">
        <v>7</v>
      </c>
      <c r="E412" s="17" t="s">
        <v>27</v>
      </c>
      <c r="F412" s="52">
        <v>531</v>
      </c>
      <c r="G412" s="53">
        <v>5570.1900000000005</v>
      </c>
      <c r="H412" s="53">
        <v>3610.7999999999997</v>
      </c>
      <c r="I412" s="54">
        <v>1959.3900000000008</v>
      </c>
    </row>
    <row r="413" spans="1:9" x14ac:dyDescent="0.25">
      <c r="A413" s="17" t="s">
        <v>19</v>
      </c>
      <c r="B413" s="17" t="s">
        <v>4</v>
      </c>
      <c r="C413" s="17">
        <v>2021</v>
      </c>
      <c r="D413" s="17" t="s">
        <v>15</v>
      </c>
      <c r="E413" s="17" t="s">
        <v>27</v>
      </c>
      <c r="F413" s="52">
        <v>545</v>
      </c>
      <c r="G413" s="53">
        <v>5771.55</v>
      </c>
      <c r="H413" s="53">
        <v>4490.8</v>
      </c>
      <c r="I413" s="54">
        <v>1280.75</v>
      </c>
    </row>
    <row r="414" spans="1:9" x14ac:dyDescent="0.25">
      <c r="A414" s="17" t="s">
        <v>19</v>
      </c>
      <c r="B414" s="17" t="s">
        <v>4</v>
      </c>
      <c r="C414" s="17">
        <v>2021</v>
      </c>
      <c r="D414" s="17" t="s">
        <v>13</v>
      </c>
      <c r="E414" s="17" t="s">
        <v>27</v>
      </c>
      <c r="F414" s="52">
        <v>520</v>
      </c>
      <c r="G414" s="53">
        <v>5891.6</v>
      </c>
      <c r="H414" s="53">
        <v>4154.8</v>
      </c>
      <c r="I414" s="54">
        <v>1736.8000000000002</v>
      </c>
    </row>
    <row r="415" spans="1:9" x14ac:dyDescent="0.25">
      <c r="A415" s="17" t="s">
        <v>19</v>
      </c>
      <c r="B415" s="17" t="s">
        <v>4</v>
      </c>
      <c r="C415" s="17">
        <v>2021</v>
      </c>
      <c r="D415" s="17" t="s">
        <v>8</v>
      </c>
      <c r="E415" s="17" t="s">
        <v>27</v>
      </c>
      <c r="F415" s="52">
        <v>516</v>
      </c>
      <c r="G415" s="53">
        <v>5897.88</v>
      </c>
      <c r="H415" s="53">
        <v>3467.52</v>
      </c>
      <c r="I415" s="54">
        <v>2430.36</v>
      </c>
    </row>
    <row r="416" spans="1:9" x14ac:dyDescent="0.25">
      <c r="A416" s="17" t="s">
        <v>19</v>
      </c>
      <c r="B416" s="17" t="s">
        <v>4</v>
      </c>
      <c r="C416" s="17">
        <v>2021</v>
      </c>
      <c r="D416" s="17" t="s">
        <v>9</v>
      </c>
      <c r="E416" s="17" t="s">
        <v>27</v>
      </c>
      <c r="F416" s="52">
        <v>424</v>
      </c>
      <c r="G416" s="53">
        <v>4579.2000000000007</v>
      </c>
      <c r="H416" s="53">
        <v>3167.2799999999997</v>
      </c>
      <c r="I416" s="54">
        <v>1411.920000000001</v>
      </c>
    </row>
    <row r="417" spans="1:9" x14ac:dyDescent="0.25">
      <c r="A417" s="17" t="s">
        <v>19</v>
      </c>
      <c r="B417" s="17" t="s">
        <v>4</v>
      </c>
      <c r="C417" s="17">
        <v>2021</v>
      </c>
      <c r="D417" s="17" t="s">
        <v>10</v>
      </c>
      <c r="E417" s="17" t="s">
        <v>27</v>
      </c>
      <c r="F417" s="52">
        <v>529</v>
      </c>
      <c r="G417" s="53">
        <v>4993.7599999999993</v>
      </c>
      <c r="H417" s="53">
        <v>3893.44</v>
      </c>
      <c r="I417" s="54">
        <v>1100.3199999999993</v>
      </c>
    </row>
    <row r="418" spans="1:9" x14ac:dyDescent="0.25">
      <c r="A418" s="17" t="s">
        <v>19</v>
      </c>
      <c r="B418" s="17" t="s">
        <v>4</v>
      </c>
      <c r="C418" s="17">
        <v>2021</v>
      </c>
      <c r="D418" s="17" t="s">
        <v>16</v>
      </c>
      <c r="E418" s="17" t="s">
        <v>27</v>
      </c>
      <c r="F418" s="52">
        <v>422</v>
      </c>
      <c r="G418" s="53">
        <v>5089.3200000000006</v>
      </c>
      <c r="H418" s="53">
        <v>3089.04</v>
      </c>
      <c r="I418" s="54">
        <v>2000.2800000000007</v>
      </c>
    </row>
    <row r="419" spans="1:9" x14ac:dyDescent="0.25">
      <c r="A419" s="17" t="s">
        <v>19</v>
      </c>
      <c r="B419" s="17" t="s">
        <v>4</v>
      </c>
      <c r="C419" s="17">
        <v>2021</v>
      </c>
      <c r="D419" s="17" t="s">
        <v>11</v>
      </c>
      <c r="E419" s="17" t="s">
        <v>27</v>
      </c>
      <c r="F419" s="52">
        <v>618</v>
      </c>
      <c r="G419" s="53">
        <v>5901.9000000000005</v>
      </c>
      <c r="H419" s="53">
        <v>4857.4800000000005</v>
      </c>
      <c r="I419" s="54">
        <v>1044.42</v>
      </c>
    </row>
    <row r="420" spans="1:9" x14ac:dyDescent="0.25">
      <c r="A420" s="17" t="s">
        <v>19</v>
      </c>
      <c r="B420" s="17" t="s">
        <v>4</v>
      </c>
      <c r="C420" s="17">
        <v>2021</v>
      </c>
      <c r="D420" s="17" t="s">
        <v>14</v>
      </c>
      <c r="E420" s="17" t="s">
        <v>27</v>
      </c>
      <c r="F420" s="52">
        <v>707</v>
      </c>
      <c r="G420" s="53">
        <v>8377.9499999999989</v>
      </c>
      <c r="H420" s="53">
        <v>5429.76</v>
      </c>
      <c r="I420" s="54">
        <v>2948.1899999999987</v>
      </c>
    </row>
    <row r="421" spans="1:9" x14ac:dyDescent="0.25">
      <c r="A421" s="17" t="s">
        <v>19</v>
      </c>
      <c r="B421" s="17" t="s">
        <v>4</v>
      </c>
      <c r="C421" s="17">
        <v>2021</v>
      </c>
      <c r="D421" s="17" t="s">
        <v>12</v>
      </c>
      <c r="E421" s="17" t="s">
        <v>27</v>
      </c>
      <c r="F421" s="52">
        <v>730</v>
      </c>
      <c r="G421" s="53">
        <v>8190.6</v>
      </c>
      <c r="H421" s="53">
        <v>5387.4</v>
      </c>
      <c r="I421" s="54">
        <v>2803.2000000000007</v>
      </c>
    </row>
    <row r="422" spans="1:9" x14ac:dyDescent="0.25">
      <c r="A422" s="17" t="s">
        <v>19</v>
      </c>
      <c r="B422" s="17" t="s">
        <v>4</v>
      </c>
      <c r="C422" s="17">
        <v>2022</v>
      </c>
      <c r="D422" s="17" t="s">
        <v>5</v>
      </c>
      <c r="E422" s="17" t="s">
        <v>27</v>
      </c>
      <c r="F422" s="52">
        <v>653</v>
      </c>
      <c r="G422" s="53">
        <v>6849.97</v>
      </c>
      <c r="H422" s="53">
        <v>5191.3500000000004</v>
      </c>
      <c r="I422" s="54">
        <v>1658.62</v>
      </c>
    </row>
    <row r="423" spans="1:9" x14ac:dyDescent="0.25">
      <c r="A423" s="17" t="s">
        <v>19</v>
      </c>
      <c r="B423" s="17" t="s">
        <v>4</v>
      </c>
      <c r="C423" s="17">
        <v>2022</v>
      </c>
      <c r="D423" s="17" t="s">
        <v>6</v>
      </c>
      <c r="E423" s="17" t="s">
        <v>27</v>
      </c>
      <c r="F423" s="52">
        <v>693</v>
      </c>
      <c r="G423" s="53">
        <v>7484.4000000000005</v>
      </c>
      <c r="H423" s="53">
        <v>5239.08</v>
      </c>
      <c r="I423" s="54">
        <v>2245.3200000000006</v>
      </c>
    </row>
    <row r="424" spans="1:9" x14ac:dyDescent="0.25">
      <c r="A424" s="17" t="s">
        <v>19</v>
      </c>
      <c r="B424" s="17" t="s">
        <v>4</v>
      </c>
      <c r="C424" s="17">
        <v>2022</v>
      </c>
      <c r="D424" s="17" t="s">
        <v>7</v>
      </c>
      <c r="E424" s="17" t="s">
        <v>27</v>
      </c>
      <c r="F424" s="52">
        <v>604</v>
      </c>
      <c r="G424" s="53">
        <v>6970.16</v>
      </c>
      <c r="H424" s="53">
        <v>4530</v>
      </c>
      <c r="I424" s="54">
        <v>2440.16</v>
      </c>
    </row>
    <row r="425" spans="1:9" x14ac:dyDescent="0.25">
      <c r="A425" s="17" t="s">
        <v>19</v>
      </c>
      <c r="B425" s="17" t="s">
        <v>4</v>
      </c>
      <c r="C425" s="17">
        <v>2022</v>
      </c>
      <c r="D425" s="17" t="s">
        <v>15</v>
      </c>
      <c r="E425" s="17" t="s">
        <v>27</v>
      </c>
      <c r="F425" s="52">
        <v>494</v>
      </c>
      <c r="G425" s="53">
        <v>5750.16</v>
      </c>
      <c r="H425" s="53">
        <v>3487.64</v>
      </c>
      <c r="I425" s="54">
        <v>2262.52</v>
      </c>
    </row>
    <row r="426" spans="1:9" x14ac:dyDescent="0.25">
      <c r="A426" s="17" t="s">
        <v>19</v>
      </c>
      <c r="B426" s="17" t="s">
        <v>4</v>
      </c>
      <c r="C426" s="17">
        <v>2022</v>
      </c>
      <c r="D426" s="17" t="s">
        <v>13</v>
      </c>
      <c r="E426" s="17" t="s">
        <v>27</v>
      </c>
      <c r="F426" s="52">
        <v>497</v>
      </c>
      <c r="G426" s="53">
        <v>4691.6799999999994</v>
      </c>
      <c r="H426" s="53">
        <v>3841.8100000000004</v>
      </c>
      <c r="I426" s="54">
        <v>849.86999999999898</v>
      </c>
    </row>
    <row r="427" spans="1:9" x14ac:dyDescent="0.25">
      <c r="A427" s="17" t="s">
        <v>19</v>
      </c>
      <c r="B427" s="17" t="s">
        <v>4</v>
      </c>
      <c r="C427" s="17">
        <v>2022</v>
      </c>
      <c r="D427" s="17" t="s">
        <v>8</v>
      </c>
      <c r="E427" s="17" t="s">
        <v>27</v>
      </c>
      <c r="F427" s="52">
        <v>488</v>
      </c>
      <c r="G427" s="53">
        <v>4865.3600000000006</v>
      </c>
      <c r="H427" s="53">
        <v>2967.04</v>
      </c>
      <c r="I427" s="54">
        <v>1898.3200000000006</v>
      </c>
    </row>
    <row r="428" spans="1:9" x14ac:dyDescent="0.25">
      <c r="A428" s="17" t="s">
        <v>19</v>
      </c>
      <c r="B428" s="17" t="s">
        <v>4</v>
      </c>
      <c r="C428" s="17">
        <v>2022</v>
      </c>
      <c r="D428" s="17" t="s">
        <v>9</v>
      </c>
      <c r="E428" s="17" t="s">
        <v>27</v>
      </c>
      <c r="F428" s="52">
        <v>492</v>
      </c>
      <c r="G428" s="53">
        <v>5574.36</v>
      </c>
      <c r="H428" s="53">
        <v>3827.76</v>
      </c>
      <c r="I428" s="54">
        <v>1746.5999999999995</v>
      </c>
    </row>
    <row r="429" spans="1:9" x14ac:dyDescent="0.25">
      <c r="A429" s="17" t="s">
        <v>19</v>
      </c>
      <c r="B429" s="17" t="s">
        <v>4</v>
      </c>
      <c r="C429" s="17">
        <v>2022</v>
      </c>
      <c r="D429" s="17" t="s">
        <v>10</v>
      </c>
      <c r="E429" s="17" t="s">
        <v>27</v>
      </c>
      <c r="F429" s="52">
        <v>461</v>
      </c>
      <c r="G429" s="53">
        <v>5559.66</v>
      </c>
      <c r="H429" s="53">
        <v>3973.8199999999997</v>
      </c>
      <c r="I429" s="54">
        <v>1585.8400000000001</v>
      </c>
    </row>
    <row r="430" spans="1:9" x14ac:dyDescent="0.25">
      <c r="A430" s="17" t="s">
        <v>19</v>
      </c>
      <c r="B430" s="17" t="s">
        <v>4</v>
      </c>
      <c r="C430" s="17">
        <v>2022</v>
      </c>
      <c r="D430" s="17" t="s">
        <v>16</v>
      </c>
      <c r="E430" s="17" t="s">
        <v>27</v>
      </c>
      <c r="F430" s="52">
        <v>419</v>
      </c>
      <c r="G430" s="53">
        <v>4483.2999999999993</v>
      </c>
      <c r="H430" s="53">
        <v>3008.42</v>
      </c>
      <c r="I430" s="54">
        <v>1474.8799999999992</v>
      </c>
    </row>
    <row r="431" spans="1:9" x14ac:dyDescent="0.25">
      <c r="A431" s="17" t="s">
        <v>19</v>
      </c>
      <c r="B431" s="17" t="s">
        <v>4</v>
      </c>
      <c r="C431" s="17">
        <v>2022</v>
      </c>
      <c r="D431" s="17" t="s">
        <v>11</v>
      </c>
      <c r="E431" s="17" t="s">
        <v>27</v>
      </c>
      <c r="F431" s="52">
        <v>722</v>
      </c>
      <c r="G431" s="53">
        <v>8555.6999999999989</v>
      </c>
      <c r="H431" s="53">
        <v>5595.5</v>
      </c>
      <c r="I431" s="54">
        <v>2960.1999999999989</v>
      </c>
    </row>
    <row r="432" spans="1:9" x14ac:dyDescent="0.25">
      <c r="A432" s="17" t="s">
        <v>19</v>
      </c>
      <c r="B432" s="17" t="s">
        <v>4</v>
      </c>
      <c r="C432" s="17">
        <v>2022</v>
      </c>
      <c r="D432" s="17" t="s">
        <v>14</v>
      </c>
      <c r="E432" s="17" t="s">
        <v>27</v>
      </c>
      <c r="F432" s="52">
        <v>699</v>
      </c>
      <c r="G432" s="53">
        <v>7549.2000000000007</v>
      </c>
      <c r="H432" s="53">
        <v>4899.99</v>
      </c>
      <c r="I432" s="54">
        <v>2649.2100000000009</v>
      </c>
    </row>
    <row r="433" spans="1:9" x14ac:dyDescent="0.25">
      <c r="A433" s="17" t="s">
        <v>19</v>
      </c>
      <c r="B433" s="17" t="s">
        <v>4</v>
      </c>
      <c r="C433" s="17">
        <v>2022</v>
      </c>
      <c r="D433" s="17" t="s">
        <v>12</v>
      </c>
      <c r="E433" s="17" t="s">
        <v>27</v>
      </c>
      <c r="F433" s="52">
        <v>706</v>
      </c>
      <c r="G433" s="53">
        <v>7405.9400000000005</v>
      </c>
      <c r="H433" s="53">
        <v>5478.5599999999995</v>
      </c>
      <c r="I433" s="54">
        <v>1927.380000000001</v>
      </c>
    </row>
    <row r="434" spans="1:9" x14ac:dyDescent="0.25">
      <c r="A434" s="17" t="s">
        <v>24</v>
      </c>
      <c r="B434" s="17" t="s">
        <v>22</v>
      </c>
      <c r="C434" s="17">
        <v>2021</v>
      </c>
      <c r="D434" s="17" t="s">
        <v>5</v>
      </c>
      <c r="E434" s="17" t="s">
        <v>28</v>
      </c>
      <c r="F434" s="52">
        <v>44</v>
      </c>
      <c r="G434" s="53">
        <v>583</v>
      </c>
      <c r="H434" s="53">
        <v>272.8</v>
      </c>
      <c r="I434" s="54">
        <v>310.2</v>
      </c>
    </row>
    <row r="435" spans="1:9" x14ac:dyDescent="0.25">
      <c r="A435" s="17" t="s">
        <v>24</v>
      </c>
      <c r="B435" s="17" t="s">
        <v>22</v>
      </c>
      <c r="C435" s="17">
        <v>2021</v>
      </c>
      <c r="D435" s="17" t="s">
        <v>6</v>
      </c>
      <c r="E435" s="17" t="s">
        <v>28</v>
      </c>
      <c r="F435" s="52">
        <v>39</v>
      </c>
      <c r="G435" s="53">
        <v>477.75</v>
      </c>
      <c r="H435" s="53">
        <v>252.32999999999998</v>
      </c>
      <c r="I435" s="54">
        <v>225.42000000000002</v>
      </c>
    </row>
    <row r="436" spans="1:9" x14ac:dyDescent="0.25">
      <c r="A436" s="17" t="s">
        <v>24</v>
      </c>
      <c r="B436" s="17" t="s">
        <v>22</v>
      </c>
      <c r="C436" s="17">
        <v>2021</v>
      </c>
      <c r="D436" s="17" t="s">
        <v>7</v>
      </c>
      <c r="E436" s="17" t="s">
        <v>28</v>
      </c>
      <c r="F436" s="52">
        <v>32</v>
      </c>
      <c r="G436" s="53">
        <v>380.16</v>
      </c>
      <c r="H436" s="53">
        <v>240.32</v>
      </c>
      <c r="I436" s="54">
        <v>139.84000000000003</v>
      </c>
    </row>
    <row r="437" spans="1:9" x14ac:dyDescent="0.25">
      <c r="A437" s="17" t="s">
        <v>24</v>
      </c>
      <c r="B437" s="17" t="s">
        <v>22</v>
      </c>
      <c r="C437" s="17">
        <v>2021</v>
      </c>
      <c r="D437" s="17" t="s">
        <v>15</v>
      </c>
      <c r="E437" s="17" t="s">
        <v>28</v>
      </c>
      <c r="F437" s="52">
        <v>32</v>
      </c>
      <c r="G437" s="53">
        <v>404.16</v>
      </c>
      <c r="H437" s="53">
        <v>222.72</v>
      </c>
      <c r="I437" s="54">
        <v>181.44000000000003</v>
      </c>
    </row>
    <row r="438" spans="1:9" x14ac:dyDescent="0.25">
      <c r="A438" s="17" t="s">
        <v>24</v>
      </c>
      <c r="B438" s="17" t="s">
        <v>22</v>
      </c>
      <c r="C438" s="17">
        <v>2021</v>
      </c>
      <c r="D438" s="17" t="s">
        <v>13</v>
      </c>
      <c r="E438" s="17" t="s">
        <v>28</v>
      </c>
      <c r="F438" s="52">
        <v>28</v>
      </c>
      <c r="G438" s="53">
        <v>371</v>
      </c>
      <c r="H438" s="53">
        <v>192.08</v>
      </c>
      <c r="I438" s="54">
        <v>178.92</v>
      </c>
    </row>
    <row r="439" spans="1:9" x14ac:dyDescent="0.25">
      <c r="A439" s="17" t="s">
        <v>24</v>
      </c>
      <c r="B439" s="17" t="s">
        <v>22</v>
      </c>
      <c r="C439" s="17">
        <v>2021</v>
      </c>
      <c r="D439" s="17" t="s">
        <v>8</v>
      </c>
      <c r="E439" s="17" t="s">
        <v>28</v>
      </c>
      <c r="F439" s="52">
        <v>26</v>
      </c>
      <c r="G439" s="53">
        <v>299</v>
      </c>
      <c r="H439" s="53">
        <v>187.20000000000002</v>
      </c>
      <c r="I439" s="54">
        <v>111.79999999999998</v>
      </c>
    </row>
    <row r="440" spans="1:9" x14ac:dyDescent="0.25">
      <c r="A440" s="17" t="s">
        <v>24</v>
      </c>
      <c r="B440" s="17" t="s">
        <v>22</v>
      </c>
      <c r="C440" s="17">
        <v>2021</v>
      </c>
      <c r="D440" s="17" t="s">
        <v>9</v>
      </c>
      <c r="E440" s="17" t="s">
        <v>28</v>
      </c>
      <c r="F440" s="52">
        <v>32</v>
      </c>
      <c r="G440" s="53">
        <v>388.16</v>
      </c>
      <c r="H440" s="53">
        <v>243.2</v>
      </c>
      <c r="I440" s="54">
        <v>144.96000000000004</v>
      </c>
    </row>
    <row r="441" spans="1:9" x14ac:dyDescent="0.25">
      <c r="A441" s="17" t="s">
        <v>24</v>
      </c>
      <c r="B441" s="17" t="s">
        <v>22</v>
      </c>
      <c r="C441" s="17">
        <v>2021</v>
      </c>
      <c r="D441" s="17" t="s">
        <v>10</v>
      </c>
      <c r="E441" s="17" t="s">
        <v>28</v>
      </c>
      <c r="F441" s="52">
        <v>31</v>
      </c>
      <c r="G441" s="53">
        <v>391.53000000000003</v>
      </c>
      <c r="H441" s="53">
        <v>185.69</v>
      </c>
      <c r="I441" s="54">
        <v>205.84000000000003</v>
      </c>
    </row>
    <row r="442" spans="1:9" x14ac:dyDescent="0.25">
      <c r="A442" s="17" t="s">
        <v>24</v>
      </c>
      <c r="B442" s="17" t="s">
        <v>22</v>
      </c>
      <c r="C442" s="17">
        <v>2021</v>
      </c>
      <c r="D442" s="17" t="s">
        <v>16</v>
      </c>
      <c r="E442" s="17" t="s">
        <v>28</v>
      </c>
      <c r="F442" s="52">
        <v>33</v>
      </c>
      <c r="G442" s="53">
        <v>379.5</v>
      </c>
      <c r="H442" s="53">
        <v>222.09</v>
      </c>
      <c r="I442" s="54">
        <v>157.41</v>
      </c>
    </row>
    <row r="443" spans="1:9" x14ac:dyDescent="0.25">
      <c r="A443" s="17" t="s">
        <v>24</v>
      </c>
      <c r="B443" s="17" t="s">
        <v>22</v>
      </c>
      <c r="C443" s="17">
        <v>2021</v>
      </c>
      <c r="D443" s="17" t="s">
        <v>11</v>
      </c>
      <c r="E443" s="17" t="s">
        <v>28</v>
      </c>
      <c r="F443" s="52">
        <v>59</v>
      </c>
      <c r="G443" s="53">
        <v>671.42000000000007</v>
      </c>
      <c r="H443" s="53">
        <v>423.62</v>
      </c>
      <c r="I443" s="54">
        <v>247.80000000000007</v>
      </c>
    </row>
    <row r="444" spans="1:9" x14ac:dyDescent="0.25">
      <c r="A444" s="17" t="s">
        <v>24</v>
      </c>
      <c r="B444" s="17" t="s">
        <v>22</v>
      </c>
      <c r="C444" s="17">
        <v>2021</v>
      </c>
      <c r="D444" s="17" t="s">
        <v>14</v>
      </c>
      <c r="E444" s="17" t="s">
        <v>28</v>
      </c>
      <c r="F444" s="52">
        <v>50</v>
      </c>
      <c r="G444" s="53">
        <v>681.5</v>
      </c>
      <c r="H444" s="53">
        <v>302.5</v>
      </c>
      <c r="I444" s="54">
        <v>379</v>
      </c>
    </row>
    <row r="445" spans="1:9" x14ac:dyDescent="0.25">
      <c r="A445" s="17" t="s">
        <v>24</v>
      </c>
      <c r="B445" s="17" t="s">
        <v>22</v>
      </c>
      <c r="C445" s="17">
        <v>2021</v>
      </c>
      <c r="D445" s="17" t="s">
        <v>12</v>
      </c>
      <c r="E445" s="17" t="s">
        <v>28</v>
      </c>
      <c r="F445" s="52">
        <v>50</v>
      </c>
      <c r="G445" s="53">
        <v>594</v>
      </c>
      <c r="H445" s="53">
        <v>366.5</v>
      </c>
      <c r="I445" s="54">
        <v>227.5</v>
      </c>
    </row>
    <row r="446" spans="1:9" x14ac:dyDescent="0.25">
      <c r="A446" s="17" t="s">
        <v>24</v>
      </c>
      <c r="B446" s="17" t="s">
        <v>22</v>
      </c>
      <c r="C446" s="17">
        <v>2022</v>
      </c>
      <c r="D446" s="17" t="s">
        <v>5</v>
      </c>
      <c r="E446" s="17" t="s">
        <v>28</v>
      </c>
      <c r="F446" s="52">
        <v>43</v>
      </c>
      <c r="G446" s="53">
        <v>602</v>
      </c>
      <c r="H446" s="53">
        <v>249.4</v>
      </c>
      <c r="I446" s="54">
        <v>352.6</v>
      </c>
    </row>
    <row r="447" spans="1:9" x14ac:dyDescent="0.25">
      <c r="A447" s="17" t="s">
        <v>24</v>
      </c>
      <c r="B447" s="17" t="s">
        <v>22</v>
      </c>
      <c r="C447" s="17">
        <v>2022</v>
      </c>
      <c r="D447" s="17" t="s">
        <v>6</v>
      </c>
      <c r="E447" s="17" t="s">
        <v>28</v>
      </c>
      <c r="F447" s="52">
        <v>49</v>
      </c>
      <c r="G447" s="53">
        <v>637</v>
      </c>
      <c r="H447" s="53">
        <v>343</v>
      </c>
      <c r="I447" s="54">
        <v>294</v>
      </c>
    </row>
    <row r="448" spans="1:9" x14ac:dyDescent="0.25">
      <c r="A448" s="17" t="s">
        <v>24</v>
      </c>
      <c r="B448" s="17" t="s">
        <v>22</v>
      </c>
      <c r="C448" s="17">
        <v>2022</v>
      </c>
      <c r="D448" s="17" t="s">
        <v>7</v>
      </c>
      <c r="E448" s="17" t="s">
        <v>28</v>
      </c>
      <c r="F448" s="52">
        <v>45</v>
      </c>
      <c r="G448" s="53">
        <v>635.85</v>
      </c>
      <c r="H448" s="53">
        <v>292.95</v>
      </c>
      <c r="I448" s="54">
        <v>342.90000000000003</v>
      </c>
    </row>
    <row r="449" spans="1:9" x14ac:dyDescent="0.25">
      <c r="A449" s="17" t="s">
        <v>24</v>
      </c>
      <c r="B449" s="17" t="s">
        <v>22</v>
      </c>
      <c r="C449" s="17">
        <v>2022</v>
      </c>
      <c r="D449" s="17" t="s">
        <v>15</v>
      </c>
      <c r="E449" s="17" t="s">
        <v>28</v>
      </c>
      <c r="F449" s="52">
        <v>39</v>
      </c>
      <c r="G449" s="53">
        <v>487.5</v>
      </c>
      <c r="H449" s="53">
        <v>242.57999999999998</v>
      </c>
      <c r="I449" s="54">
        <v>244.92000000000002</v>
      </c>
    </row>
    <row r="450" spans="1:9" x14ac:dyDescent="0.25">
      <c r="A450" s="17" t="s">
        <v>24</v>
      </c>
      <c r="B450" s="17" t="s">
        <v>22</v>
      </c>
      <c r="C450" s="17">
        <v>2022</v>
      </c>
      <c r="D450" s="17" t="s">
        <v>13</v>
      </c>
      <c r="E450" s="17" t="s">
        <v>28</v>
      </c>
      <c r="F450" s="52">
        <v>37</v>
      </c>
      <c r="G450" s="53">
        <v>485.81</v>
      </c>
      <c r="H450" s="53">
        <v>277.5</v>
      </c>
      <c r="I450" s="54">
        <v>208.31</v>
      </c>
    </row>
    <row r="451" spans="1:9" x14ac:dyDescent="0.25">
      <c r="A451" s="17" t="s">
        <v>24</v>
      </c>
      <c r="B451" s="17" t="s">
        <v>22</v>
      </c>
      <c r="C451" s="17">
        <v>2022</v>
      </c>
      <c r="D451" s="17" t="s">
        <v>8</v>
      </c>
      <c r="E451" s="17" t="s">
        <v>28</v>
      </c>
      <c r="F451" s="52">
        <v>30</v>
      </c>
      <c r="G451" s="53">
        <v>405</v>
      </c>
      <c r="H451" s="53">
        <v>205.2</v>
      </c>
      <c r="I451" s="54">
        <v>199.8</v>
      </c>
    </row>
    <row r="452" spans="1:9" x14ac:dyDescent="0.25">
      <c r="A452" s="17" t="s">
        <v>24</v>
      </c>
      <c r="B452" s="17" t="s">
        <v>22</v>
      </c>
      <c r="C452" s="17">
        <v>2022</v>
      </c>
      <c r="D452" s="17" t="s">
        <v>9</v>
      </c>
      <c r="E452" s="17" t="s">
        <v>28</v>
      </c>
      <c r="F452" s="52">
        <v>33</v>
      </c>
      <c r="G452" s="53">
        <v>371.25</v>
      </c>
      <c r="H452" s="53">
        <v>245.85</v>
      </c>
      <c r="I452" s="54">
        <v>125.4</v>
      </c>
    </row>
    <row r="453" spans="1:9" x14ac:dyDescent="0.25">
      <c r="A453" s="17" t="s">
        <v>24</v>
      </c>
      <c r="B453" s="17" t="s">
        <v>22</v>
      </c>
      <c r="C453" s="17">
        <v>2022</v>
      </c>
      <c r="D453" s="17" t="s">
        <v>10</v>
      </c>
      <c r="E453" s="17" t="s">
        <v>28</v>
      </c>
      <c r="F453" s="52">
        <v>22</v>
      </c>
      <c r="G453" s="53">
        <v>302.5</v>
      </c>
      <c r="H453" s="53">
        <v>170.5</v>
      </c>
      <c r="I453" s="54">
        <v>132</v>
      </c>
    </row>
    <row r="454" spans="1:9" x14ac:dyDescent="0.25">
      <c r="A454" s="17" t="s">
        <v>24</v>
      </c>
      <c r="B454" s="17" t="s">
        <v>22</v>
      </c>
      <c r="C454" s="17">
        <v>2022</v>
      </c>
      <c r="D454" s="17" t="s">
        <v>16</v>
      </c>
      <c r="E454" s="17" t="s">
        <v>28</v>
      </c>
      <c r="F454" s="52">
        <v>31</v>
      </c>
      <c r="G454" s="53">
        <v>391.53000000000003</v>
      </c>
      <c r="H454" s="53">
        <v>234.98</v>
      </c>
      <c r="I454" s="54">
        <v>156.55000000000004</v>
      </c>
    </row>
    <row r="455" spans="1:9" x14ac:dyDescent="0.25">
      <c r="A455" s="17" t="s">
        <v>24</v>
      </c>
      <c r="B455" s="17" t="s">
        <v>22</v>
      </c>
      <c r="C455" s="17">
        <v>2022</v>
      </c>
      <c r="D455" s="17" t="s">
        <v>11</v>
      </c>
      <c r="E455" s="17" t="s">
        <v>28</v>
      </c>
      <c r="F455" s="52">
        <v>55</v>
      </c>
      <c r="G455" s="53">
        <v>728.75</v>
      </c>
      <c r="H455" s="53">
        <v>332.75</v>
      </c>
      <c r="I455" s="54">
        <v>396</v>
      </c>
    </row>
    <row r="456" spans="1:9" x14ac:dyDescent="0.25">
      <c r="A456" s="17" t="s">
        <v>24</v>
      </c>
      <c r="B456" s="17" t="s">
        <v>22</v>
      </c>
      <c r="C456" s="17">
        <v>2022</v>
      </c>
      <c r="D456" s="17" t="s">
        <v>14</v>
      </c>
      <c r="E456" s="17" t="s">
        <v>28</v>
      </c>
      <c r="F456" s="52">
        <v>47</v>
      </c>
      <c r="G456" s="53">
        <v>646.25</v>
      </c>
      <c r="H456" s="53">
        <v>290.45999999999998</v>
      </c>
      <c r="I456" s="54">
        <v>355.79</v>
      </c>
    </row>
    <row r="457" spans="1:9" x14ac:dyDescent="0.25">
      <c r="A457" s="17" t="s">
        <v>24</v>
      </c>
      <c r="B457" s="17" t="s">
        <v>22</v>
      </c>
      <c r="C457" s="17">
        <v>2022</v>
      </c>
      <c r="D457" s="17" t="s">
        <v>12</v>
      </c>
      <c r="E457" s="17" t="s">
        <v>28</v>
      </c>
      <c r="F457" s="52">
        <v>46</v>
      </c>
      <c r="G457" s="53">
        <v>586.5</v>
      </c>
      <c r="H457" s="53">
        <v>287.95999999999998</v>
      </c>
      <c r="I457" s="54">
        <v>298.54000000000002</v>
      </c>
    </row>
    <row r="458" spans="1:9" x14ac:dyDescent="0.25">
      <c r="A458" s="17" t="s">
        <v>24</v>
      </c>
      <c r="B458" s="17" t="s">
        <v>22</v>
      </c>
      <c r="C458" s="17">
        <v>2021</v>
      </c>
      <c r="D458" s="17" t="s">
        <v>5</v>
      </c>
      <c r="E458" s="17" t="s">
        <v>29</v>
      </c>
      <c r="F458" s="52">
        <v>84</v>
      </c>
      <c r="G458" s="53">
        <v>946.68</v>
      </c>
      <c r="H458" s="53">
        <v>528.36</v>
      </c>
      <c r="I458" s="54">
        <v>418.31999999999994</v>
      </c>
    </row>
    <row r="459" spans="1:9" x14ac:dyDescent="0.25">
      <c r="A459" s="17" t="s">
        <v>24</v>
      </c>
      <c r="B459" s="17" t="s">
        <v>22</v>
      </c>
      <c r="C459" s="17">
        <v>2021</v>
      </c>
      <c r="D459" s="17" t="s">
        <v>6</v>
      </c>
      <c r="E459" s="17" t="s">
        <v>29</v>
      </c>
      <c r="F459" s="52">
        <v>71</v>
      </c>
      <c r="G459" s="53">
        <v>739.82</v>
      </c>
      <c r="H459" s="53">
        <v>523.27</v>
      </c>
      <c r="I459" s="54">
        <v>216.55000000000007</v>
      </c>
    </row>
    <row r="460" spans="1:9" x14ac:dyDescent="0.25">
      <c r="A460" s="17" t="s">
        <v>24</v>
      </c>
      <c r="B460" s="17" t="s">
        <v>22</v>
      </c>
      <c r="C460" s="17">
        <v>2021</v>
      </c>
      <c r="D460" s="17" t="s">
        <v>7</v>
      </c>
      <c r="E460" s="17" t="s">
        <v>29</v>
      </c>
      <c r="F460" s="52">
        <v>60</v>
      </c>
      <c r="G460" s="53">
        <v>708</v>
      </c>
      <c r="H460" s="53">
        <v>328.8</v>
      </c>
      <c r="I460" s="54">
        <v>379.2</v>
      </c>
    </row>
    <row r="461" spans="1:9" x14ac:dyDescent="0.25">
      <c r="A461" s="17" t="s">
        <v>24</v>
      </c>
      <c r="B461" s="17" t="s">
        <v>22</v>
      </c>
      <c r="C461" s="17">
        <v>2021</v>
      </c>
      <c r="D461" s="17" t="s">
        <v>15</v>
      </c>
      <c r="E461" s="17" t="s">
        <v>29</v>
      </c>
      <c r="F461" s="52">
        <v>62</v>
      </c>
      <c r="G461" s="53">
        <v>718.58</v>
      </c>
      <c r="H461" s="53">
        <v>391.21999999999997</v>
      </c>
      <c r="I461" s="54">
        <v>327.36000000000007</v>
      </c>
    </row>
    <row r="462" spans="1:9" x14ac:dyDescent="0.25">
      <c r="A462" s="17" t="s">
        <v>24</v>
      </c>
      <c r="B462" s="17" t="s">
        <v>22</v>
      </c>
      <c r="C462" s="17">
        <v>2021</v>
      </c>
      <c r="D462" s="17" t="s">
        <v>13</v>
      </c>
      <c r="E462" s="17" t="s">
        <v>29</v>
      </c>
      <c r="F462" s="52">
        <v>45</v>
      </c>
      <c r="G462" s="53">
        <v>521.54999999999995</v>
      </c>
      <c r="H462" s="53">
        <v>372.15</v>
      </c>
      <c r="I462" s="54">
        <v>149.39999999999998</v>
      </c>
    </row>
    <row r="463" spans="1:9" x14ac:dyDescent="0.25">
      <c r="A463" s="17" t="s">
        <v>24</v>
      </c>
      <c r="B463" s="17" t="s">
        <v>22</v>
      </c>
      <c r="C463" s="17">
        <v>2021</v>
      </c>
      <c r="D463" s="17" t="s">
        <v>8</v>
      </c>
      <c r="E463" s="17" t="s">
        <v>29</v>
      </c>
      <c r="F463" s="52">
        <v>49</v>
      </c>
      <c r="G463" s="53">
        <v>562.52</v>
      </c>
      <c r="H463" s="53">
        <v>327.81</v>
      </c>
      <c r="I463" s="54">
        <v>234.70999999999998</v>
      </c>
    </row>
    <row r="464" spans="1:9" x14ac:dyDescent="0.25">
      <c r="A464" s="17" t="s">
        <v>24</v>
      </c>
      <c r="B464" s="17" t="s">
        <v>22</v>
      </c>
      <c r="C464" s="17">
        <v>2021</v>
      </c>
      <c r="D464" s="17" t="s">
        <v>9</v>
      </c>
      <c r="E464" s="17" t="s">
        <v>29</v>
      </c>
      <c r="F464" s="52">
        <v>46</v>
      </c>
      <c r="G464" s="53">
        <v>444.82</v>
      </c>
      <c r="H464" s="53">
        <v>286.58000000000004</v>
      </c>
      <c r="I464" s="54">
        <v>158.23999999999995</v>
      </c>
    </row>
    <row r="465" spans="1:9" x14ac:dyDescent="0.25">
      <c r="A465" s="17" t="s">
        <v>24</v>
      </c>
      <c r="B465" s="17" t="s">
        <v>22</v>
      </c>
      <c r="C465" s="17">
        <v>2021</v>
      </c>
      <c r="D465" s="17" t="s">
        <v>10</v>
      </c>
      <c r="E465" s="17" t="s">
        <v>29</v>
      </c>
      <c r="F465" s="52">
        <v>62</v>
      </c>
      <c r="G465" s="53">
        <v>672.08</v>
      </c>
      <c r="H465" s="53">
        <v>358.98</v>
      </c>
      <c r="I465" s="54">
        <v>313.10000000000002</v>
      </c>
    </row>
    <row r="466" spans="1:9" x14ac:dyDescent="0.25">
      <c r="A466" s="17" t="s">
        <v>24</v>
      </c>
      <c r="B466" s="17" t="s">
        <v>22</v>
      </c>
      <c r="C466" s="17">
        <v>2021</v>
      </c>
      <c r="D466" s="17" t="s">
        <v>16</v>
      </c>
      <c r="E466" s="17" t="s">
        <v>29</v>
      </c>
      <c r="F466" s="52">
        <v>56</v>
      </c>
      <c r="G466" s="53">
        <v>624.96</v>
      </c>
      <c r="H466" s="53">
        <v>358.96000000000004</v>
      </c>
      <c r="I466" s="54">
        <v>266</v>
      </c>
    </row>
    <row r="467" spans="1:9" x14ac:dyDescent="0.25">
      <c r="A467" s="17" t="s">
        <v>24</v>
      </c>
      <c r="B467" s="17" t="s">
        <v>22</v>
      </c>
      <c r="C467" s="17">
        <v>2021</v>
      </c>
      <c r="D467" s="17" t="s">
        <v>11</v>
      </c>
      <c r="E467" s="17" t="s">
        <v>29</v>
      </c>
      <c r="F467" s="52">
        <v>82</v>
      </c>
      <c r="G467" s="53">
        <v>984.81999999999994</v>
      </c>
      <c r="H467" s="53">
        <v>569.9</v>
      </c>
      <c r="I467" s="54">
        <v>414.91999999999996</v>
      </c>
    </row>
    <row r="468" spans="1:9" x14ac:dyDescent="0.25">
      <c r="A468" s="17" t="s">
        <v>24</v>
      </c>
      <c r="B468" s="17" t="s">
        <v>22</v>
      </c>
      <c r="C468" s="17">
        <v>2021</v>
      </c>
      <c r="D468" s="17" t="s">
        <v>14</v>
      </c>
      <c r="E468" s="17" t="s">
        <v>29</v>
      </c>
      <c r="F468" s="52">
        <v>69</v>
      </c>
      <c r="G468" s="53">
        <v>703.8</v>
      </c>
      <c r="H468" s="53">
        <v>377.43</v>
      </c>
      <c r="I468" s="54">
        <v>326.36999999999995</v>
      </c>
    </row>
    <row r="469" spans="1:9" x14ac:dyDescent="0.25">
      <c r="A469" s="17" t="s">
        <v>24</v>
      </c>
      <c r="B469" s="17" t="s">
        <v>22</v>
      </c>
      <c r="C469" s="17">
        <v>2021</v>
      </c>
      <c r="D469" s="17" t="s">
        <v>12</v>
      </c>
      <c r="E469" s="17" t="s">
        <v>29</v>
      </c>
      <c r="F469" s="52">
        <v>77</v>
      </c>
      <c r="G469" s="53">
        <v>793.87</v>
      </c>
      <c r="H469" s="53">
        <v>509.74</v>
      </c>
      <c r="I469" s="54">
        <v>284.13</v>
      </c>
    </row>
    <row r="470" spans="1:9" x14ac:dyDescent="0.25">
      <c r="A470" s="17" t="s">
        <v>24</v>
      </c>
      <c r="B470" s="17" t="s">
        <v>22</v>
      </c>
      <c r="C470" s="17">
        <v>2022</v>
      </c>
      <c r="D470" s="17" t="s">
        <v>5</v>
      </c>
      <c r="E470" s="17" t="s">
        <v>29</v>
      </c>
      <c r="F470" s="52">
        <v>72</v>
      </c>
      <c r="G470" s="53">
        <v>689.04</v>
      </c>
      <c r="H470" s="53">
        <v>432</v>
      </c>
      <c r="I470" s="54">
        <v>257.03999999999996</v>
      </c>
    </row>
    <row r="471" spans="1:9" x14ac:dyDescent="0.25">
      <c r="A471" s="17" t="s">
        <v>24</v>
      </c>
      <c r="B471" s="17" t="s">
        <v>22</v>
      </c>
      <c r="C471" s="17">
        <v>2022</v>
      </c>
      <c r="D471" s="17" t="s">
        <v>6</v>
      </c>
      <c r="E471" s="17" t="s">
        <v>29</v>
      </c>
      <c r="F471" s="52">
        <v>72</v>
      </c>
      <c r="G471" s="53">
        <v>826.56000000000006</v>
      </c>
      <c r="H471" s="53">
        <v>479.52</v>
      </c>
      <c r="I471" s="54">
        <v>347.04000000000008</v>
      </c>
    </row>
    <row r="472" spans="1:9" x14ac:dyDescent="0.25">
      <c r="A472" s="17" t="s">
        <v>24</v>
      </c>
      <c r="B472" s="17" t="s">
        <v>22</v>
      </c>
      <c r="C472" s="17">
        <v>2022</v>
      </c>
      <c r="D472" s="17" t="s">
        <v>7</v>
      </c>
      <c r="E472" s="17" t="s">
        <v>29</v>
      </c>
      <c r="F472" s="52">
        <v>63</v>
      </c>
      <c r="G472" s="53">
        <v>696.78000000000009</v>
      </c>
      <c r="H472" s="53">
        <v>481.95000000000005</v>
      </c>
      <c r="I472" s="54">
        <v>214.83000000000004</v>
      </c>
    </row>
    <row r="473" spans="1:9" x14ac:dyDescent="0.25">
      <c r="A473" s="17" t="s">
        <v>24</v>
      </c>
      <c r="B473" s="17" t="s">
        <v>22</v>
      </c>
      <c r="C473" s="17">
        <v>2022</v>
      </c>
      <c r="D473" s="17" t="s">
        <v>15</v>
      </c>
      <c r="E473" s="17" t="s">
        <v>29</v>
      </c>
      <c r="F473" s="52">
        <v>49</v>
      </c>
      <c r="G473" s="53">
        <v>567.91</v>
      </c>
      <c r="H473" s="53">
        <v>323.89000000000004</v>
      </c>
      <c r="I473" s="54">
        <v>244.01999999999992</v>
      </c>
    </row>
    <row r="474" spans="1:9" x14ac:dyDescent="0.25">
      <c r="A474" s="17" t="s">
        <v>24</v>
      </c>
      <c r="B474" s="17" t="s">
        <v>22</v>
      </c>
      <c r="C474" s="17">
        <v>2022</v>
      </c>
      <c r="D474" s="17" t="s">
        <v>13</v>
      </c>
      <c r="E474" s="17" t="s">
        <v>29</v>
      </c>
      <c r="F474" s="52">
        <v>60</v>
      </c>
      <c r="G474" s="53">
        <v>586.79999999999995</v>
      </c>
      <c r="H474" s="53">
        <v>481.79999999999995</v>
      </c>
      <c r="I474" s="54">
        <v>105</v>
      </c>
    </row>
    <row r="475" spans="1:9" x14ac:dyDescent="0.25">
      <c r="A475" s="17" t="s">
        <v>24</v>
      </c>
      <c r="B475" s="17" t="s">
        <v>22</v>
      </c>
      <c r="C475" s="17">
        <v>2022</v>
      </c>
      <c r="D475" s="17" t="s">
        <v>8</v>
      </c>
      <c r="E475" s="17" t="s">
        <v>29</v>
      </c>
      <c r="F475" s="52">
        <v>60</v>
      </c>
      <c r="G475" s="53">
        <v>701.4</v>
      </c>
      <c r="H475" s="53">
        <v>330</v>
      </c>
      <c r="I475" s="54">
        <v>371.4</v>
      </c>
    </row>
    <row r="476" spans="1:9" x14ac:dyDescent="0.25">
      <c r="A476" s="17" t="s">
        <v>24</v>
      </c>
      <c r="B476" s="17" t="s">
        <v>22</v>
      </c>
      <c r="C476" s="17">
        <v>2022</v>
      </c>
      <c r="D476" s="17" t="s">
        <v>9</v>
      </c>
      <c r="E476" s="17" t="s">
        <v>29</v>
      </c>
      <c r="F476" s="52">
        <v>54</v>
      </c>
      <c r="G476" s="53">
        <v>585.36</v>
      </c>
      <c r="H476" s="53">
        <v>338.03999999999996</v>
      </c>
      <c r="I476" s="54">
        <v>247.32000000000005</v>
      </c>
    </row>
    <row r="477" spans="1:9" x14ac:dyDescent="0.25">
      <c r="A477" s="17" t="s">
        <v>24</v>
      </c>
      <c r="B477" s="17" t="s">
        <v>22</v>
      </c>
      <c r="C477" s="17">
        <v>2022</v>
      </c>
      <c r="D477" s="17" t="s">
        <v>10</v>
      </c>
      <c r="E477" s="17" t="s">
        <v>29</v>
      </c>
      <c r="F477" s="52">
        <v>51</v>
      </c>
      <c r="G477" s="53">
        <v>525.81000000000006</v>
      </c>
      <c r="H477" s="53">
        <v>340.17</v>
      </c>
      <c r="I477" s="54">
        <v>185.64000000000004</v>
      </c>
    </row>
    <row r="478" spans="1:9" x14ac:dyDescent="0.25">
      <c r="A478" s="17" t="s">
        <v>24</v>
      </c>
      <c r="B478" s="17" t="s">
        <v>22</v>
      </c>
      <c r="C478" s="17">
        <v>2022</v>
      </c>
      <c r="D478" s="17" t="s">
        <v>16</v>
      </c>
      <c r="E478" s="17" t="s">
        <v>29</v>
      </c>
      <c r="F478" s="52">
        <v>53</v>
      </c>
      <c r="G478" s="53">
        <v>642.36</v>
      </c>
      <c r="H478" s="53">
        <v>336.02</v>
      </c>
      <c r="I478" s="54">
        <v>306.34000000000003</v>
      </c>
    </row>
    <row r="479" spans="1:9" x14ac:dyDescent="0.25">
      <c r="A479" s="17" t="s">
        <v>24</v>
      </c>
      <c r="B479" s="17" t="s">
        <v>22</v>
      </c>
      <c r="C479" s="17">
        <v>2022</v>
      </c>
      <c r="D479" s="17" t="s">
        <v>11</v>
      </c>
      <c r="E479" s="17" t="s">
        <v>29</v>
      </c>
      <c r="F479" s="52">
        <v>76</v>
      </c>
      <c r="G479" s="53">
        <v>872.48</v>
      </c>
      <c r="H479" s="53">
        <v>576.84</v>
      </c>
      <c r="I479" s="54">
        <v>295.64</v>
      </c>
    </row>
    <row r="480" spans="1:9" x14ac:dyDescent="0.25">
      <c r="A480" s="17" t="s">
        <v>24</v>
      </c>
      <c r="B480" s="17" t="s">
        <v>22</v>
      </c>
      <c r="C480" s="17">
        <v>2022</v>
      </c>
      <c r="D480" s="17" t="s">
        <v>14</v>
      </c>
      <c r="E480" s="17" t="s">
        <v>29</v>
      </c>
      <c r="F480" s="52">
        <v>71</v>
      </c>
      <c r="G480" s="53">
        <v>845.61</v>
      </c>
      <c r="H480" s="53">
        <v>492.74</v>
      </c>
      <c r="I480" s="54">
        <v>352.87</v>
      </c>
    </row>
    <row r="481" spans="1:9" x14ac:dyDescent="0.25">
      <c r="A481" s="17" t="s">
        <v>24</v>
      </c>
      <c r="B481" s="17" t="s">
        <v>22</v>
      </c>
      <c r="C481" s="17">
        <v>2022</v>
      </c>
      <c r="D481" s="17" t="s">
        <v>12</v>
      </c>
      <c r="E481" s="17" t="s">
        <v>29</v>
      </c>
      <c r="F481" s="52">
        <v>82</v>
      </c>
      <c r="G481" s="53">
        <v>932.33999999999992</v>
      </c>
      <c r="H481" s="53">
        <v>578.1</v>
      </c>
      <c r="I481" s="54">
        <v>354.2399999999999</v>
      </c>
    </row>
    <row r="482" spans="1:9" x14ac:dyDescent="0.25">
      <c r="A482" s="17" t="s">
        <v>24</v>
      </c>
      <c r="B482" s="17" t="s">
        <v>22</v>
      </c>
      <c r="C482" s="17">
        <v>2021</v>
      </c>
      <c r="D482" s="17" t="s">
        <v>5</v>
      </c>
      <c r="E482" s="17" t="s">
        <v>27</v>
      </c>
      <c r="F482" s="52">
        <v>61</v>
      </c>
      <c r="G482" s="53">
        <v>623.42000000000007</v>
      </c>
      <c r="H482" s="53">
        <v>423.95</v>
      </c>
      <c r="I482" s="54">
        <v>199.47000000000008</v>
      </c>
    </row>
    <row r="483" spans="1:9" x14ac:dyDescent="0.25">
      <c r="A483" s="17" t="s">
        <v>24</v>
      </c>
      <c r="B483" s="17" t="s">
        <v>22</v>
      </c>
      <c r="C483" s="17">
        <v>2021</v>
      </c>
      <c r="D483" s="17" t="s">
        <v>6</v>
      </c>
      <c r="E483" s="17" t="s">
        <v>27</v>
      </c>
      <c r="F483" s="52">
        <v>74</v>
      </c>
      <c r="G483" s="53">
        <v>791.06</v>
      </c>
      <c r="H483" s="53">
        <v>479.52000000000004</v>
      </c>
      <c r="I483" s="54">
        <v>311.53999999999991</v>
      </c>
    </row>
    <row r="484" spans="1:9" x14ac:dyDescent="0.25">
      <c r="A484" s="17" t="s">
        <v>24</v>
      </c>
      <c r="B484" s="17" t="s">
        <v>22</v>
      </c>
      <c r="C484" s="17">
        <v>2021</v>
      </c>
      <c r="D484" s="17" t="s">
        <v>7</v>
      </c>
      <c r="E484" s="17" t="s">
        <v>27</v>
      </c>
      <c r="F484" s="52">
        <v>65</v>
      </c>
      <c r="G484" s="53">
        <v>658.45</v>
      </c>
      <c r="H484" s="53">
        <v>466.7</v>
      </c>
      <c r="I484" s="54">
        <v>191.75000000000006</v>
      </c>
    </row>
    <row r="485" spans="1:9" x14ac:dyDescent="0.25">
      <c r="A485" s="17" t="s">
        <v>24</v>
      </c>
      <c r="B485" s="17" t="s">
        <v>22</v>
      </c>
      <c r="C485" s="17">
        <v>2021</v>
      </c>
      <c r="D485" s="17" t="s">
        <v>15</v>
      </c>
      <c r="E485" s="17" t="s">
        <v>27</v>
      </c>
      <c r="F485" s="52">
        <v>54</v>
      </c>
      <c r="G485" s="53">
        <v>516.78</v>
      </c>
      <c r="H485" s="53">
        <v>347.21999999999997</v>
      </c>
      <c r="I485" s="54">
        <v>169.56</v>
      </c>
    </row>
    <row r="486" spans="1:9" x14ac:dyDescent="0.25">
      <c r="A486" s="17" t="s">
        <v>24</v>
      </c>
      <c r="B486" s="17" t="s">
        <v>22</v>
      </c>
      <c r="C486" s="17">
        <v>2021</v>
      </c>
      <c r="D486" s="17" t="s">
        <v>13</v>
      </c>
      <c r="E486" s="17" t="s">
        <v>27</v>
      </c>
      <c r="F486" s="52">
        <v>51</v>
      </c>
      <c r="G486" s="53">
        <v>464.09999999999997</v>
      </c>
      <c r="H486" s="53">
        <v>324.36</v>
      </c>
      <c r="I486" s="54">
        <v>139.73999999999995</v>
      </c>
    </row>
    <row r="487" spans="1:9" x14ac:dyDescent="0.25">
      <c r="A487" s="17" t="s">
        <v>24</v>
      </c>
      <c r="B487" s="17" t="s">
        <v>22</v>
      </c>
      <c r="C487" s="17">
        <v>2021</v>
      </c>
      <c r="D487" s="17" t="s">
        <v>8</v>
      </c>
      <c r="E487" s="17" t="s">
        <v>27</v>
      </c>
      <c r="F487" s="52">
        <v>71</v>
      </c>
      <c r="G487" s="53">
        <v>752.6</v>
      </c>
      <c r="H487" s="53">
        <v>558.06000000000006</v>
      </c>
      <c r="I487" s="54">
        <v>194.53999999999996</v>
      </c>
    </row>
    <row r="488" spans="1:9" x14ac:dyDescent="0.25">
      <c r="A488" s="17" t="s">
        <v>24</v>
      </c>
      <c r="B488" s="17" t="s">
        <v>22</v>
      </c>
      <c r="C488" s="17">
        <v>2021</v>
      </c>
      <c r="D488" s="17" t="s">
        <v>9</v>
      </c>
      <c r="E488" s="17" t="s">
        <v>27</v>
      </c>
      <c r="F488" s="52">
        <v>59</v>
      </c>
      <c r="G488" s="53">
        <v>581.15</v>
      </c>
      <c r="H488" s="53">
        <v>431.28999999999996</v>
      </c>
      <c r="I488" s="54">
        <v>149.86000000000001</v>
      </c>
    </row>
    <row r="489" spans="1:9" x14ac:dyDescent="0.25">
      <c r="A489" s="17" t="s">
        <v>24</v>
      </c>
      <c r="B489" s="17" t="s">
        <v>22</v>
      </c>
      <c r="C489" s="17">
        <v>2021</v>
      </c>
      <c r="D489" s="17" t="s">
        <v>10</v>
      </c>
      <c r="E489" s="17" t="s">
        <v>27</v>
      </c>
      <c r="F489" s="52">
        <v>62</v>
      </c>
      <c r="G489" s="53">
        <v>535.06000000000006</v>
      </c>
      <c r="H489" s="53">
        <v>495.38</v>
      </c>
      <c r="I489" s="54">
        <v>39.680000000000064</v>
      </c>
    </row>
    <row r="490" spans="1:9" x14ac:dyDescent="0.25">
      <c r="A490" s="17" t="s">
        <v>24</v>
      </c>
      <c r="B490" s="17" t="s">
        <v>22</v>
      </c>
      <c r="C490" s="17">
        <v>2021</v>
      </c>
      <c r="D490" s="17" t="s">
        <v>16</v>
      </c>
      <c r="E490" s="17" t="s">
        <v>27</v>
      </c>
      <c r="F490" s="52">
        <v>51</v>
      </c>
      <c r="G490" s="53">
        <v>512.04</v>
      </c>
      <c r="H490" s="53">
        <v>442.17</v>
      </c>
      <c r="I490" s="54">
        <v>69.869999999999948</v>
      </c>
    </row>
    <row r="491" spans="1:9" x14ac:dyDescent="0.25">
      <c r="A491" s="17" t="s">
        <v>24</v>
      </c>
      <c r="B491" s="17" t="s">
        <v>22</v>
      </c>
      <c r="C491" s="17">
        <v>2021</v>
      </c>
      <c r="D491" s="17" t="s">
        <v>11</v>
      </c>
      <c r="E491" s="17" t="s">
        <v>27</v>
      </c>
      <c r="F491" s="52">
        <v>99</v>
      </c>
      <c r="G491" s="53">
        <v>835.56</v>
      </c>
      <c r="H491" s="53">
        <v>839.5200000000001</v>
      </c>
      <c r="I491" s="54">
        <v>-3.9600000000001501</v>
      </c>
    </row>
    <row r="492" spans="1:9" x14ac:dyDescent="0.25">
      <c r="A492" s="17" t="s">
        <v>24</v>
      </c>
      <c r="B492" s="17" t="s">
        <v>22</v>
      </c>
      <c r="C492" s="17">
        <v>2021</v>
      </c>
      <c r="D492" s="17" t="s">
        <v>14</v>
      </c>
      <c r="E492" s="17" t="s">
        <v>27</v>
      </c>
      <c r="F492" s="52">
        <v>113</v>
      </c>
      <c r="G492" s="53">
        <v>985.36000000000013</v>
      </c>
      <c r="H492" s="53">
        <v>744.67</v>
      </c>
      <c r="I492" s="54">
        <v>240.69000000000017</v>
      </c>
    </row>
    <row r="493" spans="1:9" x14ac:dyDescent="0.25">
      <c r="A493" s="17" t="s">
        <v>24</v>
      </c>
      <c r="B493" s="17" t="s">
        <v>22</v>
      </c>
      <c r="C493" s="17">
        <v>2021</v>
      </c>
      <c r="D493" s="17" t="s">
        <v>12</v>
      </c>
      <c r="E493" s="17" t="s">
        <v>27</v>
      </c>
      <c r="F493" s="52">
        <v>78</v>
      </c>
      <c r="G493" s="53">
        <v>687.96</v>
      </c>
      <c r="H493" s="53">
        <v>514.02</v>
      </c>
      <c r="I493" s="54">
        <v>173.94000000000005</v>
      </c>
    </row>
    <row r="494" spans="1:9" x14ac:dyDescent="0.25">
      <c r="A494" s="17" t="s">
        <v>24</v>
      </c>
      <c r="B494" s="17" t="s">
        <v>22</v>
      </c>
      <c r="C494" s="17">
        <v>2022</v>
      </c>
      <c r="D494" s="17" t="s">
        <v>5</v>
      </c>
      <c r="E494" s="17" t="s">
        <v>27</v>
      </c>
      <c r="F494" s="52">
        <v>95</v>
      </c>
      <c r="G494" s="53">
        <v>846.45</v>
      </c>
      <c r="H494" s="53">
        <v>684</v>
      </c>
      <c r="I494" s="54">
        <v>162.45000000000005</v>
      </c>
    </row>
    <row r="495" spans="1:9" x14ac:dyDescent="0.25">
      <c r="A495" s="17" t="s">
        <v>24</v>
      </c>
      <c r="B495" s="17" t="s">
        <v>22</v>
      </c>
      <c r="C495" s="17">
        <v>2022</v>
      </c>
      <c r="D495" s="17" t="s">
        <v>6</v>
      </c>
      <c r="E495" s="17" t="s">
        <v>27</v>
      </c>
      <c r="F495" s="52">
        <v>77</v>
      </c>
      <c r="G495" s="53">
        <v>751.52</v>
      </c>
      <c r="H495" s="53">
        <v>534.38</v>
      </c>
      <c r="I495" s="54">
        <v>217.14</v>
      </c>
    </row>
    <row r="496" spans="1:9" x14ac:dyDescent="0.25">
      <c r="A496" s="17" t="s">
        <v>24</v>
      </c>
      <c r="B496" s="17" t="s">
        <v>22</v>
      </c>
      <c r="C496" s="17">
        <v>2022</v>
      </c>
      <c r="D496" s="17" t="s">
        <v>7</v>
      </c>
      <c r="E496" s="17" t="s">
        <v>27</v>
      </c>
      <c r="F496" s="52">
        <v>64</v>
      </c>
      <c r="G496" s="53">
        <v>594.55999999999995</v>
      </c>
      <c r="H496" s="53">
        <v>420.48</v>
      </c>
      <c r="I496" s="54">
        <v>174.07999999999993</v>
      </c>
    </row>
    <row r="497" spans="1:9" x14ac:dyDescent="0.25">
      <c r="A497" s="17" t="s">
        <v>24</v>
      </c>
      <c r="B497" s="17" t="s">
        <v>22</v>
      </c>
      <c r="C497" s="17">
        <v>2022</v>
      </c>
      <c r="D497" s="17" t="s">
        <v>15</v>
      </c>
      <c r="E497" s="17" t="s">
        <v>27</v>
      </c>
      <c r="F497" s="52">
        <v>65</v>
      </c>
      <c r="G497" s="53">
        <v>634.4</v>
      </c>
      <c r="H497" s="53">
        <v>404.95000000000005</v>
      </c>
      <c r="I497" s="54">
        <v>229.44999999999993</v>
      </c>
    </row>
    <row r="498" spans="1:9" x14ac:dyDescent="0.25">
      <c r="A498" s="17" t="s">
        <v>24</v>
      </c>
      <c r="B498" s="17" t="s">
        <v>22</v>
      </c>
      <c r="C498" s="17">
        <v>2022</v>
      </c>
      <c r="D498" s="17" t="s">
        <v>13</v>
      </c>
      <c r="E498" s="17" t="s">
        <v>27</v>
      </c>
      <c r="F498" s="52">
        <v>58</v>
      </c>
      <c r="G498" s="53">
        <v>555.06000000000006</v>
      </c>
      <c r="H498" s="53">
        <v>438.47999999999996</v>
      </c>
      <c r="I498" s="54">
        <v>116.5800000000001</v>
      </c>
    </row>
    <row r="499" spans="1:9" x14ac:dyDescent="0.25">
      <c r="A499" s="17" t="s">
        <v>24</v>
      </c>
      <c r="B499" s="17" t="s">
        <v>22</v>
      </c>
      <c r="C499" s="17">
        <v>2022</v>
      </c>
      <c r="D499" s="17" t="s">
        <v>8</v>
      </c>
      <c r="E499" s="17" t="s">
        <v>27</v>
      </c>
      <c r="F499" s="52">
        <v>71</v>
      </c>
      <c r="G499" s="53">
        <v>652.49</v>
      </c>
      <c r="H499" s="53">
        <v>396.18</v>
      </c>
      <c r="I499" s="54">
        <v>256.31</v>
      </c>
    </row>
    <row r="500" spans="1:9" x14ac:dyDescent="0.25">
      <c r="A500" s="17" t="s">
        <v>24</v>
      </c>
      <c r="B500" s="17" t="s">
        <v>22</v>
      </c>
      <c r="C500" s="17">
        <v>2022</v>
      </c>
      <c r="D500" s="17" t="s">
        <v>9</v>
      </c>
      <c r="E500" s="17" t="s">
        <v>27</v>
      </c>
      <c r="F500" s="52">
        <v>51</v>
      </c>
      <c r="G500" s="53">
        <v>502.34999999999997</v>
      </c>
      <c r="H500" s="53">
        <v>371.28000000000003</v>
      </c>
      <c r="I500" s="54">
        <v>131.06999999999994</v>
      </c>
    </row>
    <row r="501" spans="1:9" x14ac:dyDescent="0.25">
      <c r="A501" s="17" t="s">
        <v>24</v>
      </c>
      <c r="B501" s="17" t="s">
        <v>22</v>
      </c>
      <c r="C501" s="17">
        <v>2022</v>
      </c>
      <c r="D501" s="17" t="s">
        <v>10</v>
      </c>
      <c r="E501" s="17" t="s">
        <v>27</v>
      </c>
      <c r="F501" s="52">
        <v>63</v>
      </c>
      <c r="G501" s="53">
        <v>602.91</v>
      </c>
      <c r="H501" s="53">
        <v>448.56</v>
      </c>
      <c r="I501" s="54">
        <v>154.34999999999997</v>
      </c>
    </row>
    <row r="502" spans="1:9" x14ac:dyDescent="0.25">
      <c r="A502" s="17" t="s">
        <v>24</v>
      </c>
      <c r="B502" s="17" t="s">
        <v>22</v>
      </c>
      <c r="C502" s="17">
        <v>2022</v>
      </c>
      <c r="D502" s="17" t="s">
        <v>16</v>
      </c>
      <c r="E502" s="17" t="s">
        <v>27</v>
      </c>
      <c r="F502" s="52">
        <v>53</v>
      </c>
      <c r="G502" s="53">
        <v>551.73</v>
      </c>
      <c r="H502" s="53">
        <v>373.12</v>
      </c>
      <c r="I502" s="54">
        <v>178.61</v>
      </c>
    </row>
    <row r="503" spans="1:9" x14ac:dyDescent="0.25">
      <c r="A503" s="17" t="s">
        <v>24</v>
      </c>
      <c r="B503" s="17" t="s">
        <v>22</v>
      </c>
      <c r="C503" s="17">
        <v>2022</v>
      </c>
      <c r="D503" s="17" t="s">
        <v>11</v>
      </c>
      <c r="E503" s="17" t="s">
        <v>27</v>
      </c>
      <c r="F503" s="52">
        <v>73</v>
      </c>
      <c r="G503" s="53">
        <v>725.62</v>
      </c>
      <c r="H503" s="53">
        <v>465.74</v>
      </c>
      <c r="I503" s="54">
        <v>259.88</v>
      </c>
    </row>
    <row r="504" spans="1:9" x14ac:dyDescent="0.25">
      <c r="A504" s="17" t="s">
        <v>24</v>
      </c>
      <c r="B504" s="17" t="s">
        <v>22</v>
      </c>
      <c r="C504" s="17">
        <v>2022</v>
      </c>
      <c r="D504" s="17" t="s">
        <v>14</v>
      </c>
      <c r="E504" s="17" t="s">
        <v>27</v>
      </c>
      <c r="F504" s="52">
        <v>86</v>
      </c>
      <c r="G504" s="53">
        <v>742.18000000000006</v>
      </c>
      <c r="H504" s="53">
        <v>611.46</v>
      </c>
      <c r="I504" s="54">
        <v>130.72000000000003</v>
      </c>
    </row>
    <row r="505" spans="1:9" x14ac:dyDescent="0.25">
      <c r="A505" s="17" t="s">
        <v>24</v>
      </c>
      <c r="B505" s="17" t="s">
        <v>22</v>
      </c>
      <c r="C505" s="17">
        <v>2022</v>
      </c>
      <c r="D505" s="17" t="s">
        <v>12</v>
      </c>
      <c r="E505" s="17" t="s">
        <v>27</v>
      </c>
      <c r="F505" s="52">
        <v>82</v>
      </c>
      <c r="G505" s="53">
        <v>700.28</v>
      </c>
      <c r="H505" s="53">
        <v>560.06000000000006</v>
      </c>
      <c r="I505" s="54">
        <v>140.21999999999991</v>
      </c>
    </row>
    <row r="506" spans="1:9" x14ac:dyDescent="0.25">
      <c r="A506" s="17" t="s">
        <v>23</v>
      </c>
      <c r="B506" s="17" t="s">
        <v>4</v>
      </c>
      <c r="C506" s="17">
        <v>2021</v>
      </c>
      <c r="D506" s="17" t="s">
        <v>5</v>
      </c>
      <c r="E506" s="17" t="s">
        <v>28</v>
      </c>
      <c r="F506" s="52">
        <v>194</v>
      </c>
      <c r="G506" s="53">
        <v>2442.46</v>
      </c>
      <c r="H506" s="53">
        <v>1569.46</v>
      </c>
      <c r="I506" s="54">
        <v>873</v>
      </c>
    </row>
    <row r="507" spans="1:9" x14ac:dyDescent="0.25">
      <c r="A507" s="17" t="s">
        <v>23</v>
      </c>
      <c r="B507" s="17" t="s">
        <v>4</v>
      </c>
      <c r="C507" s="17">
        <v>2021</v>
      </c>
      <c r="D507" s="17" t="s">
        <v>6</v>
      </c>
      <c r="E507" s="17" t="s">
        <v>28</v>
      </c>
      <c r="F507" s="52">
        <v>177</v>
      </c>
      <c r="G507" s="53">
        <v>2550.5700000000002</v>
      </c>
      <c r="H507" s="53">
        <v>1534.59</v>
      </c>
      <c r="I507" s="54">
        <v>1015.9800000000002</v>
      </c>
    </row>
    <row r="508" spans="1:9" x14ac:dyDescent="0.25">
      <c r="A508" s="17" t="s">
        <v>23</v>
      </c>
      <c r="B508" s="17" t="s">
        <v>4</v>
      </c>
      <c r="C508" s="17">
        <v>2021</v>
      </c>
      <c r="D508" s="17" t="s">
        <v>7</v>
      </c>
      <c r="E508" s="17" t="s">
        <v>28</v>
      </c>
      <c r="F508" s="52">
        <v>179</v>
      </c>
      <c r="G508" s="53">
        <v>2779.87</v>
      </c>
      <c r="H508" s="53">
        <v>1392.6200000000001</v>
      </c>
      <c r="I508" s="54">
        <v>1387.2499999999998</v>
      </c>
    </row>
    <row r="509" spans="1:9" x14ac:dyDescent="0.25">
      <c r="A509" s="17" t="s">
        <v>23</v>
      </c>
      <c r="B509" s="17" t="s">
        <v>4</v>
      </c>
      <c r="C509" s="17">
        <v>2021</v>
      </c>
      <c r="D509" s="17" t="s">
        <v>15</v>
      </c>
      <c r="E509" s="17" t="s">
        <v>28</v>
      </c>
      <c r="F509" s="52">
        <v>153</v>
      </c>
      <c r="G509" s="53">
        <v>1926.27</v>
      </c>
      <c r="H509" s="53">
        <v>1136.79</v>
      </c>
      <c r="I509" s="54">
        <v>789.48</v>
      </c>
    </row>
    <row r="510" spans="1:9" x14ac:dyDescent="0.25">
      <c r="A510" s="17" t="s">
        <v>23</v>
      </c>
      <c r="B510" s="17" t="s">
        <v>4</v>
      </c>
      <c r="C510" s="17">
        <v>2021</v>
      </c>
      <c r="D510" s="17" t="s">
        <v>13</v>
      </c>
      <c r="E510" s="17" t="s">
        <v>28</v>
      </c>
      <c r="F510" s="52">
        <v>119</v>
      </c>
      <c r="G510" s="53">
        <v>1698.1299999999999</v>
      </c>
      <c r="H510" s="53">
        <v>731.85</v>
      </c>
      <c r="I510" s="54">
        <v>966.27999999999986</v>
      </c>
    </row>
    <row r="511" spans="1:9" x14ac:dyDescent="0.25">
      <c r="A511" s="17" t="s">
        <v>23</v>
      </c>
      <c r="B511" s="17" t="s">
        <v>4</v>
      </c>
      <c r="C511" s="17">
        <v>2021</v>
      </c>
      <c r="D511" s="17" t="s">
        <v>8</v>
      </c>
      <c r="E511" s="17" t="s">
        <v>28</v>
      </c>
      <c r="F511" s="52">
        <v>135</v>
      </c>
      <c r="G511" s="53">
        <v>2096.5499999999997</v>
      </c>
      <c r="H511" s="53">
        <v>1144.8</v>
      </c>
      <c r="I511" s="54">
        <v>951.74999999999977</v>
      </c>
    </row>
    <row r="512" spans="1:9" x14ac:dyDescent="0.25">
      <c r="A512" s="17" t="s">
        <v>23</v>
      </c>
      <c r="B512" s="17" t="s">
        <v>4</v>
      </c>
      <c r="C512" s="17">
        <v>2021</v>
      </c>
      <c r="D512" s="17" t="s">
        <v>9</v>
      </c>
      <c r="E512" s="17" t="s">
        <v>28</v>
      </c>
      <c r="F512" s="52">
        <v>110</v>
      </c>
      <c r="G512" s="53">
        <v>1400.3</v>
      </c>
      <c r="H512" s="53">
        <v>1018.6</v>
      </c>
      <c r="I512" s="54">
        <v>381.69999999999993</v>
      </c>
    </row>
    <row r="513" spans="1:9" x14ac:dyDescent="0.25">
      <c r="A513" s="17" t="s">
        <v>23</v>
      </c>
      <c r="B513" s="17" t="s">
        <v>4</v>
      </c>
      <c r="C513" s="17">
        <v>2021</v>
      </c>
      <c r="D513" s="17" t="s">
        <v>10</v>
      </c>
      <c r="E513" s="17" t="s">
        <v>28</v>
      </c>
      <c r="F513" s="52">
        <v>140</v>
      </c>
      <c r="G513" s="53">
        <v>1841</v>
      </c>
      <c r="H513" s="53">
        <v>1194.1999999999998</v>
      </c>
      <c r="I513" s="54">
        <v>646.80000000000018</v>
      </c>
    </row>
    <row r="514" spans="1:9" x14ac:dyDescent="0.25">
      <c r="A514" s="17" t="s">
        <v>23</v>
      </c>
      <c r="B514" s="17" t="s">
        <v>4</v>
      </c>
      <c r="C514" s="17">
        <v>2021</v>
      </c>
      <c r="D514" s="17" t="s">
        <v>16</v>
      </c>
      <c r="E514" s="17" t="s">
        <v>28</v>
      </c>
      <c r="F514" s="52">
        <v>146</v>
      </c>
      <c r="G514" s="53">
        <v>2349.14</v>
      </c>
      <c r="H514" s="53">
        <v>1084.78</v>
      </c>
      <c r="I514" s="54">
        <v>1264.3599999999999</v>
      </c>
    </row>
    <row r="515" spans="1:9" x14ac:dyDescent="0.25">
      <c r="A515" s="17" t="s">
        <v>23</v>
      </c>
      <c r="B515" s="17" t="s">
        <v>4</v>
      </c>
      <c r="C515" s="17">
        <v>2021</v>
      </c>
      <c r="D515" s="17" t="s">
        <v>11</v>
      </c>
      <c r="E515" s="17" t="s">
        <v>28</v>
      </c>
      <c r="F515" s="52">
        <v>178</v>
      </c>
      <c r="G515" s="53">
        <v>2839.1</v>
      </c>
      <c r="H515" s="53">
        <v>1479.18</v>
      </c>
      <c r="I515" s="54">
        <v>1359.9199999999998</v>
      </c>
    </row>
    <row r="516" spans="1:9" x14ac:dyDescent="0.25">
      <c r="A516" s="17" t="s">
        <v>23</v>
      </c>
      <c r="B516" s="17" t="s">
        <v>4</v>
      </c>
      <c r="C516" s="17">
        <v>2021</v>
      </c>
      <c r="D516" s="17" t="s">
        <v>14</v>
      </c>
      <c r="E516" s="17" t="s">
        <v>28</v>
      </c>
      <c r="F516" s="52">
        <v>211</v>
      </c>
      <c r="G516" s="53">
        <v>2833.73</v>
      </c>
      <c r="H516" s="53">
        <v>1578.2800000000002</v>
      </c>
      <c r="I516" s="54">
        <v>1255.4499999999998</v>
      </c>
    </row>
    <row r="517" spans="1:9" x14ac:dyDescent="0.25">
      <c r="A517" s="17" t="s">
        <v>23</v>
      </c>
      <c r="B517" s="17" t="s">
        <v>4</v>
      </c>
      <c r="C517" s="17">
        <v>2021</v>
      </c>
      <c r="D517" s="17" t="s">
        <v>12</v>
      </c>
      <c r="E517" s="17" t="s">
        <v>28</v>
      </c>
      <c r="F517" s="52">
        <v>181</v>
      </c>
      <c r="G517" s="53">
        <v>2582.87</v>
      </c>
      <c r="H517" s="53">
        <v>1098.67</v>
      </c>
      <c r="I517" s="54">
        <v>1484.1999999999998</v>
      </c>
    </row>
    <row r="518" spans="1:9" x14ac:dyDescent="0.25">
      <c r="A518" s="17" t="s">
        <v>23</v>
      </c>
      <c r="B518" s="17" t="s">
        <v>4</v>
      </c>
      <c r="C518" s="17">
        <v>2022</v>
      </c>
      <c r="D518" s="17" t="s">
        <v>5</v>
      </c>
      <c r="E518" s="17" t="s">
        <v>28</v>
      </c>
      <c r="F518" s="52">
        <v>198</v>
      </c>
      <c r="G518" s="53">
        <v>3130.38</v>
      </c>
      <c r="H518" s="53">
        <v>1316.7</v>
      </c>
      <c r="I518" s="54">
        <v>1813.68</v>
      </c>
    </row>
    <row r="519" spans="1:9" x14ac:dyDescent="0.25">
      <c r="A519" s="17" t="s">
        <v>23</v>
      </c>
      <c r="B519" s="17" t="s">
        <v>4</v>
      </c>
      <c r="C519" s="17">
        <v>2022</v>
      </c>
      <c r="D519" s="17" t="s">
        <v>6</v>
      </c>
      <c r="E519" s="17" t="s">
        <v>28</v>
      </c>
      <c r="F519" s="52">
        <v>189</v>
      </c>
      <c r="G519" s="53">
        <v>2749.9500000000003</v>
      </c>
      <c r="H519" s="53">
        <v>1470.42</v>
      </c>
      <c r="I519" s="54">
        <v>1279.5300000000002</v>
      </c>
    </row>
    <row r="520" spans="1:9" x14ac:dyDescent="0.25">
      <c r="A520" s="17" t="s">
        <v>23</v>
      </c>
      <c r="B520" s="17" t="s">
        <v>4</v>
      </c>
      <c r="C520" s="17">
        <v>2022</v>
      </c>
      <c r="D520" s="17" t="s">
        <v>7</v>
      </c>
      <c r="E520" s="17" t="s">
        <v>28</v>
      </c>
      <c r="F520" s="52">
        <v>159</v>
      </c>
      <c r="G520" s="53">
        <v>2291.19</v>
      </c>
      <c r="H520" s="53">
        <v>1287.8999999999999</v>
      </c>
      <c r="I520" s="54">
        <v>1003.2900000000002</v>
      </c>
    </row>
    <row r="521" spans="1:9" x14ac:dyDescent="0.25">
      <c r="A521" s="17" t="s">
        <v>23</v>
      </c>
      <c r="B521" s="17" t="s">
        <v>4</v>
      </c>
      <c r="C521" s="17">
        <v>2022</v>
      </c>
      <c r="D521" s="17" t="s">
        <v>15</v>
      </c>
      <c r="E521" s="17" t="s">
        <v>28</v>
      </c>
      <c r="F521" s="52">
        <v>140</v>
      </c>
      <c r="G521" s="53">
        <v>1899.8</v>
      </c>
      <c r="H521" s="53">
        <v>1262.8</v>
      </c>
      <c r="I521" s="54">
        <v>637</v>
      </c>
    </row>
    <row r="522" spans="1:9" x14ac:dyDescent="0.25">
      <c r="A522" s="17" t="s">
        <v>23</v>
      </c>
      <c r="B522" s="17" t="s">
        <v>4</v>
      </c>
      <c r="C522" s="17">
        <v>2022</v>
      </c>
      <c r="D522" s="17" t="s">
        <v>13</v>
      </c>
      <c r="E522" s="17" t="s">
        <v>28</v>
      </c>
      <c r="F522" s="52">
        <v>117</v>
      </c>
      <c r="G522" s="53">
        <v>1587.69</v>
      </c>
      <c r="H522" s="53">
        <v>950.04</v>
      </c>
      <c r="I522" s="54">
        <v>637.65000000000009</v>
      </c>
    </row>
    <row r="523" spans="1:9" x14ac:dyDescent="0.25">
      <c r="A523" s="17" t="s">
        <v>23</v>
      </c>
      <c r="B523" s="17" t="s">
        <v>4</v>
      </c>
      <c r="C523" s="17">
        <v>2022</v>
      </c>
      <c r="D523" s="17" t="s">
        <v>8</v>
      </c>
      <c r="E523" s="17" t="s">
        <v>28</v>
      </c>
      <c r="F523" s="52">
        <v>142</v>
      </c>
      <c r="G523" s="53">
        <v>1787.78</v>
      </c>
      <c r="H523" s="53">
        <v>1151.6199999999999</v>
      </c>
      <c r="I523" s="54">
        <v>636.16000000000008</v>
      </c>
    </row>
    <row r="524" spans="1:9" x14ac:dyDescent="0.25">
      <c r="A524" s="17" t="s">
        <v>23</v>
      </c>
      <c r="B524" s="17" t="s">
        <v>4</v>
      </c>
      <c r="C524" s="17">
        <v>2022</v>
      </c>
      <c r="D524" s="17" t="s">
        <v>9</v>
      </c>
      <c r="E524" s="17" t="s">
        <v>28</v>
      </c>
      <c r="F524" s="52">
        <v>131</v>
      </c>
      <c r="G524" s="53">
        <v>2034.4299999999998</v>
      </c>
      <c r="H524" s="53">
        <v>972.02</v>
      </c>
      <c r="I524" s="54">
        <v>1062.4099999999999</v>
      </c>
    </row>
    <row r="525" spans="1:9" x14ac:dyDescent="0.25">
      <c r="A525" s="17" t="s">
        <v>23</v>
      </c>
      <c r="B525" s="17" t="s">
        <v>4</v>
      </c>
      <c r="C525" s="17">
        <v>2022</v>
      </c>
      <c r="D525" s="17" t="s">
        <v>10</v>
      </c>
      <c r="E525" s="17" t="s">
        <v>28</v>
      </c>
      <c r="F525" s="52">
        <v>122</v>
      </c>
      <c r="G525" s="53">
        <v>1877.5800000000002</v>
      </c>
      <c r="H525" s="53">
        <v>999.18</v>
      </c>
      <c r="I525" s="54">
        <v>878.4000000000002</v>
      </c>
    </row>
    <row r="526" spans="1:9" x14ac:dyDescent="0.25">
      <c r="A526" s="17" t="s">
        <v>23</v>
      </c>
      <c r="B526" s="17" t="s">
        <v>4</v>
      </c>
      <c r="C526" s="17">
        <v>2022</v>
      </c>
      <c r="D526" s="17" t="s">
        <v>16</v>
      </c>
      <c r="E526" s="17" t="s">
        <v>28</v>
      </c>
      <c r="F526" s="52">
        <v>130</v>
      </c>
      <c r="G526" s="53">
        <v>1727.6999999999998</v>
      </c>
      <c r="H526" s="53">
        <v>975</v>
      </c>
      <c r="I526" s="54">
        <v>752.69999999999982</v>
      </c>
    </row>
    <row r="527" spans="1:9" x14ac:dyDescent="0.25">
      <c r="A527" s="17" t="s">
        <v>23</v>
      </c>
      <c r="B527" s="17" t="s">
        <v>4</v>
      </c>
      <c r="C527" s="17">
        <v>2022</v>
      </c>
      <c r="D527" s="17" t="s">
        <v>11</v>
      </c>
      <c r="E527" s="17" t="s">
        <v>28</v>
      </c>
      <c r="F527" s="52">
        <v>187</v>
      </c>
      <c r="G527" s="53">
        <v>2668.49</v>
      </c>
      <c r="H527" s="53">
        <v>1299.6500000000001</v>
      </c>
      <c r="I527" s="54">
        <v>1368.8399999999997</v>
      </c>
    </row>
    <row r="528" spans="1:9" x14ac:dyDescent="0.25">
      <c r="A528" s="17" t="s">
        <v>23</v>
      </c>
      <c r="B528" s="17" t="s">
        <v>4</v>
      </c>
      <c r="C528" s="17">
        <v>2022</v>
      </c>
      <c r="D528" s="17" t="s">
        <v>14</v>
      </c>
      <c r="E528" s="17" t="s">
        <v>28</v>
      </c>
      <c r="F528" s="52">
        <v>205</v>
      </c>
      <c r="G528" s="53">
        <v>2954.05</v>
      </c>
      <c r="H528" s="53">
        <v>1582.6</v>
      </c>
      <c r="I528" s="54">
        <v>1371.4500000000003</v>
      </c>
    </row>
    <row r="529" spans="1:9" x14ac:dyDescent="0.25">
      <c r="A529" s="17" t="s">
        <v>23</v>
      </c>
      <c r="B529" s="17" t="s">
        <v>4</v>
      </c>
      <c r="C529" s="17">
        <v>2022</v>
      </c>
      <c r="D529" s="17" t="s">
        <v>12</v>
      </c>
      <c r="E529" s="17" t="s">
        <v>28</v>
      </c>
      <c r="F529" s="52">
        <v>205</v>
      </c>
      <c r="G529" s="53">
        <v>3241.05</v>
      </c>
      <c r="H529" s="53">
        <v>1806.0500000000002</v>
      </c>
      <c r="I529" s="54">
        <v>1435</v>
      </c>
    </row>
    <row r="530" spans="1:9" x14ac:dyDescent="0.25">
      <c r="A530" s="17" t="s">
        <v>23</v>
      </c>
      <c r="B530" s="17" t="s">
        <v>4</v>
      </c>
      <c r="C530" s="17">
        <v>2021</v>
      </c>
      <c r="D530" s="17" t="s">
        <v>5</v>
      </c>
      <c r="E530" s="17" t="s">
        <v>29</v>
      </c>
      <c r="F530" s="52">
        <v>313</v>
      </c>
      <c r="G530" s="53">
        <v>3461.78</v>
      </c>
      <c r="H530" s="53">
        <v>2463.31</v>
      </c>
      <c r="I530" s="54">
        <v>998.47000000000025</v>
      </c>
    </row>
    <row r="531" spans="1:9" x14ac:dyDescent="0.25">
      <c r="A531" s="17" t="s">
        <v>23</v>
      </c>
      <c r="B531" s="17" t="s">
        <v>4</v>
      </c>
      <c r="C531" s="17">
        <v>2021</v>
      </c>
      <c r="D531" s="17" t="s">
        <v>6</v>
      </c>
      <c r="E531" s="17" t="s">
        <v>29</v>
      </c>
      <c r="F531" s="52">
        <v>377</v>
      </c>
      <c r="G531" s="53">
        <v>4392.05</v>
      </c>
      <c r="H531" s="53">
        <v>3359.07</v>
      </c>
      <c r="I531" s="54">
        <v>1032.98</v>
      </c>
    </row>
    <row r="532" spans="1:9" x14ac:dyDescent="0.25">
      <c r="A532" s="17" t="s">
        <v>23</v>
      </c>
      <c r="B532" s="17" t="s">
        <v>4</v>
      </c>
      <c r="C532" s="17">
        <v>2021</v>
      </c>
      <c r="D532" s="17" t="s">
        <v>7</v>
      </c>
      <c r="E532" s="17" t="s">
        <v>29</v>
      </c>
      <c r="F532" s="52">
        <v>326</v>
      </c>
      <c r="G532" s="53">
        <v>3719.66</v>
      </c>
      <c r="H532" s="53">
        <v>2875.32</v>
      </c>
      <c r="I532" s="54">
        <v>844.33999999999969</v>
      </c>
    </row>
    <row r="533" spans="1:9" x14ac:dyDescent="0.25">
      <c r="A533" s="17" t="s">
        <v>23</v>
      </c>
      <c r="B533" s="17" t="s">
        <v>4</v>
      </c>
      <c r="C533" s="17">
        <v>2021</v>
      </c>
      <c r="D533" s="17" t="s">
        <v>15</v>
      </c>
      <c r="E533" s="17" t="s">
        <v>29</v>
      </c>
      <c r="F533" s="52">
        <v>265</v>
      </c>
      <c r="G533" s="53">
        <v>2867.3</v>
      </c>
      <c r="H533" s="53">
        <v>2249.85</v>
      </c>
      <c r="I533" s="54">
        <v>617.45000000000027</v>
      </c>
    </row>
    <row r="534" spans="1:9" x14ac:dyDescent="0.25">
      <c r="A534" s="17" t="s">
        <v>23</v>
      </c>
      <c r="B534" s="17" t="s">
        <v>4</v>
      </c>
      <c r="C534" s="17">
        <v>2021</v>
      </c>
      <c r="D534" s="17" t="s">
        <v>13</v>
      </c>
      <c r="E534" s="17" t="s">
        <v>29</v>
      </c>
      <c r="F534" s="52">
        <v>243</v>
      </c>
      <c r="G534" s="53">
        <v>3236.76</v>
      </c>
      <c r="H534" s="53">
        <v>2194.29</v>
      </c>
      <c r="I534" s="54">
        <v>1042.4700000000003</v>
      </c>
    </row>
    <row r="535" spans="1:9" x14ac:dyDescent="0.25">
      <c r="A535" s="17" t="s">
        <v>23</v>
      </c>
      <c r="B535" s="17" t="s">
        <v>4</v>
      </c>
      <c r="C535" s="17">
        <v>2021</v>
      </c>
      <c r="D535" s="17" t="s">
        <v>8</v>
      </c>
      <c r="E535" s="17" t="s">
        <v>29</v>
      </c>
      <c r="F535" s="52">
        <v>263</v>
      </c>
      <c r="G535" s="53">
        <v>3503.16</v>
      </c>
      <c r="H535" s="53">
        <v>2535.3200000000002</v>
      </c>
      <c r="I535" s="54">
        <v>967.83999999999969</v>
      </c>
    </row>
    <row r="536" spans="1:9" x14ac:dyDescent="0.25">
      <c r="A536" s="17" t="s">
        <v>23</v>
      </c>
      <c r="B536" s="17" t="s">
        <v>4</v>
      </c>
      <c r="C536" s="17">
        <v>2021</v>
      </c>
      <c r="D536" s="17" t="s">
        <v>9</v>
      </c>
      <c r="E536" s="17" t="s">
        <v>29</v>
      </c>
      <c r="F536" s="52">
        <v>212</v>
      </c>
      <c r="G536" s="53">
        <v>2444.3599999999997</v>
      </c>
      <c r="H536" s="53">
        <v>1424.6399999999999</v>
      </c>
      <c r="I536" s="54">
        <v>1019.7199999999998</v>
      </c>
    </row>
    <row r="537" spans="1:9" x14ac:dyDescent="0.25">
      <c r="A537" s="17" t="s">
        <v>23</v>
      </c>
      <c r="B537" s="17" t="s">
        <v>4</v>
      </c>
      <c r="C537" s="17">
        <v>2021</v>
      </c>
      <c r="D537" s="17" t="s">
        <v>10</v>
      </c>
      <c r="E537" s="17" t="s">
        <v>29</v>
      </c>
      <c r="F537" s="52">
        <v>279</v>
      </c>
      <c r="G537" s="53">
        <v>3350.79</v>
      </c>
      <c r="H537" s="53">
        <v>1939.05</v>
      </c>
      <c r="I537" s="54">
        <v>1411.74</v>
      </c>
    </row>
    <row r="538" spans="1:9" x14ac:dyDescent="0.25">
      <c r="A538" s="17" t="s">
        <v>23</v>
      </c>
      <c r="B538" s="17" t="s">
        <v>4</v>
      </c>
      <c r="C538" s="17">
        <v>2021</v>
      </c>
      <c r="D538" s="17" t="s">
        <v>16</v>
      </c>
      <c r="E538" s="17" t="s">
        <v>29</v>
      </c>
      <c r="F538" s="52">
        <v>246</v>
      </c>
      <c r="G538" s="53">
        <v>3333.3</v>
      </c>
      <c r="H538" s="53">
        <v>1972.9199999999998</v>
      </c>
      <c r="I538" s="54">
        <v>1360.3800000000003</v>
      </c>
    </row>
    <row r="539" spans="1:9" x14ac:dyDescent="0.25">
      <c r="A539" s="17" t="s">
        <v>23</v>
      </c>
      <c r="B539" s="17" t="s">
        <v>4</v>
      </c>
      <c r="C539" s="17">
        <v>2021</v>
      </c>
      <c r="D539" s="17" t="s">
        <v>11</v>
      </c>
      <c r="E539" s="17" t="s">
        <v>29</v>
      </c>
      <c r="F539" s="52">
        <v>319</v>
      </c>
      <c r="G539" s="53">
        <v>3489.8599999999997</v>
      </c>
      <c r="H539" s="53">
        <v>2268.09</v>
      </c>
      <c r="I539" s="54">
        <v>1221.7699999999995</v>
      </c>
    </row>
    <row r="540" spans="1:9" x14ac:dyDescent="0.25">
      <c r="A540" s="17" t="s">
        <v>23</v>
      </c>
      <c r="B540" s="17" t="s">
        <v>4</v>
      </c>
      <c r="C540" s="17">
        <v>2021</v>
      </c>
      <c r="D540" s="17" t="s">
        <v>14</v>
      </c>
      <c r="E540" s="17" t="s">
        <v>29</v>
      </c>
      <c r="F540" s="52">
        <v>319</v>
      </c>
      <c r="G540" s="53">
        <v>4057.6800000000003</v>
      </c>
      <c r="H540" s="53">
        <v>2459.4899999999998</v>
      </c>
      <c r="I540" s="54">
        <v>1598.1900000000005</v>
      </c>
    </row>
    <row r="541" spans="1:9" x14ac:dyDescent="0.25">
      <c r="A541" s="17" t="s">
        <v>23</v>
      </c>
      <c r="B541" s="17" t="s">
        <v>4</v>
      </c>
      <c r="C541" s="17">
        <v>2021</v>
      </c>
      <c r="D541" s="17" t="s">
        <v>12</v>
      </c>
      <c r="E541" s="17" t="s">
        <v>29</v>
      </c>
      <c r="F541" s="52">
        <v>310</v>
      </c>
      <c r="G541" s="53">
        <v>3906</v>
      </c>
      <c r="H541" s="53">
        <v>2418</v>
      </c>
      <c r="I541" s="54">
        <v>1488</v>
      </c>
    </row>
    <row r="542" spans="1:9" x14ac:dyDescent="0.25">
      <c r="A542" s="17" t="s">
        <v>23</v>
      </c>
      <c r="B542" s="17" t="s">
        <v>4</v>
      </c>
      <c r="C542" s="17">
        <v>2022</v>
      </c>
      <c r="D542" s="17" t="s">
        <v>5</v>
      </c>
      <c r="E542" s="17" t="s">
        <v>29</v>
      </c>
      <c r="F542" s="52">
        <v>320</v>
      </c>
      <c r="G542" s="53">
        <v>4147.2000000000007</v>
      </c>
      <c r="H542" s="53">
        <v>2304</v>
      </c>
      <c r="I542" s="54">
        <v>1843.2000000000007</v>
      </c>
    </row>
    <row r="543" spans="1:9" x14ac:dyDescent="0.25">
      <c r="A543" s="17" t="s">
        <v>23</v>
      </c>
      <c r="B543" s="17" t="s">
        <v>4</v>
      </c>
      <c r="C543" s="17">
        <v>2022</v>
      </c>
      <c r="D543" s="17" t="s">
        <v>6</v>
      </c>
      <c r="E543" s="17" t="s">
        <v>29</v>
      </c>
      <c r="F543" s="52">
        <v>311</v>
      </c>
      <c r="G543" s="53">
        <v>3847.0699999999997</v>
      </c>
      <c r="H543" s="53">
        <v>2472.4500000000003</v>
      </c>
      <c r="I543" s="54">
        <v>1374.6199999999994</v>
      </c>
    </row>
    <row r="544" spans="1:9" x14ac:dyDescent="0.25">
      <c r="A544" s="17" t="s">
        <v>23</v>
      </c>
      <c r="B544" s="17" t="s">
        <v>4</v>
      </c>
      <c r="C544" s="17">
        <v>2022</v>
      </c>
      <c r="D544" s="17" t="s">
        <v>7</v>
      </c>
      <c r="E544" s="17" t="s">
        <v>29</v>
      </c>
      <c r="F544" s="52">
        <v>335</v>
      </c>
      <c r="G544" s="53">
        <v>4301.3999999999996</v>
      </c>
      <c r="H544" s="53">
        <v>2680</v>
      </c>
      <c r="I544" s="54">
        <v>1621.3999999999996</v>
      </c>
    </row>
    <row r="545" spans="1:9" x14ac:dyDescent="0.25">
      <c r="A545" s="17" t="s">
        <v>23</v>
      </c>
      <c r="B545" s="17" t="s">
        <v>4</v>
      </c>
      <c r="C545" s="17">
        <v>2022</v>
      </c>
      <c r="D545" s="17" t="s">
        <v>15</v>
      </c>
      <c r="E545" s="17" t="s">
        <v>29</v>
      </c>
      <c r="F545" s="52">
        <v>256</v>
      </c>
      <c r="G545" s="53">
        <v>2862.08</v>
      </c>
      <c r="H545" s="53">
        <v>2132.48</v>
      </c>
      <c r="I545" s="54">
        <v>729.59999999999991</v>
      </c>
    </row>
    <row r="546" spans="1:9" x14ac:dyDescent="0.25">
      <c r="A546" s="17" t="s">
        <v>23</v>
      </c>
      <c r="B546" s="17" t="s">
        <v>4</v>
      </c>
      <c r="C546" s="17">
        <v>2022</v>
      </c>
      <c r="D546" s="17" t="s">
        <v>13</v>
      </c>
      <c r="E546" s="17" t="s">
        <v>29</v>
      </c>
      <c r="F546" s="52">
        <v>262</v>
      </c>
      <c r="G546" s="53">
        <v>3332.6400000000003</v>
      </c>
      <c r="H546" s="53">
        <v>1899.5</v>
      </c>
      <c r="I546" s="54">
        <v>1433.1400000000003</v>
      </c>
    </row>
    <row r="547" spans="1:9" x14ac:dyDescent="0.25">
      <c r="A547" s="17" t="s">
        <v>23</v>
      </c>
      <c r="B547" s="17" t="s">
        <v>4</v>
      </c>
      <c r="C547" s="17">
        <v>2022</v>
      </c>
      <c r="D547" s="17" t="s">
        <v>8</v>
      </c>
      <c r="E547" s="17" t="s">
        <v>29</v>
      </c>
      <c r="F547" s="52">
        <v>238</v>
      </c>
      <c r="G547" s="53">
        <v>3170.16</v>
      </c>
      <c r="H547" s="53">
        <v>1715.98</v>
      </c>
      <c r="I547" s="54">
        <v>1454.1799999999998</v>
      </c>
    </row>
    <row r="548" spans="1:9" x14ac:dyDescent="0.25">
      <c r="A548" s="17" t="s">
        <v>23</v>
      </c>
      <c r="B548" s="17" t="s">
        <v>4</v>
      </c>
      <c r="C548" s="17">
        <v>2022</v>
      </c>
      <c r="D548" s="17" t="s">
        <v>9</v>
      </c>
      <c r="E548" s="17" t="s">
        <v>29</v>
      </c>
      <c r="F548" s="52">
        <v>231</v>
      </c>
      <c r="G548" s="53">
        <v>2829.75</v>
      </c>
      <c r="H548" s="53">
        <v>1420.65</v>
      </c>
      <c r="I548" s="54">
        <v>1409.1</v>
      </c>
    </row>
    <row r="549" spans="1:9" x14ac:dyDescent="0.25">
      <c r="A549" s="17" t="s">
        <v>23</v>
      </c>
      <c r="B549" s="17" t="s">
        <v>4</v>
      </c>
      <c r="C549" s="17">
        <v>2022</v>
      </c>
      <c r="D549" s="17" t="s">
        <v>10</v>
      </c>
      <c r="E549" s="17" t="s">
        <v>29</v>
      </c>
      <c r="F549" s="52">
        <v>240</v>
      </c>
      <c r="G549" s="53">
        <v>2796</v>
      </c>
      <c r="H549" s="53">
        <v>1857.6000000000001</v>
      </c>
      <c r="I549" s="54">
        <v>938.39999999999986</v>
      </c>
    </row>
    <row r="550" spans="1:9" x14ac:dyDescent="0.25">
      <c r="A550" s="17" t="s">
        <v>23</v>
      </c>
      <c r="B550" s="17" t="s">
        <v>4</v>
      </c>
      <c r="C550" s="17">
        <v>2022</v>
      </c>
      <c r="D550" s="17" t="s">
        <v>16</v>
      </c>
      <c r="E550" s="17" t="s">
        <v>29</v>
      </c>
      <c r="F550" s="52">
        <v>249</v>
      </c>
      <c r="G550" s="53">
        <v>2841.09</v>
      </c>
      <c r="H550" s="53">
        <v>1725.57</v>
      </c>
      <c r="I550" s="54">
        <v>1115.5200000000002</v>
      </c>
    </row>
    <row r="551" spans="1:9" x14ac:dyDescent="0.25">
      <c r="A551" s="17" t="s">
        <v>23</v>
      </c>
      <c r="B551" s="17" t="s">
        <v>4</v>
      </c>
      <c r="C551" s="17">
        <v>2022</v>
      </c>
      <c r="D551" s="17" t="s">
        <v>11</v>
      </c>
      <c r="E551" s="17" t="s">
        <v>29</v>
      </c>
      <c r="F551" s="52">
        <v>326</v>
      </c>
      <c r="G551" s="53">
        <v>3527.32</v>
      </c>
      <c r="H551" s="53">
        <v>2881.84</v>
      </c>
      <c r="I551" s="54">
        <v>645.48</v>
      </c>
    </row>
    <row r="552" spans="1:9" x14ac:dyDescent="0.25">
      <c r="A552" s="17" t="s">
        <v>23</v>
      </c>
      <c r="B552" s="17" t="s">
        <v>4</v>
      </c>
      <c r="C552" s="17">
        <v>2022</v>
      </c>
      <c r="D552" s="17" t="s">
        <v>14</v>
      </c>
      <c r="E552" s="17" t="s">
        <v>29</v>
      </c>
      <c r="F552" s="52">
        <v>419</v>
      </c>
      <c r="G552" s="53">
        <v>4684.42</v>
      </c>
      <c r="H552" s="53">
        <v>4072.6800000000003</v>
      </c>
      <c r="I552" s="54">
        <v>611.73999999999978</v>
      </c>
    </row>
    <row r="553" spans="1:9" x14ac:dyDescent="0.25">
      <c r="A553" s="17" t="s">
        <v>23</v>
      </c>
      <c r="B553" s="17" t="s">
        <v>4</v>
      </c>
      <c r="C553" s="17">
        <v>2022</v>
      </c>
      <c r="D553" s="17" t="s">
        <v>12</v>
      </c>
      <c r="E553" s="17" t="s">
        <v>29</v>
      </c>
      <c r="F553" s="52">
        <v>354</v>
      </c>
      <c r="G553" s="53">
        <v>4715.28</v>
      </c>
      <c r="H553" s="53">
        <v>2814.3</v>
      </c>
      <c r="I553" s="54">
        <v>1900.9799999999996</v>
      </c>
    </row>
    <row r="554" spans="1:9" x14ac:dyDescent="0.25">
      <c r="A554" s="17" t="s">
        <v>23</v>
      </c>
      <c r="B554" s="17" t="s">
        <v>4</v>
      </c>
      <c r="C554" s="17">
        <v>2021</v>
      </c>
      <c r="D554" s="17" t="s">
        <v>5</v>
      </c>
      <c r="E554" s="17" t="s">
        <v>27</v>
      </c>
      <c r="F554" s="52">
        <v>543</v>
      </c>
      <c r="G554" s="53">
        <v>5239.95</v>
      </c>
      <c r="H554" s="53">
        <v>4045.35</v>
      </c>
      <c r="I554" s="54">
        <v>1194.5999999999999</v>
      </c>
    </row>
    <row r="555" spans="1:9" x14ac:dyDescent="0.25">
      <c r="A555" s="17" t="s">
        <v>23</v>
      </c>
      <c r="B555" s="17" t="s">
        <v>4</v>
      </c>
      <c r="C555" s="17">
        <v>2021</v>
      </c>
      <c r="D555" s="17" t="s">
        <v>6</v>
      </c>
      <c r="E555" s="17" t="s">
        <v>27</v>
      </c>
      <c r="F555" s="52">
        <v>434</v>
      </c>
      <c r="G555" s="53">
        <v>5008.3599999999997</v>
      </c>
      <c r="H555" s="53">
        <v>3024.98</v>
      </c>
      <c r="I555" s="54">
        <v>1983.3799999999997</v>
      </c>
    </row>
    <row r="556" spans="1:9" x14ac:dyDescent="0.25">
      <c r="A556" s="17" t="s">
        <v>23</v>
      </c>
      <c r="B556" s="17" t="s">
        <v>4</v>
      </c>
      <c r="C556" s="17">
        <v>2021</v>
      </c>
      <c r="D556" s="17" t="s">
        <v>7</v>
      </c>
      <c r="E556" s="17" t="s">
        <v>27</v>
      </c>
      <c r="F556" s="52">
        <v>419</v>
      </c>
      <c r="G556" s="53">
        <v>4835.2599999999993</v>
      </c>
      <c r="H556" s="53">
        <v>3142.5</v>
      </c>
      <c r="I556" s="54">
        <v>1692.7599999999993</v>
      </c>
    </row>
    <row r="557" spans="1:9" x14ac:dyDescent="0.25">
      <c r="A557" s="17" t="s">
        <v>23</v>
      </c>
      <c r="B557" s="17" t="s">
        <v>4</v>
      </c>
      <c r="C557" s="17">
        <v>2021</v>
      </c>
      <c r="D557" s="17" t="s">
        <v>15</v>
      </c>
      <c r="E557" s="17" t="s">
        <v>27</v>
      </c>
      <c r="F557" s="52">
        <v>376</v>
      </c>
      <c r="G557" s="53">
        <v>4418</v>
      </c>
      <c r="H557" s="53">
        <v>3079.4399999999996</v>
      </c>
      <c r="I557" s="54">
        <v>1338.5600000000004</v>
      </c>
    </row>
    <row r="558" spans="1:9" x14ac:dyDescent="0.25">
      <c r="A558" s="17" t="s">
        <v>23</v>
      </c>
      <c r="B558" s="17" t="s">
        <v>4</v>
      </c>
      <c r="C558" s="17">
        <v>2021</v>
      </c>
      <c r="D558" s="17" t="s">
        <v>13</v>
      </c>
      <c r="E558" s="17" t="s">
        <v>27</v>
      </c>
      <c r="F558" s="52">
        <v>366</v>
      </c>
      <c r="G558" s="53">
        <v>3455.04</v>
      </c>
      <c r="H558" s="53">
        <v>2854.7999999999997</v>
      </c>
      <c r="I558" s="54">
        <v>600.24000000000024</v>
      </c>
    </row>
    <row r="559" spans="1:9" x14ac:dyDescent="0.25">
      <c r="A559" s="17" t="s">
        <v>23</v>
      </c>
      <c r="B559" s="17" t="s">
        <v>4</v>
      </c>
      <c r="C559" s="17">
        <v>2021</v>
      </c>
      <c r="D559" s="17" t="s">
        <v>8</v>
      </c>
      <c r="E559" s="17" t="s">
        <v>27</v>
      </c>
      <c r="F559" s="52">
        <v>372</v>
      </c>
      <c r="G559" s="53">
        <v>4136.6399999999994</v>
      </c>
      <c r="H559" s="53">
        <v>3653.04</v>
      </c>
      <c r="I559" s="54">
        <v>483.59999999999945</v>
      </c>
    </row>
    <row r="560" spans="1:9" x14ac:dyDescent="0.25">
      <c r="A560" s="17" t="s">
        <v>23</v>
      </c>
      <c r="B560" s="17" t="s">
        <v>4</v>
      </c>
      <c r="C560" s="17">
        <v>2021</v>
      </c>
      <c r="D560" s="17" t="s">
        <v>9</v>
      </c>
      <c r="E560" s="17" t="s">
        <v>27</v>
      </c>
      <c r="F560" s="52">
        <v>285</v>
      </c>
      <c r="G560" s="53">
        <v>3018.15</v>
      </c>
      <c r="H560" s="53">
        <v>2553.6000000000004</v>
      </c>
      <c r="I560" s="54">
        <v>464.54999999999973</v>
      </c>
    </row>
    <row r="561" spans="1:9" x14ac:dyDescent="0.25">
      <c r="A561" s="17" t="s">
        <v>23</v>
      </c>
      <c r="B561" s="17" t="s">
        <v>4</v>
      </c>
      <c r="C561" s="17">
        <v>2021</v>
      </c>
      <c r="D561" s="17" t="s">
        <v>10</v>
      </c>
      <c r="E561" s="17" t="s">
        <v>27</v>
      </c>
      <c r="F561" s="52">
        <v>304</v>
      </c>
      <c r="G561" s="53">
        <v>3444.32</v>
      </c>
      <c r="H561" s="53">
        <v>2732.96</v>
      </c>
      <c r="I561" s="54">
        <v>711.36000000000013</v>
      </c>
    </row>
    <row r="562" spans="1:9" x14ac:dyDescent="0.25">
      <c r="A562" s="17" t="s">
        <v>23</v>
      </c>
      <c r="B562" s="17" t="s">
        <v>4</v>
      </c>
      <c r="C562" s="17">
        <v>2021</v>
      </c>
      <c r="D562" s="17" t="s">
        <v>16</v>
      </c>
      <c r="E562" s="17" t="s">
        <v>27</v>
      </c>
      <c r="F562" s="52">
        <v>352</v>
      </c>
      <c r="G562" s="53">
        <v>3914.24</v>
      </c>
      <c r="H562" s="53">
        <v>3027.2</v>
      </c>
      <c r="I562" s="54">
        <v>887.04</v>
      </c>
    </row>
    <row r="563" spans="1:9" x14ac:dyDescent="0.25">
      <c r="A563" s="17" t="s">
        <v>23</v>
      </c>
      <c r="B563" s="17" t="s">
        <v>4</v>
      </c>
      <c r="C563" s="17">
        <v>2021</v>
      </c>
      <c r="D563" s="17" t="s">
        <v>11</v>
      </c>
      <c r="E563" s="17" t="s">
        <v>27</v>
      </c>
      <c r="F563" s="52">
        <v>520</v>
      </c>
      <c r="G563" s="53">
        <v>6271.2</v>
      </c>
      <c r="H563" s="53">
        <v>4196.4000000000005</v>
      </c>
      <c r="I563" s="54">
        <v>2074.7999999999993</v>
      </c>
    </row>
    <row r="564" spans="1:9" x14ac:dyDescent="0.25">
      <c r="A564" s="17" t="s">
        <v>23</v>
      </c>
      <c r="B564" s="17" t="s">
        <v>4</v>
      </c>
      <c r="C564" s="17">
        <v>2021</v>
      </c>
      <c r="D564" s="17" t="s">
        <v>14</v>
      </c>
      <c r="E564" s="17" t="s">
        <v>27</v>
      </c>
      <c r="F564" s="52">
        <v>503</v>
      </c>
      <c r="G564" s="53">
        <v>5226.17</v>
      </c>
      <c r="H564" s="53">
        <v>3873.1</v>
      </c>
      <c r="I564" s="54">
        <v>1353.0700000000002</v>
      </c>
    </row>
    <row r="565" spans="1:9" x14ac:dyDescent="0.25">
      <c r="A565" s="17" t="s">
        <v>23</v>
      </c>
      <c r="B565" s="17" t="s">
        <v>4</v>
      </c>
      <c r="C565" s="17">
        <v>2021</v>
      </c>
      <c r="D565" s="17" t="s">
        <v>12</v>
      </c>
      <c r="E565" s="17" t="s">
        <v>27</v>
      </c>
      <c r="F565" s="52">
        <v>549</v>
      </c>
      <c r="G565" s="53">
        <v>5358.24</v>
      </c>
      <c r="H565" s="53">
        <v>4315.1400000000003</v>
      </c>
      <c r="I565" s="54">
        <v>1043.0999999999995</v>
      </c>
    </row>
    <row r="566" spans="1:9" x14ac:dyDescent="0.25">
      <c r="A566" s="17" t="s">
        <v>23</v>
      </c>
      <c r="B566" s="17" t="s">
        <v>4</v>
      </c>
      <c r="C566" s="17">
        <v>2022</v>
      </c>
      <c r="D566" s="17" t="s">
        <v>5</v>
      </c>
      <c r="E566" s="17" t="s">
        <v>27</v>
      </c>
      <c r="F566" s="52">
        <v>446</v>
      </c>
      <c r="G566" s="53">
        <v>5004.12</v>
      </c>
      <c r="H566" s="53">
        <v>3947.1</v>
      </c>
      <c r="I566" s="54">
        <v>1057.02</v>
      </c>
    </row>
    <row r="567" spans="1:9" x14ac:dyDescent="0.25">
      <c r="A567" s="17" t="s">
        <v>23</v>
      </c>
      <c r="B567" s="17" t="s">
        <v>4</v>
      </c>
      <c r="C567" s="17">
        <v>2022</v>
      </c>
      <c r="D567" s="17" t="s">
        <v>6</v>
      </c>
      <c r="E567" s="17" t="s">
        <v>27</v>
      </c>
      <c r="F567" s="52">
        <v>509</v>
      </c>
      <c r="G567" s="53">
        <v>5710.9800000000005</v>
      </c>
      <c r="H567" s="53">
        <v>4168.71</v>
      </c>
      <c r="I567" s="54">
        <v>1542.2700000000004</v>
      </c>
    </row>
    <row r="568" spans="1:9" x14ac:dyDescent="0.25">
      <c r="A568" s="17" t="s">
        <v>23</v>
      </c>
      <c r="B568" s="17" t="s">
        <v>4</v>
      </c>
      <c r="C568" s="17">
        <v>2022</v>
      </c>
      <c r="D568" s="17" t="s">
        <v>7</v>
      </c>
      <c r="E568" s="17" t="s">
        <v>27</v>
      </c>
      <c r="F568" s="52">
        <v>445</v>
      </c>
      <c r="G568" s="53">
        <v>4294.25</v>
      </c>
      <c r="H568" s="53">
        <v>3568.8999999999996</v>
      </c>
      <c r="I568" s="54">
        <v>725.35000000000036</v>
      </c>
    </row>
    <row r="569" spans="1:9" x14ac:dyDescent="0.25">
      <c r="A569" s="17" t="s">
        <v>23</v>
      </c>
      <c r="B569" s="17" t="s">
        <v>4</v>
      </c>
      <c r="C569" s="17">
        <v>2022</v>
      </c>
      <c r="D569" s="17" t="s">
        <v>15</v>
      </c>
      <c r="E569" s="17" t="s">
        <v>27</v>
      </c>
      <c r="F569" s="52">
        <v>334</v>
      </c>
      <c r="G569" s="53">
        <v>3470.26</v>
      </c>
      <c r="H569" s="53">
        <v>2762.18</v>
      </c>
      <c r="I569" s="54">
        <v>708.08000000000038</v>
      </c>
    </row>
    <row r="570" spans="1:9" x14ac:dyDescent="0.25">
      <c r="A570" s="17" t="s">
        <v>23</v>
      </c>
      <c r="B570" s="17" t="s">
        <v>4</v>
      </c>
      <c r="C570" s="17">
        <v>2022</v>
      </c>
      <c r="D570" s="17" t="s">
        <v>13</v>
      </c>
      <c r="E570" s="17" t="s">
        <v>27</v>
      </c>
      <c r="F570" s="52">
        <v>373</v>
      </c>
      <c r="G570" s="53">
        <v>4185.0600000000004</v>
      </c>
      <c r="H570" s="53">
        <v>3204.07</v>
      </c>
      <c r="I570" s="54">
        <v>980.99000000000024</v>
      </c>
    </row>
    <row r="571" spans="1:9" x14ac:dyDescent="0.25">
      <c r="A571" s="17" t="s">
        <v>23</v>
      </c>
      <c r="B571" s="17" t="s">
        <v>4</v>
      </c>
      <c r="C571" s="17">
        <v>2022</v>
      </c>
      <c r="D571" s="17" t="s">
        <v>8</v>
      </c>
      <c r="E571" s="17" t="s">
        <v>27</v>
      </c>
      <c r="F571" s="52">
        <v>384</v>
      </c>
      <c r="G571" s="53">
        <v>3866.88</v>
      </c>
      <c r="H571" s="53">
        <v>3152.6400000000003</v>
      </c>
      <c r="I571" s="54">
        <v>714.23999999999978</v>
      </c>
    </row>
    <row r="572" spans="1:9" x14ac:dyDescent="0.25">
      <c r="A572" s="17" t="s">
        <v>23</v>
      </c>
      <c r="B572" s="17" t="s">
        <v>4</v>
      </c>
      <c r="C572" s="17">
        <v>2022</v>
      </c>
      <c r="D572" s="17" t="s">
        <v>9</v>
      </c>
      <c r="E572" s="17" t="s">
        <v>27</v>
      </c>
      <c r="F572" s="52">
        <v>349</v>
      </c>
      <c r="G572" s="53">
        <v>3807.59</v>
      </c>
      <c r="H572" s="53">
        <v>3001.4</v>
      </c>
      <c r="I572" s="54">
        <v>806.19</v>
      </c>
    </row>
    <row r="573" spans="1:9" x14ac:dyDescent="0.25">
      <c r="A573" s="17" t="s">
        <v>23</v>
      </c>
      <c r="B573" s="17" t="s">
        <v>4</v>
      </c>
      <c r="C573" s="17">
        <v>2022</v>
      </c>
      <c r="D573" s="17" t="s">
        <v>10</v>
      </c>
      <c r="E573" s="17" t="s">
        <v>27</v>
      </c>
      <c r="F573" s="52">
        <v>313</v>
      </c>
      <c r="G573" s="53">
        <v>3020.4500000000003</v>
      </c>
      <c r="H573" s="53">
        <v>2691.7999999999997</v>
      </c>
      <c r="I573" s="54">
        <v>328.65000000000055</v>
      </c>
    </row>
    <row r="574" spans="1:9" x14ac:dyDescent="0.25">
      <c r="A574" s="17" t="s">
        <v>23</v>
      </c>
      <c r="B574" s="17" t="s">
        <v>4</v>
      </c>
      <c r="C574" s="17">
        <v>2022</v>
      </c>
      <c r="D574" s="17" t="s">
        <v>16</v>
      </c>
      <c r="E574" s="17" t="s">
        <v>27</v>
      </c>
      <c r="F574" s="52">
        <v>328</v>
      </c>
      <c r="G574" s="53">
        <v>3302.96</v>
      </c>
      <c r="H574" s="53">
        <v>2135.2799999999997</v>
      </c>
      <c r="I574" s="54">
        <v>1167.6800000000003</v>
      </c>
    </row>
    <row r="575" spans="1:9" x14ac:dyDescent="0.25">
      <c r="A575" s="17" t="s">
        <v>23</v>
      </c>
      <c r="B575" s="17" t="s">
        <v>4</v>
      </c>
      <c r="C575" s="17">
        <v>2022</v>
      </c>
      <c r="D575" s="17" t="s">
        <v>11</v>
      </c>
      <c r="E575" s="17" t="s">
        <v>27</v>
      </c>
      <c r="F575" s="52">
        <v>489</v>
      </c>
      <c r="G575" s="53">
        <v>5848.4400000000005</v>
      </c>
      <c r="H575" s="53">
        <v>3897.33</v>
      </c>
      <c r="I575" s="54">
        <v>1951.1100000000006</v>
      </c>
    </row>
    <row r="576" spans="1:9" x14ac:dyDescent="0.25">
      <c r="A576" s="17" t="s">
        <v>23</v>
      </c>
      <c r="B576" s="17" t="s">
        <v>4</v>
      </c>
      <c r="C576" s="17">
        <v>2022</v>
      </c>
      <c r="D576" s="17" t="s">
        <v>14</v>
      </c>
      <c r="E576" s="17" t="s">
        <v>27</v>
      </c>
      <c r="F576" s="52">
        <v>545</v>
      </c>
      <c r="G576" s="53">
        <v>6114.9000000000005</v>
      </c>
      <c r="H576" s="53">
        <v>4703.3500000000004</v>
      </c>
      <c r="I576" s="54">
        <v>1411.5500000000002</v>
      </c>
    </row>
    <row r="577" spans="1:9" x14ac:dyDescent="0.25">
      <c r="A577" s="17" t="s">
        <v>23</v>
      </c>
      <c r="B577" s="17" t="s">
        <v>4</v>
      </c>
      <c r="C577" s="17">
        <v>2022</v>
      </c>
      <c r="D577" s="17" t="s">
        <v>12</v>
      </c>
      <c r="E577" s="17" t="s">
        <v>27</v>
      </c>
      <c r="F577" s="52">
        <v>540</v>
      </c>
      <c r="G577" s="53">
        <v>5718.6</v>
      </c>
      <c r="H577" s="53">
        <v>4671</v>
      </c>
      <c r="I577" s="54">
        <v>1047.6000000000004</v>
      </c>
    </row>
    <row r="578" spans="1:9" x14ac:dyDescent="0.25">
      <c r="I578" s="7"/>
    </row>
    <row r="579" spans="1:9" x14ac:dyDescent="0.25">
      <c r="I579" s="7"/>
    </row>
    <row r="580" spans="1:9" x14ac:dyDescent="0.25">
      <c r="I580" s="7"/>
    </row>
    <row r="581" spans="1:9" x14ac:dyDescent="0.25">
      <c r="I581" s="7"/>
    </row>
    <row r="582" spans="1:9" x14ac:dyDescent="0.25">
      <c r="I582" s="7"/>
    </row>
    <row r="583" spans="1:9" x14ac:dyDescent="0.25">
      <c r="I583" s="7"/>
    </row>
    <row r="584" spans="1:9" x14ac:dyDescent="0.25">
      <c r="I584" s="7"/>
    </row>
    <row r="585" spans="1:9" x14ac:dyDescent="0.25">
      <c r="I585" s="7"/>
    </row>
    <row r="586" spans="1:9" x14ac:dyDescent="0.25">
      <c r="I586" s="7"/>
    </row>
    <row r="587" spans="1:9" x14ac:dyDescent="0.25">
      <c r="I587" s="7"/>
    </row>
    <row r="588" spans="1:9" x14ac:dyDescent="0.25">
      <c r="I588" s="7"/>
    </row>
    <row r="589" spans="1:9" x14ac:dyDescent="0.25">
      <c r="I589" s="7"/>
    </row>
    <row r="590" spans="1:9" x14ac:dyDescent="0.25">
      <c r="I590" s="7"/>
    </row>
    <row r="591" spans="1:9" x14ac:dyDescent="0.25">
      <c r="I591" s="7"/>
    </row>
    <row r="592" spans="1:9" x14ac:dyDescent="0.25">
      <c r="I592" s="7"/>
    </row>
    <row r="593" spans="9:9" x14ac:dyDescent="0.25">
      <c r="I593" s="7"/>
    </row>
    <row r="594" spans="9:9" x14ac:dyDescent="0.25">
      <c r="I594" s="7"/>
    </row>
    <row r="595" spans="9:9" x14ac:dyDescent="0.25">
      <c r="I595" s="7"/>
    </row>
    <row r="596" spans="9:9" x14ac:dyDescent="0.25">
      <c r="I596" s="7"/>
    </row>
    <row r="597" spans="9:9" x14ac:dyDescent="0.25">
      <c r="I597" s="7"/>
    </row>
    <row r="598" spans="9:9" x14ac:dyDescent="0.25">
      <c r="I598" s="7"/>
    </row>
  </sheetData>
  <sortState xmlns:xlrd2="http://schemas.microsoft.com/office/spreadsheetml/2017/richdata2" ref="A2:I535">
    <sortCondition ref="A2:A535"/>
    <sortCondition ref="E2:E535"/>
    <sortCondition ref="C2:C535"/>
    <sortCondition ref="D2:D535" customList="Jan,Feb,Mar,Apr,May,Jun,Jul,Aug,Sep,Oct,Nov,Dec"/>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38334-919B-4E94-8FF3-E6A527E2EB04}">
  <sheetPr codeName="Sheet2"/>
  <dimension ref="A1:AM53"/>
  <sheetViews>
    <sheetView showGridLines="0" zoomScaleNormal="100" zoomScaleSheetLayoutView="70" workbookViewId="0">
      <selection activeCell="K43" sqref="K43"/>
    </sheetView>
  </sheetViews>
  <sheetFormatPr defaultRowHeight="15" x14ac:dyDescent="0.25"/>
  <cols>
    <col min="1" max="1" width="4.7109375" customWidth="1"/>
    <col min="2" max="2" width="11.7109375" bestFit="1" customWidth="1"/>
    <col min="3" max="3" width="5.85546875" bestFit="1" customWidth="1"/>
    <col min="4" max="5" width="12.28515625" bestFit="1" customWidth="1"/>
    <col min="6" max="6" width="15.5703125" bestFit="1" customWidth="1"/>
    <col min="7" max="7" width="11.7109375" customWidth="1"/>
    <col min="8" max="8" width="14.5703125" bestFit="1" customWidth="1"/>
    <col min="9" max="9" width="12.5703125" bestFit="1" customWidth="1"/>
    <col min="10" max="10" width="12.140625" bestFit="1" customWidth="1"/>
    <col min="11" max="11" width="21" bestFit="1" customWidth="1"/>
    <col min="12" max="12" width="11.42578125" bestFit="1" customWidth="1"/>
    <col min="13" max="13" width="16.85546875" bestFit="1" customWidth="1"/>
    <col min="14" max="14" width="15.5703125" bestFit="1" customWidth="1"/>
    <col min="15" max="15" width="7.42578125" bestFit="1" customWidth="1"/>
    <col min="16" max="16" width="6.7109375" bestFit="1" customWidth="1"/>
    <col min="17" max="17" width="15.28515625" customWidth="1"/>
    <col min="18" max="18" width="4.28515625" customWidth="1"/>
    <col min="19" max="19" width="10.140625" bestFit="1" customWidth="1"/>
    <col min="20" max="20" width="6.7109375" bestFit="1" customWidth="1"/>
    <col min="21" max="21" width="15.28515625" customWidth="1"/>
    <col min="22" max="22" width="4.28515625" customWidth="1"/>
    <col min="23" max="23" width="12.28515625" customWidth="1"/>
    <col min="24" max="24" width="6.85546875" customWidth="1"/>
    <col min="25" max="25" width="15.28515625" customWidth="1"/>
    <col min="26" max="26" width="14.28515625" customWidth="1"/>
    <col min="27" max="27" width="5.5703125" customWidth="1"/>
    <col min="28" max="28" width="7.28515625" customWidth="1"/>
    <col min="29" max="29" width="3.7109375" customWidth="1"/>
    <col min="30" max="30" width="15.7109375" bestFit="1" customWidth="1"/>
    <col min="31" max="31" width="12.140625" bestFit="1" customWidth="1"/>
    <col min="32" max="32" width="5.140625" customWidth="1"/>
    <col min="35" max="35" width="6.85546875" bestFit="1" customWidth="1"/>
    <col min="36" max="36" width="5.140625" bestFit="1" customWidth="1"/>
    <col min="39" max="39" width="6.85546875" bestFit="1" customWidth="1"/>
    <col min="40" max="40" width="5.140625" bestFit="1" customWidth="1"/>
    <col min="42" max="42" width="3.7109375" customWidth="1"/>
  </cols>
  <sheetData>
    <row r="1" spans="1:37" ht="19.5" x14ac:dyDescent="0.3">
      <c r="A1" s="17"/>
      <c r="B1" s="18" t="s">
        <v>68</v>
      </c>
      <c r="C1" s="18"/>
      <c r="D1" s="18"/>
      <c r="E1" s="18"/>
      <c r="F1" s="18"/>
      <c r="G1" s="18"/>
      <c r="H1" s="18"/>
      <c r="I1" s="18"/>
      <c r="J1" s="19"/>
      <c r="K1" s="19"/>
      <c r="L1" s="17"/>
      <c r="M1" s="18" t="s">
        <v>68</v>
      </c>
      <c r="N1" s="18"/>
      <c r="O1" s="18"/>
      <c r="P1" s="18"/>
      <c r="Q1" s="18"/>
      <c r="R1" s="18"/>
      <c r="S1" s="18"/>
      <c r="T1" s="18"/>
      <c r="U1" s="18"/>
      <c r="V1" s="18"/>
      <c r="W1" s="19"/>
      <c r="X1" s="19"/>
      <c r="Y1" s="17"/>
      <c r="Z1" s="17"/>
      <c r="AA1" s="17"/>
      <c r="AB1" s="17"/>
    </row>
    <row r="2" spans="1:37"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37" x14ac:dyDescent="0.25">
      <c r="A3" s="17"/>
      <c r="B3" s="20" t="s">
        <v>34</v>
      </c>
      <c r="C3" s="21"/>
      <c r="D3" s="21"/>
      <c r="E3" s="21"/>
      <c r="F3" s="22" t="s">
        <v>41</v>
      </c>
      <c r="G3" s="23"/>
      <c r="H3" s="23"/>
      <c r="I3" s="21"/>
      <c r="J3" s="17"/>
      <c r="K3" s="17"/>
      <c r="L3" s="17"/>
      <c r="M3" s="17"/>
      <c r="N3" s="17"/>
      <c r="O3" s="17"/>
      <c r="P3" s="17"/>
      <c r="Q3" s="17"/>
      <c r="R3" s="17"/>
      <c r="S3" s="17"/>
      <c r="T3" s="17"/>
      <c r="U3" s="17"/>
      <c r="V3" s="17"/>
      <c r="W3" s="17"/>
      <c r="X3" s="17"/>
      <c r="Y3" s="17"/>
      <c r="Z3" s="17"/>
      <c r="AA3" s="17"/>
      <c r="AB3" s="17"/>
    </row>
    <row r="4" spans="1:37" x14ac:dyDescent="0.25">
      <c r="A4" s="17"/>
      <c r="B4" s="24" t="s">
        <v>30</v>
      </c>
      <c r="C4" s="25" t="s">
        <v>37</v>
      </c>
      <c r="D4" s="25" t="s">
        <v>40</v>
      </c>
      <c r="E4" s="25" t="s">
        <v>1</v>
      </c>
      <c r="F4" s="25" t="s">
        <v>4</v>
      </c>
      <c r="G4" s="25" t="s">
        <v>22</v>
      </c>
      <c r="H4" s="25" t="s">
        <v>45</v>
      </c>
      <c r="I4" s="25" t="s">
        <v>62</v>
      </c>
      <c r="J4" s="17"/>
      <c r="K4" s="17"/>
      <c r="L4" s="17"/>
      <c r="M4" s="20" t="s">
        <v>58</v>
      </c>
      <c r="N4" s="17"/>
      <c r="O4" s="17"/>
      <c r="P4" s="17"/>
      <c r="Q4" s="17"/>
      <c r="R4" s="17"/>
      <c r="S4" s="17"/>
      <c r="T4" s="17"/>
      <c r="U4" s="17"/>
      <c r="V4" s="17"/>
      <c r="W4" s="17"/>
      <c r="X4" s="17"/>
      <c r="Y4" s="17"/>
      <c r="Z4" s="17"/>
      <c r="AA4" s="17"/>
      <c r="AB4" s="17"/>
    </row>
    <row r="5" spans="1:37" x14ac:dyDescent="0.25">
      <c r="A5" s="17"/>
      <c r="B5" s="26">
        <v>2021</v>
      </c>
      <c r="C5" s="17" t="s">
        <v>38</v>
      </c>
      <c r="D5" s="17" t="s">
        <v>27</v>
      </c>
      <c r="E5" s="17" t="s">
        <v>4</v>
      </c>
      <c r="F5" s="27" t="s">
        <v>3</v>
      </c>
      <c r="G5" s="17" t="s">
        <v>21</v>
      </c>
      <c r="H5" s="17" t="s">
        <v>3</v>
      </c>
      <c r="I5" s="17" t="s">
        <v>60</v>
      </c>
      <c r="J5" s="17"/>
      <c r="K5" s="17"/>
      <c r="L5" s="17"/>
      <c r="M5" s="28" t="str">
        <f>"Monthly Sales for " &amp; INDEX($D$5:$D$7, $C$16) &amp; " segment for " &amp; IF($C$15="(All)", "All", $C$15) &amp; " products"</f>
        <v>Monthly Sales for Wholesale segment for All products</v>
      </c>
      <c r="N5" s="17"/>
      <c r="O5" s="17"/>
      <c r="P5" s="17"/>
      <c r="Q5" s="17"/>
      <c r="R5" s="17"/>
      <c r="S5" s="17"/>
      <c r="T5" s="17"/>
      <c r="U5" s="17"/>
      <c r="V5" s="17"/>
      <c r="W5" s="17"/>
      <c r="X5" s="17"/>
      <c r="Y5" s="17"/>
      <c r="Z5" s="17"/>
      <c r="AA5" s="17"/>
      <c r="AB5" s="17"/>
      <c r="AC5" s="4"/>
      <c r="AD5" s="4"/>
      <c r="AE5" s="4"/>
      <c r="AF5" s="4"/>
      <c r="AG5" s="4"/>
      <c r="AH5" s="4"/>
      <c r="AI5" s="5"/>
      <c r="AJ5" s="5"/>
      <c r="AK5" s="5"/>
    </row>
    <row r="6" spans="1:37" x14ac:dyDescent="0.25">
      <c r="A6" s="17"/>
      <c r="B6" s="26">
        <v>2022</v>
      </c>
      <c r="C6" s="17" t="s">
        <v>31</v>
      </c>
      <c r="D6" s="17" t="s">
        <v>29</v>
      </c>
      <c r="E6" s="17" t="s">
        <v>22</v>
      </c>
      <c r="F6" s="27" t="s">
        <v>17</v>
      </c>
      <c r="G6" s="17" t="s">
        <v>24</v>
      </c>
      <c r="H6" s="17" t="s">
        <v>17</v>
      </c>
      <c r="I6" s="17" t="s">
        <v>61</v>
      </c>
      <c r="J6" s="17"/>
      <c r="K6" s="17"/>
      <c r="L6" s="17"/>
      <c r="M6" s="28" t="str">
        <f>"Monthly Profit for " &amp; INDEX($D$5:$D$7, $C$16) &amp; " segment for " &amp; IF($C$15="(All)", "All", $C$15) &amp; " products"</f>
        <v>Monthly Profit for Wholesale segment for All products</v>
      </c>
      <c r="N6" s="17"/>
      <c r="O6" s="17"/>
      <c r="P6" s="17"/>
      <c r="Q6" s="17"/>
      <c r="R6" s="17"/>
      <c r="S6" s="17"/>
      <c r="T6" s="17"/>
      <c r="U6" s="17"/>
      <c r="V6" s="17"/>
      <c r="W6" s="17"/>
      <c r="X6" s="17"/>
      <c r="Y6" s="17"/>
      <c r="Z6" s="17"/>
      <c r="AA6" s="17"/>
      <c r="AB6" s="17"/>
      <c r="AC6" s="4"/>
      <c r="AD6" s="4"/>
      <c r="AE6" s="4"/>
      <c r="AF6" s="4"/>
      <c r="AG6" s="4"/>
      <c r="AH6" s="4"/>
      <c r="AI6" s="5"/>
      <c r="AJ6" s="5"/>
      <c r="AK6" s="5"/>
    </row>
    <row r="7" spans="1:37" x14ac:dyDescent="0.25">
      <c r="A7" s="17"/>
      <c r="B7" s="17"/>
      <c r="C7" s="17" t="s">
        <v>2</v>
      </c>
      <c r="D7" s="17" t="s">
        <v>28</v>
      </c>
      <c r="E7" s="17" t="s">
        <v>50</v>
      </c>
      <c r="F7" s="27" t="s">
        <v>20</v>
      </c>
      <c r="G7" s="17"/>
      <c r="H7" s="17" t="s">
        <v>20</v>
      </c>
      <c r="I7" s="17"/>
      <c r="J7" s="17"/>
      <c r="K7" s="17"/>
      <c r="L7" s="17"/>
      <c r="M7" s="28" t="str">
        <f>"Quantity Sold for " &amp; INDEX($D$5:$D$7, $C$16) &amp; " segment for " &amp; IF($C$15="(All)", "All", $C$15) &amp; " products"</f>
        <v>Quantity Sold for Wholesale segment for All products</v>
      </c>
      <c r="N7" s="17"/>
      <c r="O7" s="17"/>
      <c r="P7" s="17"/>
      <c r="Q7" s="17"/>
      <c r="R7" s="17"/>
      <c r="S7" s="17"/>
      <c r="T7" s="17"/>
      <c r="U7" s="17"/>
      <c r="V7" s="17"/>
      <c r="W7" s="17"/>
      <c r="X7" s="17"/>
      <c r="Y7" s="17"/>
      <c r="Z7" s="17"/>
      <c r="AA7" s="17"/>
      <c r="AB7" s="17"/>
      <c r="AC7" s="4"/>
      <c r="AD7" s="4"/>
      <c r="AE7" s="4"/>
      <c r="AF7" s="4"/>
      <c r="AG7" s="4"/>
      <c r="AH7" s="4"/>
      <c r="AI7" s="5"/>
      <c r="AJ7" s="5"/>
      <c r="AK7" s="5"/>
    </row>
    <row r="8" spans="1:37" x14ac:dyDescent="0.25">
      <c r="A8" s="17"/>
      <c r="B8" s="17"/>
      <c r="C8" s="17" t="s">
        <v>39</v>
      </c>
      <c r="D8" s="17"/>
      <c r="E8" s="17"/>
      <c r="F8" s="27" t="s">
        <v>18</v>
      </c>
      <c r="G8" s="17"/>
      <c r="H8" s="17" t="s">
        <v>18</v>
      </c>
      <c r="I8" s="17"/>
      <c r="J8" s="17"/>
      <c r="K8" s="17"/>
      <c r="L8" s="17"/>
      <c r="M8" s="17"/>
      <c r="N8" s="17"/>
      <c r="O8" s="17"/>
      <c r="P8" s="29"/>
      <c r="Q8" s="17"/>
      <c r="R8" s="17"/>
      <c r="S8" s="17"/>
      <c r="T8" s="17"/>
      <c r="U8" s="17"/>
      <c r="V8" s="17"/>
      <c r="W8" s="17"/>
      <c r="X8" s="17"/>
      <c r="Y8" s="17"/>
      <c r="Z8" s="17"/>
      <c r="AA8" s="17"/>
      <c r="AB8" s="17"/>
      <c r="AC8" s="4"/>
      <c r="AD8" s="4"/>
      <c r="AE8" s="4"/>
      <c r="AF8" s="4"/>
      <c r="AG8" s="4"/>
      <c r="AH8" s="4"/>
      <c r="AI8" s="5"/>
      <c r="AJ8" s="5"/>
      <c r="AK8" s="5"/>
    </row>
    <row r="9" spans="1:37" x14ac:dyDescent="0.25">
      <c r="A9" s="17"/>
      <c r="B9" s="17"/>
      <c r="C9" s="17"/>
      <c r="D9" s="17"/>
      <c r="E9" s="17"/>
      <c r="F9" s="27" t="s">
        <v>19</v>
      </c>
      <c r="G9" s="17"/>
      <c r="H9" s="17" t="s">
        <v>19</v>
      </c>
      <c r="I9" s="17"/>
      <c r="J9" s="17"/>
      <c r="K9" s="17"/>
      <c r="L9" s="17"/>
      <c r="M9" s="17"/>
      <c r="N9" s="17"/>
      <c r="O9" s="17"/>
      <c r="P9" s="29"/>
      <c r="Q9" s="17"/>
      <c r="R9" s="17"/>
      <c r="S9" s="17"/>
      <c r="T9" s="17"/>
      <c r="U9" s="17"/>
      <c r="V9" s="17"/>
      <c r="W9" s="17"/>
      <c r="X9" s="17"/>
      <c r="Y9" s="17"/>
      <c r="Z9" s="17"/>
      <c r="AA9" s="17"/>
      <c r="AB9" s="17"/>
      <c r="AC9" s="4"/>
      <c r="AD9" s="4"/>
      <c r="AE9" s="4"/>
      <c r="AF9" s="4"/>
      <c r="AG9" s="4"/>
      <c r="AH9" s="4"/>
      <c r="AI9" s="5"/>
      <c r="AJ9" s="5"/>
      <c r="AK9" s="5"/>
    </row>
    <row r="10" spans="1:37" x14ac:dyDescent="0.25">
      <c r="A10" s="17"/>
      <c r="B10" s="17"/>
      <c r="C10" s="17"/>
      <c r="D10" s="17"/>
      <c r="E10" s="17"/>
      <c r="F10" s="27" t="s">
        <v>23</v>
      </c>
      <c r="G10" s="17"/>
      <c r="H10" s="17" t="s">
        <v>23</v>
      </c>
      <c r="I10" s="17"/>
      <c r="J10" s="17"/>
      <c r="K10" s="17"/>
      <c r="L10" s="17"/>
      <c r="M10" s="17"/>
      <c r="N10" s="17"/>
      <c r="O10" s="17"/>
      <c r="P10" s="29"/>
      <c r="Q10" s="17"/>
      <c r="R10" s="17"/>
      <c r="S10" s="17"/>
      <c r="T10" s="17"/>
      <c r="U10" s="17"/>
      <c r="V10" s="17"/>
      <c r="W10" s="17"/>
      <c r="X10" s="17"/>
      <c r="Y10" s="17"/>
      <c r="Z10" s="17"/>
      <c r="AA10" s="17"/>
      <c r="AB10" s="17"/>
      <c r="AC10" s="4"/>
      <c r="AD10" s="4"/>
      <c r="AE10" s="4"/>
      <c r="AF10" s="4"/>
      <c r="AG10" s="4"/>
      <c r="AH10" s="4"/>
      <c r="AI10" s="5"/>
      <c r="AJ10" s="5"/>
      <c r="AK10" s="5"/>
    </row>
    <row r="11" spans="1:37" x14ac:dyDescent="0.25">
      <c r="A11" s="17"/>
      <c r="B11" s="17"/>
      <c r="C11" s="17"/>
      <c r="D11" s="17"/>
      <c r="E11" s="17"/>
      <c r="F11" s="17"/>
      <c r="G11" s="17"/>
      <c r="H11" s="17" t="s">
        <v>21</v>
      </c>
      <c r="I11" s="17"/>
      <c r="J11" s="17"/>
      <c r="K11" s="17"/>
      <c r="L11" s="17"/>
      <c r="M11" s="17"/>
      <c r="N11" s="17"/>
      <c r="O11" s="17"/>
      <c r="P11" s="29"/>
      <c r="Q11" s="17"/>
      <c r="R11" s="17"/>
      <c r="S11" s="17"/>
      <c r="T11" s="17"/>
      <c r="U11" s="17"/>
      <c r="V11" s="17"/>
      <c r="W11" s="17"/>
      <c r="X11" s="17"/>
      <c r="Y11" s="17"/>
      <c r="Z11" s="17"/>
      <c r="AA11" s="17"/>
      <c r="AB11" s="17"/>
    </row>
    <row r="12" spans="1:37" s="2" customFormat="1" x14ac:dyDescent="0.25">
      <c r="A12" s="27"/>
      <c r="B12" s="17"/>
      <c r="C12" s="17"/>
      <c r="D12" s="27"/>
      <c r="E12" s="27"/>
      <c r="F12" s="17"/>
      <c r="G12" s="17"/>
      <c r="H12" s="17" t="s">
        <v>24</v>
      </c>
      <c r="I12" s="27"/>
      <c r="J12" s="27"/>
      <c r="K12" s="27"/>
      <c r="L12" s="27"/>
      <c r="M12" s="27"/>
      <c r="N12" s="27"/>
      <c r="O12" s="27"/>
      <c r="P12" s="27"/>
      <c r="Q12" s="27"/>
      <c r="R12" s="27"/>
      <c r="S12" s="27"/>
      <c r="T12" s="27"/>
      <c r="U12" s="27"/>
      <c r="V12" s="27"/>
      <c r="W12" s="27"/>
      <c r="X12" s="27"/>
      <c r="Y12" s="27"/>
      <c r="Z12" s="27"/>
      <c r="AA12" s="27"/>
      <c r="AB12" s="27"/>
    </row>
    <row r="13" spans="1:37" x14ac:dyDescent="0.25">
      <c r="A13" s="17"/>
      <c r="B13" s="17"/>
      <c r="C13" s="17"/>
      <c r="D13" s="17"/>
      <c r="E13" s="17"/>
      <c r="F13" s="17"/>
      <c r="G13" s="17"/>
      <c r="H13" s="17"/>
      <c r="I13" s="17"/>
      <c r="J13" s="17"/>
      <c r="K13" s="17"/>
      <c r="L13" s="17"/>
      <c r="M13" s="17"/>
      <c r="N13" s="17"/>
      <c r="O13" s="26">
        <f>Current_Yr</f>
        <v>2022</v>
      </c>
      <c r="P13" s="26">
        <f>Current_Yr</f>
        <v>2022</v>
      </c>
      <c r="Q13" s="26">
        <f>Current_Yr</f>
        <v>2022</v>
      </c>
      <c r="R13" s="26"/>
      <c r="S13" s="26">
        <f>Previous_Yr</f>
        <v>2021</v>
      </c>
      <c r="T13" s="26">
        <f>Previous_Yr</f>
        <v>2021</v>
      </c>
      <c r="U13" s="26">
        <f>Previous_Yr</f>
        <v>2021</v>
      </c>
      <c r="V13" s="26"/>
      <c r="W13" s="30" t="s">
        <v>46</v>
      </c>
      <c r="X13" s="30"/>
      <c r="Y13" s="30"/>
      <c r="Z13" s="17"/>
      <c r="AA13" s="17"/>
      <c r="AB13" s="17"/>
    </row>
    <row r="14" spans="1:37" x14ac:dyDescent="0.25">
      <c r="A14" s="17"/>
      <c r="B14" s="20" t="s">
        <v>42</v>
      </c>
      <c r="C14" s="21"/>
      <c r="D14" s="17"/>
      <c r="E14" s="20" t="s">
        <v>55</v>
      </c>
      <c r="F14" s="21"/>
      <c r="G14" s="21"/>
      <c r="H14" s="21"/>
      <c r="I14" s="20" t="s">
        <v>64</v>
      </c>
      <c r="J14" s="21"/>
      <c r="K14" s="21"/>
      <c r="L14" s="17"/>
      <c r="M14" s="31" t="s">
        <v>44</v>
      </c>
      <c r="N14" s="25" t="s">
        <v>0</v>
      </c>
      <c r="O14" s="26" t="s">
        <v>38</v>
      </c>
      <c r="P14" s="26" t="s">
        <v>31</v>
      </c>
      <c r="Q14" s="26" t="s">
        <v>2</v>
      </c>
      <c r="R14" s="26"/>
      <c r="S14" s="26" t="s">
        <v>38</v>
      </c>
      <c r="T14" s="26" t="s">
        <v>31</v>
      </c>
      <c r="U14" s="26" t="s">
        <v>2</v>
      </c>
      <c r="V14" s="26"/>
      <c r="W14" s="32" t="s">
        <v>47</v>
      </c>
      <c r="X14" s="32" t="s">
        <v>48</v>
      </c>
      <c r="Y14" s="32" t="s">
        <v>49</v>
      </c>
      <c r="Z14" s="17"/>
      <c r="AA14" s="17"/>
      <c r="AB14" s="17"/>
    </row>
    <row r="15" spans="1:37" x14ac:dyDescent="0.25">
      <c r="A15" s="17"/>
      <c r="B15" s="17" t="s">
        <v>43</v>
      </c>
      <c r="C15" s="17" t="str">
        <f>C23</f>
        <v>(All)</v>
      </c>
      <c r="D15" s="17"/>
      <c r="E15" s="17"/>
      <c r="F15" s="17" t="s">
        <v>38</v>
      </c>
      <c r="G15" s="17" t="s">
        <v>31</v>
      </c>
      <c r="H15" s="17" t="s">
        <v>2</v>
      </c>
      <c r="I15" s="17"/>
      <c r="J15" s="25" t="str">
        <f>CHOOSE(C18,I5,I6)</f>
        <v>Top 3</v>
      </c>
      <c r="K15" s="33" t="str">
        <f xml:space="preserve"> "Profit --- " &amp;J15</f>
        <v>Profit --- Top 3</v>
      </c>
      <c r="L15" s="17"/>
      <c r="M15" s="17">
        <f>IF(N15&lt;&gt;"",ROW(B1),"")</f>
        <v>1</v>
      </c>
      <c r="N15" s="17" t="str">
        <f>INDEX(F5:H5,MATCH($C$15,$E$5:$E$7,0))&amp;""</f>
        <v>Amaretto</v>
      </c>
      <c r="O15" s="34">
        <f>IF(M15="","",SUMIFS(CHOOSE(MATCH(O$14, $C$5:$C$8, 0), Sales, Profit, Quantity),
Year,O$13,
Product,Calculation!$N15,
Segment,INDEX($D$5:$D$7,$C$16),
Month,IF($C$17&lt;&gt;"(All)",$C$17,"&lt;&gt;(All)")))</f>
        <v>2534.02</v>
      </c>
      <c r="P15" s="34">
        <f>IF(N15="","",SUMIFS(CHOOSE(MATCH(P$14, $C$5:$C$8, 0), Sales, Profit, Quantity),
Year,P$13,
Product,Calculation!$N15,
Segment,INDEX($D$5:$D$7,$C$16),
Month,IF($C$17&lt;&gt;"(All)",$C$17,"&lt;&gt;(All)")))</f>
        <v>472.88000000000011</v>
      </c>
      <c r="Q15" s="35">
        <f>IF(O15="","",SUMIFS(CHOOSE(MATCH(Q$14, $C$5:$C$8, 0), Sales, Profit, Quantity),
Year,Q$13,
Product,Calculation!$N15,
Segment,INDEX($D$5:$D$7,$C$16),
Month,IF($C$17&lt;&gt;"(All)",$C$17,"&lt;&gt;(All)")))</f>
        <v>257</v>
      </c>
      <c r="R15" s="35"/>
      <c r="S15" s="34">
        <f>IF(P15="","",SUMIFS(CHOOSE(MATCH(S$14, $C$5:$C$8, 0), Sales, Profit, Quantity),
Year,IF(S$13="Current Year",Current_Yr,Previous_Yr),
Product,Calculation!$N15,
Segment,INDEX($D$5:$D$7,$C$16),
Month,IF($C$17&lt;&gt;"(All)",$C$17,"&lt;&gt;(All)")))</f>
        <v>3474.72</v>
      </c>
      <c r="T15" s="34">
        <f>IF(Q15="","",SUMIFS(CHOOSE(MATCH(T$14, $C$5:$C$8, 0), Sales, Profit, Quantity),
Year,IF(T$13="Current Year",Current_Yr,Previous_Yr),
Product,Calculation!$N15,
Segment,INDEX($D$5:$D$7,$C$16),
Month,IF($C$17&lt;&gt;"(All)",$C$17,"&lt;&gt;(All)")))</f>
        <v>1279.8399999999997</v>
      </c>
      <c r="U15" s="35">
        <f>IF(S15="","",SUMIFS(CHOOSE(MATCH(U$14, $C$5:$C$8, 0), Sales, Profit, Quantity),
Year,IF(U$13="Current Year",Current_Yr,Previous_Yr),
Product,Calculation!$N15,
Segment,INDEX($D$5:$D$7,$C$16),
Month,IF($C$17&lt;&gt;"(All)",$C$17,"&lt;&gt;(All)")))</f>
        <v>304</v>
      </c>
      <c r="V15" s="35"/>
      <c r="W15" s="36">
        <f t="shared" ref="W15:W22" si="0">IF($C$22= "(Multiple Items)", "", IF($M15="", "", (O15-S15)/S15))</f>
        <v>-0.27072684993323198</v>
      </c>
      <c r="X15" s="36">
        <f t="shared" ref="X15:Y22" si="1">IF($C$22= "(Multiple Items)", "",IF($M15="", "", (P15-T15)/T15))</f>
        <v>-0.63051631453931722</v>
      </c>
      <c r="Y15" s="36">
        <f t="shared" si="1"/>
        <v>-0.15460526315789475</v>
      </c>
      <c r="Z15" s="17"/>
      <c r="AA15" s="17"/>
      <c r="AB15" s="17"/>
    </row>
    <row r="16" spans="1:37" x14ac:dyDescent="0.25">
      <c r="A16" s="17"/>
      <c r="B16" s="17" t="s">
        <v>40</v>
      </c>
      <c r="C16" s="17">
        <v>1</v>
      </c>
      <c r="D16" s="17"/>
      <c r="E16" s="17">
        <v>2022</v>
      </c>
      <c r="F16" s="37">
        <f>SUMIFS(CHOOSE(MATCH(F$15, $C$5:$C$8,0), Sales, Profit, Quantity),
 Segment,INDEX(Calculation!$D$5:$D$7,Calculation!$C$16),
 Year,$E16,
 Product_Type,IF($C$15&lt;&gt;"(All)",$C$15,"&lt;&gt;(All)"))</f>
        <v>360044.24000000005</v>
      </c>
      <c r="G16" s="37">
        <f>SUMIFS(IF(Calculation!G$15="Sales",Sales,IF(Calculation!G$15="Profit",Profit,Quantity)),Segment,INDEX(Calculation!$D$5:$D$7,Calculation!$C$16),Year,$E16,Product_Type,IF($C$15&lt;&gt;"(All)",$C$15,"&lt;&gt;(All)"))</f>
        <v>120077.67000000007</v>
      </c>
      <c r="H16" s="29">
        <f>SUMIFS(IF(Calculation!H$15="Sales",Sales,IF(Calculation!H$15="Profit",Profit,Quantity)),Segment,INDEX(Calculation!$D$5:$D$7,Calculation!$C$16),Year,$E16,Product_Type,IF($C$15&lt;&gt;"(All)",$C$15,"&lt;&gt;(All)"))</f>
        <v>33296</v>
      </c>
      <c r="I16" s="17">
        <v>1</v>
      </c>
      <c r="J16" s="38">
        <f>IFERROR(CHOOSE($C$18,LARGE($P$15:$P$22,$I16),SMALL($P$15:$P$22,$I16)),"")</f>
        <v>3027.3599999999988</v>
      </c>
      <c r="K16" s="38" t="str">
        <f>IFERROR(CHOOSE($C$18,INDEX($N$15:$N$22,MATCH(LARGE($P$15:$P$22,$I16),$P$15:$P$22,0)),INDEX($N$15:$N$22,MATCH(SMALL($P$15:$P$22,$I16),$P$15:$P$22,0))), "")</f>
        <v>Decaf Espresso</v>
      </c>
      <c r="L16" s="17"/>
      <c r="M16" s="17">
        <f t="shared" ref="M16:M22" si="2">IF(N16&lt;&gt;"",ROW(B2),"")</f>
        <v>2</v>
      </c>
      <c r="N16" s="17" t="str">
        <f t="shared" ref="N16:N22" si="3">INDEX(F6:H6,MATCH($C$15,$E$5:$E$7,0))&amp;""</f>
        <v>Columbian</v>
      </c>
      <c r="O16" s="34">
        <f>IF(M16="","",SUMIFS(CHOOSE(MATCH(O$14, $C$5:$C$8, 0), Sales, Profit, Quantity),
Year,O$13,
Product,Calculation!$N16,
Segment,INDEX($D$5:$D$7,$C$16),
Month,IF($C$17&lt;&gt;"(All)",$C$17,"&lt;&gt;(All)")))</f>
        <v>4690.26</v>
      </c>
      <c r="P16" s="34">
        <f>IF(N16="","",SUMIFS(CHOOSE(MATCH(P$14, $C$5:$C$8, 0), Sales, Profit, Quantity),
Year,P$13,
Product,Calculation!$N16,
Segment,INDEX($D$5:$D$7,$C$16),
Month,IF($C$17&lt;&gt;"(All)",$C$17,"&lt;&gt;(All)")))</f>
        <v>2006.4600000000005</v>
      </c>
      <c r="Q16" s="35">
        <f>IF(O16="","",SUMIFS(CHOOSE(MATCH(Q$14, $C$5:$C$8, 0), Sales, Profit, Quantity),
Year,Q$13,
Product,Calculation!$N16,
Segment,INDEX($D$5:$D$7,$C$16),
Month,IF($C$17&lt;&gt;"(All)",$C$17,"&lt;&gt;(All)")))</f>
        <v>426</v>
      </c>
      <c r="R16" s="35"/>
      <c r="S16" s="34">
        <f>IF(P16="","",SUMIFS(CHOOSE(MATCH(S$14, $C$5:$C$8, 0), Sales, Profit, Quantity),
Year,IF(S$13="Current Year",Current_Yr,Previous_Yr),
Product,Calculation!$N16,
Segment,INDEX($D$5:$D$7,$C$16),
Month,IF($C$17&lt;&gt;"(All)",$C$17,"&lt;&gt;(All)")))</f>
        <v>4179.05</v>
      </c>
      <c r="T16" s="34">
        <f>IF(Q16="","",SUMIFS(CHOOSE(MATCH(T$14, $C$5:$C$8, 0), Sales, Profit, Quantity),
Year,IF(T$13="Current Year",Current_Yr,Previous_Yr),
Product,Calculation!$N16,
Segment,INDEX($D$5:$D$7,$C$16),
Month,IF($C$17&lt;&gt;"(All)",$C$17,"&lt;&gt;(All)")))</f>
        <v>1278.2000000000003</v>
      </c>
      <c r="U16" s="35">
        <f>IF(S16="","",SUMIFS(CHOOSE(MATCH(U$14, $C$5:$C$8, 0), Sales, Profit, Quantity),
Year,IF(U$13="Current Year",Current_Yr,Previous_Yr),
Product,Calculation!$N16,
Segment,INDEX($D$5:$D$7,$C$16),
Month,IF($C$17&lt;&gt;"(All)",$C$17,"&lt;&gt;(All)")))</f>
        <v>415</v>
      </c>
      <c r="V16" s="35"/>
      <c r="W16" s="36">
        <f t="shared" si="0"/>
        <v>0.12232684461779592</v>
      </c>
      <c r="X16" s="36">
        <f t="shared" si="1"/>
        <v>0.56975434204349873</v>
      </c>
      <c r="Y16" s="36">
        <f t="shared" si="1"/>
        <v>2.6506024096385541E-2</v>
      </c>
      <c r="Z16" s="17"/>
      <c r="AA16" s="17"/>
      <c r="AB16" s="17"/>
    </row>
    <row r="17" spans="1:39" x14ac:dyDescent="0.25">
      <c r="A17" s="17"/>
      <c r="B17" s="17" t="s">
        <v>35</v>
      </c>
      <c r="C17" s="17" t="str">
        <f>C22</f>
        <v>Jan</v>
      </c>
      <c r="D17" s="17"/>
      <c r="E17" s="17">
        <v>2021</v>
      </c>
      <c r="F17" s="37">
        <f>SUMIFS(IF(Calculation!F$15="Sales",Sales,IF(Calculation!F$15="Profit",Profit,Quantity)),Segment,INDEX(Calculation!$D$5:$D$7,Calculation!$C$16),Year,$E17,Product_Type,IF($C$15&lt;&gt;"(All)",$C$15,"&lt;&gt;(All)"))</f>
        <v>348150.81999999995</v>
      </c>
      <c r="G17" s="37">
        <f>SUMIFS(IF(Calculation!G$15="Sales",Sales,IF(Calculation!G$15="Profit",Profit,Quantity)),Segment,INDEX(Calculation!$D$5:$D$7,Calculation!$C$16),Year,$E17,Product_Type,IF($C$15&lt;&gt;"(All)",$C$15,"&lt;&gt;(All)"))</f>
        <v>112035.79999999999</v>
      </c>
      <c r="H17" s="29">
        <f>SUMIFS(IF(Calculation!H$15="Sales",Sales,IF(Calculation!H$15="Profit",Profit,Quantity)),Segment,INDEX(Calculation!$D$5:$D$7,Calculation!$C$16),Year,$E17,Product_Type,IF($C$15&lt;&gt;"(All)",$C$15,"&lt;&gt;(All)"))</f>
        <v>32302</v>
      </c>
      <c r="I17" s="17">
        <v>2</v>
      </c>
      <c r="J17" s="38">
        <f t="shared" ref="J17:J18" si="4">IFERROR(CHOOSE($C$18,LARGE($P$15:$P$22,$I17),SMALL($P$15:$P$22,$I17)),"")</f>
        <v>2006.4600000000005</v>
      </c>
      <c r="K17" s="38" t="str">
        <f>IFERROR(CHOOSE($C$18,INDEX($N$15:$N$22,MATCH(LARGE($P$15:$P$22,$I17),$P$15:$P$22,0)),INDEX($N$15:$N$22,MATCH(SMALL($P$15:$P$22,$I17),$P$15:$P$22,0))), "")</f>
        <v>Columbian</v>
      </c>
      <c r="L17" s="17"/>
      <c r="M17" s="17">
        <f t="shared" si="2"/>
        <v>3</v>
      </c>
      <c r="N17" s="17" t="str">
        <f t="shared" si="3"/>
        <v>Decaf Espresso</v>
      </c>
      <c r="O17" s="34">
        <f>IF(M17="","",SUMIFS(CHOOSE(MATCH(O$14, $C$5:$C$8, 0), Sales, Profit, Quantity),
Year,O$13,
Product,Calculation!$N17,
Segment,INDEX($D$5:$D$7,$C$16),
Month,IF($C$17&lt;&gt;"(All)",$C$17,"&lt;&gt;(All)")))</f>
        <v>8361.2799999999988</v>
      </c>
      <c r="P17" s="34">
        <f>IF(N17="","",SUMIFS(CHOOSE(MATCH(P$14, $C$5:$C$8, 0), Sales, Profit, Quantity),
Year,P$13,
Product,Calculation!$N17,
Segment,INDEX($D$5:$D$7,$C$16),
Month,IF($C$17&lt;&gt;"(All)",$C$17,"&lt;&gt;(All)")))</f>
        <v>3027.3599999999988</v>
      </c>
      <c r="Q17" s="35">
        <f>IF(O17="","",SUMIFS(CHOOSE(MATCH(Q$14, $C$5:$C$8, 0), Sales, Profit, Quantity),
Year,Q$13,
Product,Calculation!$N17,
Segment,INDEX($D$5:$D$7,$C$16),
Month,IF($C$17&lt;&gt;"(All)",$C$17,"&lt;&gt;(All)")))</f>
        <v>848</v>
      </c>
      <c r="R17" s="35"/>
      <c r="S17" s="34">
        <f>IF(P17="","",SUMIFS(CHOOSE(MATCH(S$14, $C$5:$C$8, 0), Sales, Profit, Quantity),
Year,IF(S$13="Current Year",Current_Yr,Previous_Yr),
Product,Calculation!$N17,
Segment,INDEX($D$5:$D$7,$C$16),
Month,IF($C$17&lt;&gt;"(All)",$C$17,"&lt;&gt;(All)")))</f>
        <v>10140.25</v>
      </c>
      <c r="T17" s="34">
        <f>IF(Q17="","",SUMIFS(CHOOSE(MATCH(T$14, $C$5:$C$8, 0), Sales, Profit, Quantity),
Year,IF(T$13="Current Year",Current_Yr,Previous_Yr),
Product,Calculation!$N17,
Segment,INDEX($D$5:$D$7,$C$16),
Month,IF($C$17&lt;&gt;"(All)",$C$17,"&lt;&gt;(All)")))</f>
        <v>3374.33</v>
      </c>
      <c r="U17" s="35">
        <f>IF(S17="","",SUMIFS(CHOOSE(MATCH(U$14, $C$5:$C$8, 0), Sales, Profit, Quantity),
Year,IF(U$13="Current Year",Current_Yr,Previous_Yr),
Product,Calculation!$N17,
Segment,INDEX($D$5:$D$7,$C$16),
Month,IF($C$17&lt;&gt;"(All)",$C$17,"&lt;&gt;(All)")))</f>
        <v>863</v>
      </c>
      <c r="V17" s="35"/>
      <c r="W17" s="36">
        <f t="shared" si="0"/>
        <v>-0.17543650304479685</v>
      </c>
      <c r="X17" s="36">
        <f t="shared" si="1"/>
        <v>-0.10282633885838112</v>
      </c>
      <c r="Y17" s="36">
        <f t="shared" si="1"/>
        <v>-1.7381228273464659E-2</v>
      </c>
      <c r="Z17" s="17"/>
      <c r="AA17" s="17"/>
      <c r="AB17" s="17"/>
    </row>
    <row r="18" spans="1:39" x14ac:dyDescent="0.25">
      <c r="A18" s="17"/>
      <c r="B18" s="17" t="s">
        <v>63</v>
      </c>
      <c r="C18" s="17">
        <v>1</v>
      </c>
      <c r="D18" s="17"/>
      <c r="E18" s="39" t="str">
        <f>E16 &amp; " &amp; " &amp; E17</f>
        <v>2022 &amp; 2021</v>
      </c>
      <c r="F18" s="37">
        <f>SUM(F16:F17)</f>
        <v>708195.06</v>
      </c>
      <c r="G18" s="37">
        <f>SUM(G16:G17)</f>
        <v>232113.47000000006</v>
      </c>
      <c r="H18" s="37">
        <f>SUM(H16:H17)</f>
        <v>65598</v>
      </c>
      <c r="I18" s="17">
        <v>3</v>
      </c>
      <c r="J18" s="38">
        <f t="shared" si="4"/>
        <v>1687.07</v>
      </c>
      <c r="K18" s="38" t="str">
        <f>IFERROR(CHOOSE($C$18,INDEX($N$15:$N$22,MATCH(LARGE($P$15:$P$22,$I18),$P$15:$P$22,0)),INDEX($N$15:$N$22,MATCH(SMALL($P$15:$P$22,$I18),$P$15:$P$22,0))), "")</f>
        <v>Decaf Irish Cream</v>
      </c>
      <c r="L18" s="17"/>
      <c r="M18" s="17">
        <f t="shared" si="2"/>
        <v>4</v>
      </c>
      <c r="N18" s="17" t="str">
        <f t="shared" si="3"/>
        <v>Decaf Irish Cream</v>
      </c>
      <c r="O18" s="34">
        <f>IF(M18="","",SUMIFS(CHOOSE(MATCH(O$14, $C$5:$C$8, 0), Sales, Profit, Quantity),
Year,O$13,
Product,Calculation!$N18,
Segment,INDEX($D$5:$D$7,$C$16),
Month,IF($C$17&lt;&gt;"(All)",$C$17,"&lt;&gt;(All)")))</f>
        <v>3349.1</v>
      </c>
      <c r="P18" s="34">
        <f>IF(N18="","",SUMIFS(CHOOSE(MATCH(P$14, $C$5:$C$8, 0), Sales, Profit, Quantity),
Year,P$13,
Product,Calculation!$N18,
Segment,INDEX($D$5:$D$7,$C$16),
Month,IF($C$17&lt;&gt;"(All)",$C$17,"&lt;&gt;(All)")))</f>
        <v>1687.07</v>
      </c>
      <c r="Q18" s="35">
        <f>IF(O18="","",SUMIFS(CHOOSE(MATCH(Q$14, $C$5:$C$8, 0), Sales, Profit, Quantity),
Year,Q$13,
Product,Calculation!$N18,
Segment,INDEX($D$5:$D$7,$C$16),
Month,IF($C$17&lt;&gt;"(All)",$C$17,"&lt;&gt;(All)")))</f>
        <v>313</v>
      </c>
      <c r="R18" s="35"/>
      <c r="S18" s="34">
        <f>IF(P18="","",SUMIFS(CHOOSE(MATCH(S$14, $C$5:$C$8, 0), Sales, Profit, Quantity),
Year,IF(S$13="Current Year",Current_Yr,Previous_Yr),
Product,Calculation!$N18,
Segment,INDEX($D$5:$D$7,$C$16),
Month,IF($C$17&lt;&gt;"(All)",$C$17,"&lt;&gt;(All)")))</f>
        <v>3608.56</v>
      </c>
      <c r="T18" s="34">
        <f>IF(Q18="","",SUMIFS(CHOOSE(MATCH(T$14, $C$5:$C$8, 0), Sales, Profit, Quantity),
Year,IF(T$13="Current Year",Current_Yr,Previous_Yr),
Product,Calculation!$N18,
Segment,INDEX($D$5:$D$7,$C$16),
Month,IF($C$17&lt;&gt;"(All)",$C$17,"&lt;&gt;(All)")))</f>
        <v>1248.7199999999998</v>
      </c>
      <c r="U18" s="35">
        <f>IF(S18="","",SUMIFS(CHOOSE(MATCH(U$14, $C$5:$C$8, 0), Sales, Profit, Quantity),
Year,IF(U$13="Current Year",Current_Yr,Previous_Yr),
Product,Calculation!$N18,
Segment,INDEX($D$5:$D$7,$C$16),
Month,IF($C$17&lt;&gt;"(All)",$C$17,"&lt;&gt;(All)")))</f>
        <v>344</v>
      </c>
      <c r="V18" s="35"/>
      <c r="W18" s="36">
        <f t="shared" si="0"/>
        <v>-7.1901257011106931E-2</v>
      </c>
      <c r="X18" s="36">
        <f t="shared" si="1"/>
        <v>0.35103946441155759</v>
      </c>
      <c r="Y18" s="36">
        <f t="shared" si="1"/>
        <v>-9.0116279069767435E-2</v>
      </c>
      <c r="Z18" s="17"/>
      <c r="AA18" s="17"/>
      <c r="AB18" s="17"/>
    </row>
    <row r="19" spans="1:39" x14ac:dyDescent="0.25">
      <c r="A19" s="17"/>
      <c r="B19" s="17" t="s">
        <v>66</v>
      </c>
      <c r="C19" s="17" t="b">
        <v>1</v>
      </c>
      <c r="D19" s="17"/>
      <c r="E19" s="39" t="s">
        <v>67</v>
      </c>
      <c r="F19" s="37">
        <f>IF($C$19*$C$20,F18,IF($C$19,F16,IF($C$20,F17,"")))</f>
        <v>360044.24000000005</v>
      </c>
      <c r="G19" s="37">
        <f>IF($C$19*$C$20,G18,IF($C$19,G16,IF($C$20,G17,"")))</f>
        <v>120077.67000000007</v>
      </c>
      <c r="H19" s="29">
        <f>IF($C$19*$C$20,H18,IF($C$19,H16,IF($C$20,H17,"")))</f>
        <v>33296</v>
      </c>
      <c r="I19" s="17"/>
      <c r="J19" s="17"/>
      <c r="K19" s="17"/>
      <c r="L19" s="17"/>
      <c r="M19" s="17">
        <f t="shared" si="2"/>
        <v>5</v>
      </c>
      <c r="N19" s="17" t="str">
        <f t="shared" si="3"/>
        <v>Espresso</v>
      </c>
      <c r="O19" s="34">
        <f>IF(M19="","",SUMIFS(CHOOSE(MATCH(O$14, $C$5:$C$8, 0), Sales, Profit, Quantity),
Year,O$13,
Product,Calculation!$N19,
Segment,INDEX($D$5:$D$7,$C$16),
Month,IF($C$17&lt;&gt;"(All)",$C$17,"&lt;&gt;(All)")))</f>
        <v>6849.97</v>
      </c>
      <c r="P19" s="34">
        <f>IF(N19="","",SUMIFS(CHOOSE(MATCH(P$14, $C$5:$C$8, 0), Sales, Profit, Quantity),
Year,P$13,
Product,Calculation!$N19,
Segment,INDEX($D$5:$D$7,$C$16),
Month,IF($C$17&lt;&gt;"(All)",$C$17,"&lt;&gt;(All)")))</f>
        <v>1658.62</v>
      </c>
      <c r="Q19" s="35">
        <f>IF(O19="","",SUMIFS(CHOOSE(MATCH(Q$14, $C$5:$C$8, 0), Sales, Profit, Quantity),
Year,Q$13,
Product,Calculation!$N19,
Segment,INDEX($D$5:$D$7,$C$16),
Month,IF($C$17&lt;&gt;"(All)",$C$17,"&lt;&gt;(All)")))</f>
        <v>653</v>
      </c>
      <c r="R19" s="35"/>
      <c r="S19" s="34">
        <f>IF(P19="","",SUMIFS(CHOOSE(MATCH(S$14, $C$5:$C$8, 0), Sales, Profit, Quantity),
Year,IF(S$13="Current Year",Current_Yr,Previous_Yr),
Product,Calculation!$N19,
Segment,INDEX($D$5:$D$7,$C$16),
Month,IF($C$17&lt;&gt;"(All)",$C$17,"&lt;&gt;(All)")))</f>
        <v>7966.5</v>
      </c>
      <c r="T19" s="34">
        <f>IF(Q19="","",SUMIFS(CHOOSE(MATCH(T$14, $C$5:$C$8, 0), Sales, Profit, Quantity),
Year,IF(T$13="Current Year",Current_Yr,Previous_Yr),
Product,Calculation!$N19,
Segment,INDEX($D$5:$D$7,$C$16),
Month,IF($C$17&lt;&gt;"(All)",$C$17,"&lt;&gt;(All)")))</f>
        <v>2976.42</v>
      </c>
      <c r="U19" s="35">
        <f>IF(S19="","",SUMIFS(CHOOSE(MATCH(U$14, $C$5:$C$8, 0), Sales, Profit, Quantity),
Year,IF(U$13="Current Year",Current_Yr,Previous_Yr),
Product,Calculation!$N19,
Segment,INDEX($D$5:$D$7,$C$16),
Month,IF($C$17&lt;&gt;"(All)",$C$17,"&lt;&gt;(All)")))</f>
        <v>678</v>
      </c>
      <c r="V19" s="35"/>
      <c r="W19" s="36">
        <f t="shared" si="0"/>
        <v>-0.14015314127910622</v>
      </c>
      <c r="X19" s="36">
        <f t="shared" si="1"/>
        <v>-0.44274665537793728</v>
      </c>
      <c r="Y19" s="36">
        <f t="shared" si="1"/>
        <v>-3.687315634218289E-2</v>
      </c>
      <c r="Z19" s="17"/>
      <c r="AA19" s="17"/>
      <c r="AB19" s="17"/>
    </row>
    <row r="20" spans="1:39" x14ac:dyDescent="0.25">
      <c r="A20" s="17"/>
      <c r="B20" s="17" t="s">
        <v>65</v>
      </c>
      <c r="C20" s="17" t="b">
        <v>0</v>
      </c>
      <c r="D20" s="17"/>
      <c r="E20" s="17" t="s">
        <v>56</v>
      </c>
      <c r="F20" s="34">
        <f>IF(AND($C$19, NOT($C$20)), F16-F17, "")</f>
        <v>11893.4200000001</v>
      </c>
      <c r="G20" s="34">
        <f>IF(AND($C$19, NOT($C$20)), G16-G17, "")</f>
        <v>8041.8700000000827</v>
      </c>
      <c r="H20" s="34">
        <f>IF(AND($C$19, NOT($C$20)), H16-H17, "")</f>
        <v>994</v>
      </c>
      <c r="I20" s="17"/>
      <c r="J20" s="17"/>
      <c r="K20" s="17"/>
      <c r="L20" s="17"/>
      <c r="M20" s="17">
        <f t="shared" si="2"/>
        <v>6</v>
      </c>
      <c r="N20" s="17" t="str">
        <f t="shared" si="3"/>
        <v>Italian</v>
      </c>
      <c r="O20" s="34">
        <f>IF(M20="","",SUMIFS(CHOOSE(MATCH(O$14, $C$5:$C$8, 0), Sales, Profit, Quantity),
Year,O$13,
Product,Calculation!$N20,
Segment,INDEX($D$5:$D$7,$C$16),
Month,IF($C$17&lt;&gt;"(All)",$C$17,"&lt;&gt;(All)")))</f>
        <v>5004.12</v>
      </c>
      <c r="P20" s="34">
        <f>IF(N20="","",SUMIFS(CHOOSE(MATCH(P$14, $C$5:$C$8, 0), Sales, Profit, Quantity),
Year,P$13,
Product,Calculation!$N20,
Segment,INDEX($D$5:$D$7,$C$16),
Month,IF($C$17&lt;&gt;"(All)",$C$17,"&lt;&gt;(All)")))</f>
        <v>1057.02</v>
      </c>
      <c r="Q20" s="35">
        <f>IF(O20="","",SUMIFS(CHOOSE(MATCH(Q$14, $C$5:$C$8, 0), Sales, Profit, Quantity),
Year,Q$13,
Product,Calculation!$N20,
Segment,INDEX($D$5:$D$7,$C$16),
Month,IF($C$17&lt;&gt;"(All)",$C$17,"&lt;&gt;(All)")))</f>
        <v>446</v>
      </c>
      <c r="R20" s="35"/>
      <c r="S20" s="34">
        <f>IF(P20="","",SUMIFS(CHOOSE(MATCH(S$14, $C$5:$C$8, 0), Sales, Profit, Quantity),
Year,IF(S$13="Current Year",Current_Yr,Previous_Yr),
Product,Calculation!$N20,
Segment,INDEX($D$5:$D$7,$C$16),
Month,IF($C$17&lt;&gt;"(All)",$C$17,"&lt;&gt;(All)")))</f>
        <v>5239.95</v>
      </c>
      <c r="T20" s="34">
        <f>IF(Q20="","",SUMIFS(CHOOSE(MATCH(T$14, $C$5:$C$8, 0), Sales, Profit, Quantity),
Year,IF(T$13="Current Year",Current_Yr,Previous_Yr),
Product,Calculation!$N20,
Segment,INDEX($D$5:$D$7,$C$16),
Month,IF($C$17&lt;&gt;"(All)",$C$17,"&lt;&gt;(All)")))</f>
        <v>1194.5999999999999</v>
      </c>
      <c r="U20" s="35">
        <f>IF(S20="","",SUMIFS(CHOOSE(MATCH(U$14, $C$5:$C$8, 0), Sales, Profit, Quantity),
Year,IF(U$13="Current Year",Current_Yr,Previous_Yr),
Product,Calculation!$N20,
Segment,INDEX($D$5:$D$7,$C$16),
Month,IF($C$17&lt;&gt;"(All)",$C$17,"&lt;&gt;(All)")))</f>
        <v>543</v>
      </c>
      <c r="V20" s="35"/>
      <c r="W20" s="36">
        <f t="shared" si="0"/>
        <v>-4.5006154638880129E-2</v>
      </c>
      <c r="X20" s="36">
        <f t="shared" si="1"/>
        <v>-0.11516825715720738</v>
      </c>
      <c r="Y20" s="36">
        <f t="shared" si="1"/>
        <v>-0.17863720073664824</v>
      </c>
      <c r="Z20" s="17"/>
      <c r="AA20" s="17"/>
      <c r="AB20" s="17"/>
    </row>
    <row r="21" spans="1:39" x14ac:dyDescent="0.25">
      <c r="A21" s="17"/>
      <c r="B21" s="17"/>
      <c r="C21" s="17"/>
      <c r="D21" s="17"/>
      <c r="E21" s="17" t="s">
        <v>57</v>
      </c>
      <c r="F21" s="26" t="str">
        <f>IF(AND($C$19, NOT($C$20)), IF(F20&gt;=0, "Above PY", "Below PY"),"")</f>
        <v>Above PY</v>
      </c>
      <c r="G21" s="26" t="str">
        <f>IF(AND($C$19, NOT($C$20)), IF(G20&gt;=0, "Above PY", "Below PY"),"")</f>
        <v>Above PY</v>
      </c>
      <c r="H21" s="26" t="str">
        <f>IF(AND($C$19, NOT($C$20)), IF(H20&gt;=0, "Above PY", "Below PY"),"")</f>
        <v>Above PY</v>
      </c>
      <c r="I21" s="17"/>
      <c r="J21" s="17"/>
      <c r="K21" s="17"/>
      <c r="L21" s="17"/>
      <c r="M21" s="17">
        <f t="shared" si="2"/>
        <v>7</v>
      </c>
      <c r="N21" s="17" t="str">
        <f t="shared" si="3"/>
        <v>Earl Grey</v>
      </c>
      <c r="O21" s="34">
        <f>IF(M21="","",SUMIFS(CHOOSE(MATCH(O$14, $C$5:$C$8, 0), Sales, Profit, Quantity),
Year,O$13,
Product,Calculation!$N21,
Segment,INDEX($D$5:$D$7,$C$16),
Month,IF($C$17&lt;&gt;"(All)",$C$17,"&lt;&gt;(All)")))</f>
        <v>416.68</v>
      </c>
      <c r="P21" s="34">
        <f>IF(N21="","",SUMIFS(CHOOSE(MATCH(P$14, $C$5:$C$8, 0), Sales, Profit, Quantity),
Year,P$13,
Product,Calculation!$N21,
Segment,INDEX($D$5:$D$7,$C$16),
Month,IF($C$17&lt;&gt;"(All)",$C$17,"&lt;&gt;(All)")))</f>
        <v>47.95999999999998</v>
      </c>
      <c r="Q21" s="35">
        <f>IF(O21="","",SUMIFS(CHOOSE(MATCH(Q$14, $C$5:$C$8, 0), Sales, Profit, Quantity),
Year,Q$13,
Product,Calculation!$N21,
Segment,INDEX($D$5:$D$7,$C$16),
Month,IF($C$17&lt;&gt;"(All)",$C$17,"&lt;&gt;(All)")))</f>
        <v>44</v>
      </c>
      <c r="R21" s="35"/>
      <c r="S21" s="34">
        <f>IF(P21="","",SUMIFS(CHOOSE(MATCH(S$14, $C$5:$C$8, 0), Sales, Profit, Quantity),
Year,IF(S$13="Current Year",Current_Yr,Previous_Yr),
Product,Calculation!$N21,
Segment,INDEX($D$5:$D$7,$C$16),
Month,IF($C$17&lt;&gt;"(All)",$C$17,"&lt;&gt;(All)")))</f>
        <v>497</v>
      </c>
      <c r="T21" s="34">
        <f>IF(Q21="","",SUMIFS(CHOOSE(MATCH(T$14, $C$5:$C$8, 0), Sales, Profit, Quantity),
Year,IF(T$13="Current Year",Current_Yr,Previous_Yr),
Product,Calculation!$N21,
Segment,INDEX($D$5:$D$7,$C$16),
Month,IF($C$17&lt;&gt;"(All)",$C$17,"&lt;&gt;(All)")))</f>
        <v>157.5</v>
      </c>
      <c r="U21" s="35">
        <f>IF(S21="","",SUMIFS(CHOOSE(MATCH(U$14, $C$5:$C$8, 0), Sales, Profit, Quantity),
Year,IF(U$13="Current Year",Current_Yr,Previous_Yr),
Product,Calculation!$N21,
Segment,INDEX($D$5:$D$7,$C$16),
Month,IF($C$17&lt;&gt;"(All)",$C$17,"&lt;&gt;(All)")))</f>
        <v>50</v>
      </c>
      <c r="V21" s="35"/>
      <c r="W21" s="36">
        <f t="shared" si="0"/>
        <v>-0.16160965794768611</v>
      </c>
      <c r="X21" s="36">
        <f t="shared" si="1"/>
        <v>-0.69549206349206361</v>
      </c>
      <c r="Y21" s="36">
        <f t="shared" si="1"/>
        <v>-0.12</v>
      </c>
      <c r="Z21" s="17"/>
      <c r="AA21" s="17"/>
      <c r="AB21" s="17"/>
    </row>
    <row r="22" spans="1:39" x14ac:dyDescent="0.25">
      <c r="A22" s="17"/>
      <c r="B22" s="40" t="s">
        <v>36</v>
      </c>
      <c r="C22" s="17" t="s">
        <v>5</v>
      </c>
      <c r="D22" s="17"/>
      <c r="E22" s="17"/>
      <c r="F22" s="37"/>
      <c r="G22" s="37"/>
      <c r="H22" s="29"/>
      <c r="I22" s="17"/>
      <c r="J22" s="17"/>
      <c r="K22" s="17"/>
      <c r="L22" s="17"/>
      <c r="M22" s="17">
        <f t="shared" si="2"/>
        <v>8</v>
      </c>
      <c r="N22" s="17" t="str">
        <f t="shared" si="3"/>
        <v>Green Tea</v>
      </c>
      <c r="O22" s="34">
        <f>IF(M22="","",SUMIFS(CHOOSE(MATCH(O$14, $C$5:$C$8, 0), Sales, Profit, Quantity),
Year,O$13,
Product,Calculation!$N22,
Segment,INDEX($D$5:$D$7,$C$16),
Month,IF($C$17&lt;&gt;"(All)",$C$17,"&lt;&gt;(All)")))</f>
        <v>846.45</v>
      </c>
      <c r="P22" s="34">
        <f>IF(N22="","",SUMIFS(CHOOSE(MATCH(P$14, $C$5:$C$8, 0), Sales, Profit, Quantity),
Year,P$13,
Product,Calculation!$N22,
Segment,INDEX($D$5:$D$7,$C$16),
Month,IF($C$17&lt;&gt;"(All)",$C$17,"&lt;&gt;(All)")))</f>
        <v>162.45000000000005</v>
      </c>
      <c r="Q22" s="35">
        <f>IF(O22="","",SUMIFS(CHOOSE(MATCH(Q$14, $C$5:$C$8, 0), Sales, Profit, Quantity),
Year,Q$13,
Product,Calculation!$N22,
Segment,INDEX($D$5:$D$7,$C$16),
Month,IF($C$17&lt;&gt;"(All)",$C$17,"&lt;&gt;(All)")))</f>
        <v>95</v>
      </c>
      <c r="R22" s="35"/>
      <c r="S22" s="34">
        <f>IF(P22="","",SUMIFS(CHOOSE(MATCH(S$14, $C$5:$C$8, 0), Sales, Profit, Quantity),
Year,IF(S$13="Current Year",Current_Yr,Previous_Yr),
Product,Calculation!$N22,
Segment,INDEX($D$5:$D$7,$C$16),
Month,IF($C$17&lt;&gt;"(All)",$C$17,"&lt;&gt;(All)")))</f>
        <v>623.42000000000007</v>
      </c>
      <c r="T22" s="34">
        <f>IF(Q22="","",SUMIFS(CHOOSE(MATCH(T$14, $C$5:$C$8, 0), Sales, Profit, Quantity),
Year,IF(T$13="Current Year",Current_Yr,Previous_Yr),
Product,Calculation!$N22,
Segment,INDEX($D$5:$D$7,$C$16),
Month,IF($C$17&lt;&gt;"(All)",$C$17,"&lt;&gt;(All)")))</f>
        <v>199.47000000000008</v>
      </c>
      <c r="U22" s="35">
        <f>IF(S22="","",SUMIFS(CHOOSE(MATCH(U$14, $C$5:$C$8, 0), Sales, Profit, Quantity),
Year,IF(U$13="Current Year",Current_Yr,Previous_Yr),
Product,Calculation!$N22,
Segment,INDEX($D$5:$D$7,$C$16),
Month,IF($C$17&lt;&gt;"(All)",$C$17,"&lt;&gt;(All)")))</f>
        <v>61</v>
      </c>
      <c r="V22" s="35"/>
      <c r="W22" s="36">
        <f t="shared" si="0"/>
        <v>0.35775239806230141</v>
      </c>
      <c r="X22" s="36">
        <f t="shared" si="1"/>
        <v>-0.18559181831854427</v>
      </c>
      <c r="Y22" s="36">
        <f t="shared" si="1"/>
        <v>0.55737704918032782</v>
      </c>
      <c r="Z22" s="17"/>
      <c r="AA22" s="17"/>
      <c r="AB22" s="17"/>
    </row>
    <row r="23" spans="1:39" x14ac:dyDescent="0.25">
      <c r="A23" s="17"/>
      <c r="B23" s="40" t="s">
        <v>1</v>
      </c>
      <c r="C23" s="17" t="s">
        <v>50</v>
      </c>
      <c r="D23" s="17"/>
      <c r="E23" s="17"/>
      <c r="F23" s="17"/>
      <c r="G23" s="17"/>
      <c r="H23" s="17"/>
      <c r="I23" s="17"/>
      <c r="J23" s="17"/>
      <c r="K23" s="17"/>
      <c r="L23" s="17"/>
      <c r="M23" s="17"/>
      <c r="N23" s="17"/>
      <c r="O23" s="37"/>
      <c r="P23" s="37"/>
      <c r="Q23" s="29"/>
      <c r="R23" s="29"/>
      <c r="S23" s="37"/>
      <c r="T23" s="37"/>
      <c r="U23" s="37"/>
      <c r="V23" s="37"/>
      <c r="W23" s="36"/>
      <c r="X23" s="36"/>
      <c r="Y23" s="36"/>
      <c r="Z23" s="17"/>
      <c r="AA23" s="17"/>
      <c r="AB23" s="17"/>
      <c r="AC23" s="4"/>
      <c r="AD23" s="4"/>
      <c r="AE23" s="4"/>
      <c r="AF23" s="4"/>
      <c r="AG23" s="4"/>
      <c r="AI23" s="4"/>
      <c r="AJ23" s="4"/>
      <c r="AK23" s="4"/>
      <c r="AM23" s="4"/>
    </row>
    <row r="24" spans="1:39" x14ac:dyDescent="0.25">
      <c r="A24" s="17"/>
      <c r="B24" s="17"/>
      <c r="C24" s="17"/>
      <c r="D24" s="17"/>
      <c r="E24" s="20" t="s">
        <v>59</v>
      </c>
      <c r="F24" s="21"/>
      <c r="G24" s="21"/>
      <c r="H24" s="17"/>
      <c r="I24" s="17"/>
      <c r="J24" s="17"/>
      <c r="K24" s="17"/>
      <c r="L24" s="17"/>
      <c r="M24" s="17"/>
      <c r="N24" s="17"/>
      <c r="O24" s="17"/>
      <c r="P24" s="17"/>
      <c r="Q24" s="17"/>
      <c r="R24" s="17"/>
      <c r="S24" s="17"/>
      <c r="T24" s="17"/>
      <c r="U24" s="17"/>
      <c r="V24" s="17"/>
      <c r="W24" s="17"/>
      <c r="X24" s="17"/>
      <c r="Y24" s="17"/>
      <c r="Z24" s="17"/>
      <c r="AA24" s="17"/>
      <c r="AB24" s="17"/>
      <c r="AC24" s="4"/>
      <c r="AD24" s="4"/>
      <c r="AE24" s="4"/>
      <c r="AF24" s="4"/>
      <c r="AG24" s="4"/>
      <c r="AH24" s="4"/>
      <c r="AI24" s="4"/>
      <c r="AJ24" s="4"/>
      <c r="AL24" s="5"/>
      <c r="AM24" s="5"/>
    </row>
    <row r="25" spans="1:39" ht="15.75" x14ac:dyDescent="0.25">
      <c r="A25" s="17"/>
      <c r="B25" s="40" t="s">
        <v>25</v>
      </c>
      <c r="C25" s="17"/>
      <c r="D25" s="17"/>
      <c r="E25" s="17"/>
      <c r="F25" s="17">
        <f>Current_Yr</f>
        <v>2022</v>
      </c>
      <c r="G25" s="17">
        <f>Previous_Yr</f>
        <v>2021</v>
      </c>
      <c r="H25" s="17">
        <f>Current_Yr</f>
        <v>2022</v>
      </c>
      <c r="I25" s="17">
        <f>Previous_Yr</f>
        <v>2021</v>
      </c>
      <c r="J25" s="17">
        <f>Current_Yr</f>
        <v>2022</v>
      </c>
      <c r="K25" s="17">
        <f>Previous_Yr</f>
        <v>2021</v>
      </c>
      <c r="L25" s="17"/>
      <c r="M25" s="17"/>
      <c r="N25" s="41"/>
      <c r="O25" s="42" t="s">
        <v>38</v>
      </c>
      <c r="P25" s="42"/>
      <c r="Q25" s="42"/>
      <c r="R25" s="42"/>
      <c r="S25" s="42" t="s">
        <v>31</v>
      </c>
      <c r="T25" s="42"/>
      <c r="U25" s="42"/>
      <c r="V25" s="42"/>
      <c r="W25" s="42" t="s">
        <v>2</v>
      </c>
      <c r="X25" s="42"/>
      <c r="Y25" s="42"/>
      <c r="Z25" s="17"/>
      <c r="AA25" s="17"/>
      <c r="AB25" s="17"/>
    </row>
    <row r="26" spans="1:39" x14ac:dyDescent="0.25">
      <c r="A26" s="17"/>
      <c r="B26" s="27" t="s">
        <v>28</v>
      </c>
      <c r="C26" s="17"/>
      <c r="D26" s="17"/>
      <c r="E26" s="25" t="s">
        <v>35</v>
      </c>
      <c r="F26" s="17" t="s">
        <v>38</v>
      </c>
      <c r="G26" s="17" t="s">
        <v>38</v>
      </c>
      <c r="H26" s="17" t="s">
        <v>31</v>
      </c>
      <c r="I26" s="17" t="s">
        <v>31</v>
      </c>
      <c r="J26" s="17" t="s">
        <v>2</v>
      </c>
      <c r="K26" s="17" t="s">
        <v>2</v>
      </c>
      <c r="L26" s="17"/>
      <c r="M26" s="17"/>
      <c r="N26" s="43" t="str">
        <f t="shared" ref="N26:N34" si="5">N14</f>
        <v>Product</v>
      </c>
      <c r="O26" s="44" t="s">
        <v>69</v>
      </c>
      <c r="P26" s="45" t="s">
        <v>70</v>
      </c>
      <c r="Q26" s="45"/>
      <c r="R26" s="41"/>
      <c r="S26" s="44" t="s">
        <v>69</v>
      </c>
      <c r="T26" s="45" t="s">
        <v>70</v>
      </c>
      <c r="U26" s="45"/>
      <c r="V26" s="41"/>
      <c r="W26" s="46" t="s">
        <v>69</v>
      </c>
      <c r="X26" s="45" t="s">
        <v>70</v>
      </c>
      <c r="Y26" s="45"/>
      <c r="Z26" s="17"/>
      <c r="AA26" s="17"/>
      <c r="AB26" s="17"/>
    </row>
    <row r="27" spans="1:39" x14ac:dyDescent="0.25">
      <c r="A27" s="17"/>
      <c r="B27" s="27" t="s">
        <v>29</v>
      </c>
      <c r="C27" s="17"/>
      <c r="D27" s="17"/>
      <c r="E27" s="17" t="s">
        <v>5</v>
      </c>
      <c r="F27" s="37">
        <f>IF($C$19, SUMIFS(CHOOSE(MATCH(F$26, $C$5:$C$8,0), Sales, Profit, Quantity),
Segment, INDEX(Calculation!$D$5:$D$7, Calculation!$C$16),
Product_Type, IF($C$15&lt;&gt;"(All)",$C$15,"&lt;&gt;(All)"),
[0]!Year,F$25,
Month,$E27), NA())</f>
        <v>32051.88</v>
      </c>
      <c r="G27" s="37" t="e">
        <f>IF($C$20, SUMIFS(CHOOSE(MATCH(G$26, $C$5:$C$8,0), Sales, Profit, Quantity),Segment, INDEX(Calculation!$D$5:$D$7, Calculation!$C$16),Product_Type, IF($C$15&lt;&gt;"(All)",$C$15,"&lt;&gt;(All)"),[0]!Year,G$25,Month,$E27), NA())</f>
        <v>#N/A</v>
      </c>
      <c r="H27" s="37">
        <f>IF($C$19, SUMIFS(CHOOSE(MATCH(H$26, $C$5:$C$8,0), Sales, Profit, Quantity),Segment, INDEX(Calculation!$D$5:$D$7, Calculation!$C$16),Product_Type, IF($C$15&lt;&gt;"(All)",$C$15,"&lt;&gt;(All)"),[0]!Year,H$25,Month,$E27), NA())</f>
        <v>10119.82</v>
      </c>
      <c r="I27" s="37" t="e">
        <f>IF($C$20, SUMIFS(CHOOSE(MATCH(I$26, $C$5:$C$8,0), Sales, Profit, Quantity),Segment, INDEX(Calculation!$D$5:$D$7, Calculation!$C$16),Product_Type, IF($C$15&lt;&gt;"(All)",$C$15,"&lt;&gt;(All)"),[0]!Year,I$25,Month,$E27), NA())</f>
        <v>#N/A</v>
      </c>
      <c r="J27" s="29">
        <f>IF($C$19, SUMIFS(CHOOSE(MATCH(J$26, $C$5:$C$8,0), Sales, Profit, Quantity),Segment, INDEX(Calculation!$D$5:$D$7, Calculation!$C$16),Product_Type, IF($C$15&lt;&gt;"(All)",$C$15,"&lt;&gt;(All)"),[0]!Year,J$25,Month,$E27), NA())</f>
        <v>3082</v>
      </c>
      <c r="K27" s="29" t="e">
        <f>IF($C$20, SUMIFS(CHOOSE(MATCH(K$26, $C$5:$C$8,0), Sales, Profit, Quantity),Segment, INDEX(Calculation!$D$5:$D$7, Calculation!$C$16),Product_Type, IF($C$15&lt;&gt;"(All)",$C$15,"&lt;&gt;(All)"),[0]!Year,K$25,Month,$E27), NA())</f>
        <v>#N/A</v>
      </c>
      <c r="L27" s="17"/>
      <c r="M27" s="17"/>
      <c r="N27" s="41" t="str">
        <f t="shared" si="5"/>
        <v>Amaretto</v>
      </c>
      <c r="O27" s="47">
        <f t="shared" ref="O27:O34" si="6">O15</f>
        <v>2534.02</v>
      </c>
      <c r="P27" s="48">
        <f t="shared" ref="P27:P34" si="7">W15</f>
        <v>-0.27072684993323198</v>
      </c>
      <c r="Q27" s="48">
        <f t="shared" ref="Q27:Q34" si="8">P27</f>
        <v>-0.27072684993323198</v>
      </c>
      <c r="R27" s="48"/>
      <c r="S27" s="47">
        <f t="shared" ref="S27:S34" si="9">P15</f>
        <v>472.88000000000011</v>
      </c>
      <c r="T27" s="49">
        <f t="shared" ref="T27:T34" si="10">X15</f>
        <v>-0.63051631453931722</v>
      </c>
      <c r="U27" s="48">
        <f t="shared" ref="U27:U34" si="11">T27</f>
        <v>-0.63051631453931722</v>
      </c>
      <c r="V27" s="48"/>
      <c r="W27" s="50">
        <f t="shared" ref="W27:W34" si="12">Q15</f>
        <v>257</v>
      </c>
      <c r="X27" s="49">
        <f t="shared" ref="X27:X34" si="13">Y15</f>
        <v>-0.15460526315789475</v>
      </c>
      <c r="Y27" s="48">
        <f t="shared" ref="Y27:Y34" si="14">X27</f>
        <v>-0.15460526315789475</v>
      </c>
      <c r="Z27" s="17"/>
      <c r="AA27" s="17"/>
      <c r="AB27" s="17"/>
    </row>
    <row r="28" spans="1:39" x14ac:dyDescent="0.25">
      <c r="A28" s="17"/>
      <c r="B28" s="27" t="s">
        <v>27</v>
      </c>
      <c r="C28" s="17"/>
      <c r="D28" s="27"/>
      <c r="E28" s="17" t="s">
        <v>6</v>
      </c>
      <c r="F28" s="37">
        <f>IF($C$19, SUMIFS(CHOOSE(MATCH(F$26, $C$5:$C$8,0), Sales, Profit, Quantity),Segment, INDEX(Calculation!$D$5:$D$7, Calculation!$C$16),Product_Type, IF($C$15&lt;&gt;"(All)",$C$15,"&lt;&gt;(All)"),[0]!Year,F$25,Month,$E28), NA())</f>
        <v>35230.040000000008</v>
      </c>
      <c r="G28" s="37" t="e">
        <f>IF($C$20, SUMIFS(CHOOSE(MATCH(G$26, $C$5:$C$8,0), Sales, Profit, Quantity),Segment, INDEX(Calculation!$D$5:$D$7, Calculation!$C$16),Product_Type, IF($C$15&lt;&gt;"(All)",$C$15,"&lt;&gt;(All)"),[0]!Year,G$25,Month,$E28), NA())</f>
        <v>#N/A</v>
      </c>
      <c r="H28" s="37">
        <f>IF($C$19, SUMIFS(CHOOSE(MATCH(H$26, $C$5:$C$8,0), Sales, Profit, Quantity),Segment, INDEX(Calculation!$D$5:$D$7, Calculation!$C$16),Product_Type, IF($C$15&lt;&gt;"(All)",$C$15,"&lt;&gt;(All)"),[0]!Year,H$25,Month,$E28), NA())</f>
        <v>13702.840000000004</v>
      </c>
      <c r="I28" s="37" t="e">
        <f>IF($C$20, SUMIFS(CHOOSE(MATCH(I$26, $C$5:$C$8,0), Sales, Profit, Quantity),Segment, INDEX(Calculation!$D$5:$D$7, Calculation!$C$16),Product_Type, IF($C$15&lt;&gt;"(All)",$C$15,"&lt;&gt;(All)"),[0]!Year,I$25,Month,$E28), NA())</f>
        <v>#N/A</v>
      </c>
      <c r="J28" s="29">
        <f>IF($C$19, SUMIFS(CHOOSE(MATCH(J$26, $C$5:$C$8,0), Sales, Profit, Quantity),Segment, INDEX(Calculation!$D$5:$D$7, Calculation!$C$16),Product_Type, IF($C$15&lt;&gt;"(All)",$C$15,"&lt;&gt;(All)"),[0]!Year,J$25,Month,$E28), NA())</f>
        <v>3236</v>
      </c>
      <c r="K28" s="29" t="e">
        <f>IF($C$20, SUMIFS(CHOOSE(MATCH(K$26, $C$5:$C$8,0), Sales, Profit, Quantity),Segment, INDEX(Calculation!$D$5:$D$7, Calculation!$C$16),Product_Type, IF($C$15&lt;&gt;"(All)",$C$15,"&lt;&gt;(All)"),[0]!Year,K$25,Month,$E28), NA())</f>
        <v>#N/A</v>
      </c>
      <c r="L28" s="17"/>
      <c r="M28" s="17"/>
      <c r="N28" s="41" t="str">
        <f t="shared" si="5"/>
        <v>Columbian</v>
      </c>
      <c r="O28" s="47">
        <f t="shared" si="6"/>
        <v>4690.26</v>
      </c>
      <c r="P28" s="48">
        <f t="shared" si="7"/>
        <v>0.12232684461779592</v>
      </c>
      <c r="Q28" s="48">
        <f t="shared" si="8"/>
        <v>0.12232684461779592</v>
      </c>
      <c r="R28" s="48"/>
      <c r="S28" s="47">
        <f t="shared" si="9"/>
        <v>2006.4600000000005</v>
      </c>
      <c r="T28" s="49">
        <f t="shared" si="10"/>
        <v>0.56975434204349873</v>
      </c>
      <c r="U28" s="48">
        <f t="shared" si="11"/>
        <v>0.56975434204349873</v>
      </c>
      <c r="V28" s="48"/>
      <c r="W28" s="50">
        <f t="shared" si="12"/>
        <v>426</v>
      </c>
      <c r="X28" s="49">
        <f t="shared" si="13"/>
        <v>2.6506024096385541E-2</v>
      </c>
      <c r="Y28" s="48">
        <f t="shared" si="14"/>
        <v>2.6506024096385541E-2</v>
      </c>
      <c r="Z28" s="17"/>
      <c r="AA28" s="17"/>
      <c r="AB28" s="17"/>
    </row>
    <row r="29" spans="1:39" x14ac:dyDescent="0.25">
      <c r="A29" s="17"/>
      <c r="B29" s="27" t="s">
        <v>26</v>
      </c>
      <c r="C29" s="17"/>
      <c r="D29" s="17"/>
      <c r="E29" s="17" t="s">
        <v>7</v>
      </c>
      <c r="F29" s="37">
        <f>IF($C$19, SUMIFS(CHOOSE(MATCH(F$26, $C$5:$C$8,0), Sales, Profit, Quantity),Segment, INDEX(Calculation!$D$5:$D$7, Calculation!$C$16),Product_Type, IF($C$15&lt;&gt;"(All)",$C$15,"&lt;&gt;(All)"),[0]!Year,F$25,Month,$E29), NA())</f>
        <v>30586.010000000002</v>
      </c>
      <c r="G29" s="37" t="e">
        <f>IF($C$20, SUMIFS(CHOOSE(MATCH(G$26, $C$5:$C$8,0), Sales, Profit, Quantity),Segment, INDEX(Calculation!$D$5:$D$7, Calculation!$C$16),Product_Type, IF($C$15&lt;&gt;"(All)",$C$15,"&lt;&gt;(All)"),[0]!Year,G$25,Month,$E29), NA())</f>
        <v>#N/A</v>
      </c>
      <c r="H29" s="37">
        <f>IF($C$19, SUMIFS(CHOOSE(MATCH(H$26, $C$5:$C$8,0), Sales, Profit, Quantity),Segment, INDEX(Calculation!$D$5:$D$7, Calculation!$C$16),Product_Type, IF($C$15&lt;&gt;"(All)",$C$15,"&lt;&gt;(All)"),[0]!Year,H$25,Month,$E29), NA())</f>
        <v>10676.650000000001</v>
      </c>
      <c r="I29" s="37" t="e">
        <f>IF($C$20, SUMIFS(CHOOSE(MATCH(I$26, $C$5:$C$8,0), Sales, Profit, Quantity),Segment, INDEX(Calculation!$D$5:$D$7, Calculation!$C$16),Product_Type, IF($C$15&lt;&gt;"(All)",$C$15,"&lt;&gt;(All)"),[0]!Year,I$25,Month,$E29), NA())</f>
        <v>#N/A</v>
      </c>
      <c r="J29" s="29">
        <f>IF($C$19, SUMIFS(CHOOSE(MATCH(J$26, $C$5:$C$8,0), Sales, Profit, Quantity),Segment, INDEX(Calculation!$D$5:$D$7, Calculation!$C$16),Product_Type, IF($C$15&lt;&gt;"(All)",$C$15,"&lt;&gt;(All)"),[0]!Year,J$25,Month,$E29), NA())</f>
        <v>2813</v>
      </c>
      <c r="K29" s="29" t="e">
        <f>IF($C$20, SUMIFS(CHOOSE(MATCH(K$26, $C$5:$C$8,0), Sales, Profit, Quantity),Segment, INDEX(Calculation!$D$5:$D$7, Calculation!$C$16),Product_Type, IF($C$15&lt;&gt;"(All)",$C$15,"&lt;&gt;(All)"),[0]!Year,K$25,Month,$E29), NA())</f>
        <v>#N/A</v>
      </c>
      <c r="L29" s="17"/>
      <c r="M29" s="17"/>
      <c r="N29" s="41" t="str">
        <f t="shared" si="5"/>
        <v>Decaf Espresso</v>
      </c>
      <c r="O29" s="47">
        <f t="shared" si="6"/>
        <v>8361.2799999999988</v>
      </c>
      <c r="P29" s="48">
        <f t="shared" si="7"/>
        <v>-0.17543650304479685</v>
      </c>
      <c r="Q29" s="48">
        <f t="shared" si="8"/>
        <v>-0.17543650304479685</v>
      </c>
      <c r="R29" s="48"/>
      <c r="S29" s="47">
        <f t="shared" si="9"/>
        <v>3027.3599999999988</v>
      </c>
      <c r="T29" s="49">
        <f t="shared" si="10"/>
        <v>-0.10282633885838112</v>
      </c>
      <c r="U29" s="48">
        <f t="shared" si="11"/>
        <v>-0.10282633885838112</v>
      </c>
      <c r="V29" s="48"/>
      <c r="W29" s="50">
        <f t="shared" si="12"/>
        <v>848</v>
      </c>
      <c r="X29" s="49">
        <f t="shared" si="13"/>
        <v>-1.7381228273464659E-2</v>
      </c>
      <c r="Y29" s="48">
        <f t="shared" si="14"/>
        <v>-1.7381228273464659E-2</v>
      </c>
      <c r="Z29" s="17"/>
      <c r="AA29" s="17"/>
      <c r="AB29" s="17"/>
    </row>
    <row r="30" spans="1:39" x14ac:dyDescent="0.25">
      <c r="A30" s="17"/>
      <c r="B30" s="17"/>
      <c r="C30" s="17"/>
      <c r="D30" s="17"/>
      <c r="E30" s="17" t="s">
        <v>15</v>
      </c>
      <c r="F30" s="37">
        <f>IF($C$19, SUMIFS(CHOOSE(MATCH(F$26, $C$5:$C$8,0), Sales, Profit, Quantity),Segment, INDEX(Calculation!$D$5:$D$7, Calculation!$C$16),Product_Type, IF($C$15&lt;&gt;"(All)",$C$15,"&lt;&gt;(All)"),[0]!Year,F$25,Month,$E30), NA())</f>
        <v>27112.010000000002</v>
      </c>
      <c r="G30" s="37" t="e">
        <f>IF($C$20, SUMIFS(CHOOSE(MATCH(G$26, $C$5:$C$8,0), Sales, Profit, Quantity),Segment, INDEX(Calculation!$D$5:$D$7, Calculation!$C$16),Product_Type, IF($C$15&lt;&gt;"(All)",$C$15,"&lt;&gt;(All)"),[0]!Year,G$25,Month,$E30), NA())</f>
        <v>#N/A</v>
      </c>
      <c r="H30" s="37">
        <f>IF($C$19, SUMIFS(CHOOSE(MATCH(H$26, $C$5:$C$8,0), Sales, Profit, Quantity),Segment, INDEX(Calculation!$D$5:$D$7, Calculation!$C$16),Product_Type, IF($C$15&lt;&gt;"(All)",$C$15,"&lt;&gt;(All)"),[0]!Year,H$25,Month,$E30), NA())</f>
        <v>10037.030000000001</v>
      </c>
      <c r="I30" s="37" t="e">
        <f>IF($C$20, SUMIFS(CHOOSE(MATCH(I$26, $C$5:$C$8,0), Sales, Profit, Quantity),Segment, INDEX(Calculation!$D$5:$D$7, Calculation!$C$16),Product_Type, IF($C$15&lt;&gt;"(All)",$C$15,"&lt;&gt;(All)"),[0]!Year,I$25,Month,$E30), NA())</f>
        <v>#N/A</v>
      </c>
      <c r="J30" s="29">
        <f>IF($C$19, SUMIFS(CHOOSE(MATCH(J$26, $C$5:$C$8,0), Sales, Profit, Quantity),Segment, INDEX(Calculation!$D$5:$D$7, Calculation!$C$16),Product_Type, IF($C$15&lt;&gt;"(All)",$C$15,"&lt;&gt;(All)"),[0]!Year,J$25,Month,$E30), NA())</f>
        <v>2490</v>
      </c>
      <c r="K30" s="29" t="e">
        <f>IF($C$20, SUMIFS(CHOOSE(MATCH(K$26, $C$5:$C$8,0), Sales, Profit, Quantity),Segment, INDEX(Calculation!$D$5:$D$7, Calculation!$C$16),Product_Type, IF($C$15&lt;&gt;"(All)",$C$15,"&lt;&gt;(All)"),[0]!Year,K$25,Month,$E30), NA())</f>
        <v>#N/A</v>
      </c>
      <c r="L30" s="17"/>
      <c r="M30" s="17"/>
      <c r="N30" s="41" t="str">
        <f t="shared" si="5"/>
        <v>Decaf Irish Cream</v>
      </c>
      <c r="O30" s="47">
        <f t="shared" si="6"/>
        <v>3349.1</v>
      </c>
      <c r="P30" s="48">
        <f t="shared" si="7"/>
        <v>-7.1901257011106931E-2</v>
      </c>
      <c r="Q30" s="48">
        <f t="shared" si="8"/>
        <v>-7.1901257011106931E-2</v>
      </c>
      <c r="R30" s="48"/>
      <c r="S30" s="47">
        <f t="shared" si="9"/>
        <v>1687.07</v>
      </c>
      <c r="T30" s="49">
        <f t="shared" si="10"/>
        <v>0.35103946441155759</v>
      </c>
      <c r="U30" s="48">
        <f t="shared" si="11"/>
        <v>0.35103946441155759</v>
      </c>
      <c r="V30" s="48"/>
      <c r="W30" s="50">
        <f t="shared" si="12"/>
        <v>313</v>
      </c>
      <c r="X30" s="49">
        <f t="shared" si="13"/>
        <v>-9.0116279069767435E-2</v>
      </c>
      <c r="Y30" s="48">
        <f t="shared" si="14"/>
        <v>-9.0116279069767435E-2</v>
      </c>
      <c r="Z30" s="17"/>
      <c r="AA30" s="17"/>
      <c r="AB30" s="17"/>
    </row>
    <row r="31" spans="1:39" x14ac:dyDescent="0.25">
      <c r="A31" s="17"/>
      <c r="B31" s="17"/>
      <c r="C31" s="17"/>
      <c r="D31" s="17"/>
      <c r="E31" s="17" t="s">
        <v>13</v>
      </c>
      <c r="F31" s="37">
        <f>IF($C$19, SUMIFS(CHOOSE(MATCH(F$26, $C$5:$C$8,0), Sales, Profit, Quantity),Segment, INDEX(Calculation!$D$5:$D$7, Calculation!$C$16),Product_Type, IF($C$15&lt;&gt;"(All)",$C$15,"&lt;&gt;(All)"),[0]!Year,F$25,Month,$E31), NA())</f>
        <v>26498.380000000005</v>
      </c>
      <c r="G31" s="37" t="e">
        <f>IF($C$20, SUMIFS(CHOOSE(MATCH(G$26, $C$5:$C$8,0), Sales, Profit, Quantity),Segment, INDEX(Calculation!$D$5:$D$7, Calculation!$C$16),Product_Type, IF($C$15&lt;&gt;"(All)",$C$15,"&lt;&gt;(All)"),[0]!Year,G$25,Month,$E31), NA())</f>
        <v>#N/A</v>
      </c>
      <c r="H31" s="37">
        <f>IF($C$19, SUMIFS(CHOOSE(MATCH(H$26, $C$5:$C$8,0), Sales, Profit, Quantity),Segment, INDEX(Calculation!$D$5:$D$7, Calculation!$C$16),Product_Type, IF($C$15&lt;&gt;"(All)",$C$15,"&lt;&gt;(All)"),[0]!Year,H$25,Month,$E31), NA())</f>
        <v>7665.0699999999979</v>
      </c>
      <c r="I31" s="37" t="e">
        <f>IF($C$20, SUMIFS(CHOOSE(MATCH(I$26, $C$5:$C$8,0), Sales, Profit, Quantity),Segment, INDEX(Calculation!$D$5:$D$7, Calculation!$C$16),Product_Type, IF($C$15&lt;&gt;"(All)",$C$15,"&lt;&gt;(All)"),[0]!Year,I$25,Month,$E31), NA())</f>
        <v>#N/A</v>
      </c>
      <c r="J31" s="29">
        <f>IF($C$19, SUMIFS(CHOOSE(MATCH(J$26, $C$5:$C$8,0), Sales, Profit, Quantity),Segment, INDEX(Calculation!$D$5:$D$7, Calculation!$C$16),Product_Type, IF($C$15&lt;&gt;"(All)",$C$15,"&lt;&gt;(All)"),[0]!Year,J$25,Month,$E31), NA())</f>
        <v>2513</v>
      </c>
      <c r="K31" s="29" t="e">
        <f>IF($C$20, SUMIFS(CHOOSE(MATCH(K$26, $C$5:$C$8,0), Sales, Profit, Quantity),Segment, INDEX(Calculation!$D$5:$D$7, Calculation!$C$16),Product_Type, IF($C$15&lt;&gt;"(All)",$C$15,"&lt;&gt;(All)"),[0]!Year,K$25,Month,$E31), NA())</f>
        <v>#N/A</v>
      </c>
      <c r="L31" s="17"/>
      <c r="M31" s="17"/>
      <c r="N31" s="41" t="str">
        <f t="shared" si="5"/>
        <v>Espresso</v>
      </c>
      <c r="O31" s="47">
        <f t="shared" si="6"/>
        <v>6849.97</v>
      </c>
      <c r="P31" s="48">
        <f t="shared" si="7"/>
        <v>-0.14015314127910622</v>
      </c>
      <c r="Q31" s="48">
        <f t="shared" si="8"/>
        <v>-0.14015314127910622</v>
      </c>
      <c r="R31" s="48"/>
      <c r="S31" s="47">
        <f t="shared" si="9"/>
        <v>1658.62</v>
      </c>
      <c r="T31" s="49">
        <f t="shared" si="10"/>
        <v>-0.44274665537793728</v>
      </c>
      <c r="U31" s="48">
        <f t="shared" si="11"/>
        <v>-0.44274665537793728</v>
      </c>
      <c r="V31" s="48"/>
      <c r="W31" s="50">
        <f t="shared" si="12"/>
        <v>653</v>
      </c>
      <c r="X31" s="49">
        <f t="shared" si="13"/>
        <v>-3.687315634218289E-2</v>
      </c>
      <c r="Y31" s="48">
        <f t="shared" si="14"/>
        <v>-3.687315634218289E-2</v>
      </c>
      <c r="Z31" s="17"/>
      <c r="AA31" s="17"/>
      <c r="AB31" s="17"/>
    </row>
    <row r="32" spans="1:39" x14ac:dyDescent="0.25">
      <c r="A32" s="17"/>
      <c r="B32" s="17"/>
      <c r="C32" s="17"/>
      <c r="D32" s="17"/>
      <c r="E32" s="17" t="s">
        <v>8</v>
      </c>
      <c r="F32" s="37">
        <f>IF($C$19, SUMIFS(CHOOSE(MATCH(F$26, $C$5:$C$8,0), Sales, Profit, Quantity),Segment, INDEX(Calculation!$D$5:$D$7, Calculation!$C$16),Product_Type, IF($C$15&lt;&gt;"(All)",$C$15,"&lt;&gt;(All)"),[0]!Year,F$25,Month,$E32), NA())</f>
        <v>24692.850000000006</v>
      </c>
      <c r="G32" s="37" t="e">
        <f>IF($C$20, SUMIFS(CHOOSE(MATCH(G$26, $C$5:$C$8,0), Sales, Profit, Quantity),Segment, INDEX(Calculation!$D$5:$D$7, Calculation!$C$16),Product_Type, IF($C$15&lt;&gt;"(All)",$C$15,"&lt;&gt;(All)"),[0]!Year,G$25,Month,$E32), NA())</f>
        <v>#N/A</v>
      </c>
      <c r="H32" s="37">
        <f>IF($C$19, SUMIFS(CHOOSE(MATCH(H$26, $C$5:$C$8,0), Sales, Profit, Quantity),Segment, INDEX(Calculation!$D$5:$D$7, Calculation!$C$16),Product_Type, IF($C$15&lt;&gt;"(All)",$C$15,"&lt;&gt;(All)"),[0]!Year,H$25,Month,$E32), NA())</f>
        <v>6895.0800000000008</v>
      </c>
      <c r="I32" s="37" t="e">
        <f>IF($C$20, SUMIFS(CHOOSE(MATCH(I$26, $C$5:$C$8,0), Sales, Profit, Quantity),Segment, INDEX(Calculation!$D$5:$D$7, Calculation!$C$16),Product_Type, IF($C$15&lt;&gt;"(All)",$C$15,"&lt;&gt;(All)"),[0]!Year,I$25,Month,$E32), NA())</f>
        <v>#N/A</v>
      </c>
      <c r="J32" s="29">
        <f>IF($C$19, SUMIFS(CHOOSE(MATCH(J$26, $C$5:$C$8,0), Sales, Profit, Quantity),Segment, INDEX(Calculation!$D$5:$D$7, Calculation!$C$16),Product_Type, IF($C$15&lt;&gt;"(All)",$C$15,"&lt;&gt;(All)"),[0]!Year,J$25,Month,$E32), NA())</f>
        <v>2436</v>
      </c>
      <c r="K32" s="29" t="e">
        <f>IF($C$20, SUMIFS(CHOOSE(MATCH(K$26, $C$5:$C$8,0), Sales, Profit, Quantity),Segment, INDEX(Calculation!$D$5:$D$7, Calculation!$C$16),Product_Type, IF($C$15&lt;&gt;"(All)",$C$15,"&lt;&gt;(All)"),[0]!Year,K$25,Month,$E32), NA())</f>
        <v>#N/A</v>
      </c>
      <c r="L32" s="17"/>
      <c r="M32" s="17"/>
      <c r="N32" s="41" t="str">
        <f t="shared" si="5"/>
        <v>Italian</v>
      </c>
      <c r="O32" s="47">
        <f t="shared" si="6"/>
        <v>5004.12</v>
      </c>
      <c r="P32" s="48">
        <f t="shared" si="7"/>
        <v>-4.5006154638880129E-2</v>
      </c>
      <c r="Q32" s="48">
        <f t="shared" si="8"/>
        <v>-4.5006154638880129E-2</v>
      </c>
      <c r="R32" s="48"/>
      <c r="S32" s="47">
        <f t="shared" si="9"/>
        <v>1057.02</v>
      </c>
      <c r="T32" s="49">
        <f t="shared" si="10"/>
        <v>-0.11516825715720738</v>
      </c>
      <c r="U32" s="48">
        <f t="shared" si="11"/>
        <v>-0.11516825715720738</v>
      </c>
      <c r="V32" s="48"/>
      <c r="W32" s="50">
        <f t="shared" si="12"/>
        <v>446</v>
      </c>
      <c r="X32" s="49">
        <f t="shared" si="13"/>
        <v>-0.17863720073664824</v>
      </c>
      <c r="Y32" s="48">
        <f t="shared" si="14"/>
        <v>-0.17863720073664824</v>
      </c>
      <c r="Z32" s="17"/>
      <c r="AA32" s="17"/>
      <c r="AB32" s="17"/>
    </row>
    <row r="33" spans="1:28" x14ac:dyDescent="0.25">
      <c r="A33" s="17"/>
      <c r="B33" s="17"/>
      <c r="C33" s="17"/>
      <c r="D33" s="17"/>
      <c r="E33" s="17" t="s">
        <v>9</v>
      </c>
      <c r="F33" s="37">
        <f>IF($C$19, SUMIFS(CHOOSE(MATCH(F$26, $C$5:$C$8,0), Sales, Profit, Quantity),Segment, INDEX(Calculation!$D$5:$D$7, Calculation!$C$16),Product_Type, IF($C$15&lt;&gt;"(All)",$C$15,"&lt;&gt;(All)"),[0]!Year,F$25,Month,$E33), NA())</f>
        <v>25070.199999999997</v>
      </c>
      <c r="G33" s="37" t="e">
        <f>IF($C$20, SUMIFS(CHOOSE(MATCH(G$26, $C$5:$C$8,0), Sales, Profit, Quantity),Segment, INDEX(Calculation!$D$5:$D$7, Calculation!$C$16),Product_Type, IF($C$15&lt;&gt;"(All)",$C$15,"&lt;&gt;(All)"),[0]!Year,G$25,Month,$E33), NA())</f>
        <v>#N/A</v>
      </c>
      <c r="H33" s="37">
        <f>IF($C$19, SUMIFS(CHOOSE(MATCH(H$26, $C$5:$C$8,0), Sales, Profit, Quantity),Segment, INDEX(Calculation!$D$5:$D$7, Calculation!$C$16),Product_Type, IF($C$15&lt;&gt;"(All)",$C$15,"&lt;&gt;(All)"),[0]!Year,H$25,Month,$E33), NA())</f>
        <v>7952.57</v>
      </c>
      <c r="I33" s="37" t="e">
        <f>IF($C$20, SUMIFS(CHOOSE(MATCH(I$26, $C$5:$C$8,0), Sales, Profit, Quantity),Segment, INDEX(Calculation!$D$5:$D$7, Calculation!$C$16),Product_Type, IF($C$15&lt;&gt;"(All)",$C$15,"&lt;&gt;(All)"),[0]!Year,I$25,Month,$E33), NA())</f>
        <v>#N/A</v>
      </c>
      <c r="J33" s="29">
        <f>IF($C$19, SUMIFS(CHOOSE(MATCH(J$26, $C$5:$C$8,0), Sales, Profit, Quantity),Segment, INDEX(Calculation!$D$5:$D$7, Calculation!$C$16),Product_Type, IF($C$15&lt;&gt;"(All)",$C$15,"&lt;&gt;(All)"),[0]!Year,J$25,Month,$E33), NA())</f>
        <v>2316</v>
      </c>
      <c r="K33" s="29" t="e">
        <f>IF($C$20, SUMIFS(CHOOSE(MATCH(K$26, $C$5:$C$8,0), Sales, Profit, Quantity),Segment, INDEX(Calculation!$D$5:$D$7, Calculation!$C$16),Product_Type, IF($C$15&lt;&gt;"(All)",$C$15,"&lt;&gt;(All)"),[0]!Year,K$25,Month,$E33), NA())</f>
        <v>#N/A</v>
      </c>
      <c r="L33" s="36"/>
      <c r="M33" s="17"/>
      <c r="N33" s="41" t="str">
        <f t="shared" si="5"/>
        <v>Earl Grey</v>
      </c>
      <c r="O33" s="47">
        <f t="shared" si="6"/>
        <v>416.68</v>
      </c>
      <c r="P33" s="48">
        <f t="shared" si="7"/>
        <v>-0.16160965794768611</v>
      </c>
      <c r="Q33" s="48">
        <f t="shared" si="8"/>
        <v>-0.16160965794768611</v>
      </c>
      <c r="R33" s="48"/>
      <c r="S33" s="47">
        <f t="shared" si="9"/>
        <v>47.95999999999998</v>
      </c>
      <c r="T33" s="49">
        <f t="shared" si="10"/>
        <v>-0.69549206349206361</v>
      </c>
      <c r="U33" s="48">
        <f t="shared" si="11"/>
        <v>-0.69549206349206361</v>
      </c>
      <c r="V33" s="48"/>
      <c r="W33" s="50">
        <f t="shared" si="12"/>
        <v>44</v>
      </c>
      <c r="X33" s="49">
        <f t="shared" si="13"/>
        <v>-0.12</v>
      </c>
      <c r="Y33" s="48">
        <f t="shared" si="14"/>
        <v>-0.12</v>
      </c>
      <c r="Z33" s="17"/>
      <c r="AA33" s="17"/>
      <c r="AB33" s="17"/>
    </row>
    <row r="34" spans="1:28" x14ac:dyDescent="0.25">
      <c r="A34" s="17"/>
      <c r="B34" s="17"/>
      <c r="C34" s="17"/>
      <c r="D34" s="17"/>
      <c r="E34" s="17" t="s">
        <v>10</v>
      </c>
      <c r="F34" s="37">
        <f>IF($C$19, SUMIFS(CHOOSE(MATCH(F$26, $C$5:$C$8,0), Sales, Profit, Quantity),Segment, INDEX(Calculation!$D$5:$D$7, Calculation!$C$16),Product_Type, IF($C$15&lt;&gt;"(All)",$C$15,"&lt;&gt;(All)"),[0]!Year,F$25,Month,$E34), NA())</f>
        <v>26429.08</v>
      </c>
      <c r="G34" s="37" t="e">
        <f>IF($C$20, SUMIFS(CHOOSE(MATCH(G$26, $C$5:$C$8,0), Sales, Profit, Quantity),Segment, INDEX(Calculation!$D$5:$D$7, Calculation!$C$16),Product_Type, IF($C$15&lt;&gt;"(All)",$C$15,"&lt;&gt;(All)"),[0]!Year,G$25,Month,$E34), NA())</f>
        <v>#N/A</v>
      </c>
      <c r="H34" s="37">
        <f>IF($C$19, SUMIFS(CHOOSE(MATCH(H$26, $C$5:$C$8,0), Sales, Profit, Quantity),Segment, INDEX(Calculation!$D$5:$D$7, Calculation!$C$16),Product_Type, IF($C$15&lt;&gt;"(All)",$C$15,"&lt;&gt;(All)"),[0]!Year,H$25,Month,$E34), NA())</f>
        <v>8954.9200000000019</v>
      </c>
      <c r="I34" s="37" t="e">
        <f>IF($C$20, SUMIFS(CHOOSE(MATCH(I$26, $C$5:$C$8,0), Sales, Profit, Quantity),Segment, INDEX(Calculation!$D$5:$D$7, Calculation!$C$16),Product_Type, IF($C$15&lt;&gt;"(All)",$C$15,"&lt;&gt;(All)"),[0]!Year,I$25,Month,$E34), NA())</f>
        <v>#N/A</v>
      </c>
      <c r="J34" s="29">
        <f>IF($C$19, SUMIFS(CHOOSE(MATCH(J$26, $C$5:$C$8,0), Sales, Profit, Quantity),Segment, INDEX(Calculation!$D$5:$D$7, Calculation!$C$16),Product_Type, IF($C$15&lt;&gt;"(All)",$C$15,"&lt;&gt;(All)"),[0]!Year,J$25,Month,$E34), NA())</f>
        <v>2304</v>
      </c>
      <c r="K34" s="29" t="e">
        <f>IF($C$20, SUMIFS(CHOOSE(MATCH(K$26, $C$5:$C$8,0), Sales, Profit, Quantity),Segment, INDEX(Calculation!$D$5:$D$7, Calculation!$C$16),Product_Type, IF($C$15&lt;&gt;"(All)",$C$15,"&lt;&gt;(All)"),[0]!Year,K$25,Month,$E34), NA())</f>
        <v>#N/A</v>
      </c>
      <c r="L34" s="36"/>
      <c r="M34" s="17"/>
      <c r="N34" s="41" t="str">
        <f t="shared" si="5"/>
        <v>Green Tea</v>
      </c>
      <c r="O34" s="47">
        <f t="shared" si="6"/>
        <v>846.45</v>
      </c>
      <c r="P34" s="48">
        <f t="shared" si="7"/>
        <v>0.35775239806230141</v>
      </c>
      <c r="Q34" s="48">
        <f t="shared" si="8"/>
        <v>0.35775239806230141</v>
      </c>
      <c r="R34" s="48"/>
      <c r="S34" s="47">
        <f t="shared" si="9"/>
        <v>162.45000000000005</v>
      </c>
      <c r="T34" s="49">
        <f t="shared" si="10"/>
        <v>-0.18559181831854427</v>
      </c>
      <c r="U34" s="48">
        <f t="shared" si="11"/>
        <v>-0.18559181831854427</v>
      </c>
      <c r="V34" s="48"/>
      <c r="W34" s="50">
        <f t="shared" si="12"/>
        <v>95</v>
      </c>
      <c r="X34" s="49">
        <f t="shared" si="13"/>
        <v>0.55737704918032782</v>
      </c>
      <c r="Y34" s="48">
        <f t="shared" si="14"/>
        <v>0.55737704918032782</v>
      </c>
      <c r="Z34" s="17"/>
      <c r="AA34" s="17"/>
      <c r="AB34" s="17"/>
    </row>
    <row r="35" spans="1:28" x14ac:dyDescent="0.25">
      <c r="A35" s="17"/>
      <c r="B35" s="17"/>
      <c r="C35" s="17"/>
      <c r="D35" s="17"/>
      <c r="E35" s="17" t="s">
        <v>16</v>
      </c>
      <c r="F35" s="37">
        <f>IF($C$19, SUMIFS(CHOOSE(MATCH(F$26, $C$5:$C$8,0), Sales, Profit, Quantity),Segment, INDEX(Calculation!$D$5:$D$7, Calculation!$C$16),Product_Type, IF($C$15&lt;&gt;"(All)",$C$15,"&lt;&gt;(All)"),[0]!Year,F$25,Month,$E35), NA())</f>
        <v>22876.729999999996</v>
      </c>
      <c r="G35" s="37" t="e">
        <f>IF($C$20, SUMIFS(CHOOSE(MATCH(G$26, $C$5:$C$8,0), Sales, Profit, Quantity),Segment, INDEX(Calculation!$D$5:$D$7, Calculation!$C$16),Product_Type, IF($C$15&lt;&gt;"(All)",$C$15,"&lt;&gt;(All)"),[0]!Year,G$25,Month,$E35), NA())</f>
        <v>#N/A</v>
      </c>
      <c r="H35" s="37">
        <f>IF($C$19, SUMIFS(CHOOSE(MATCH(H$26, $C$5:$C$8,0), Sales, Profit, Quantity),Segment, INDEX(Calculation!$D$5:$D$7, Calculation!$C$16),Product_Type, IF($C$15&lt;&gt;"(All)",$C$15,"&lt;&gt;(All)"),[0]!Year,H$25,Month,$E35), NA())</f>
        <v>8627.4499999999989</v>
      </c>
      <c r="I35" s="37" t="e">
        <f>IF($C$20, SUMIFS(CHOOSE(MATCH(I$26, $C$5:$C$8,0), Sales, Profit, Quantity),Segment, INDEX(Calculation!$D$5:$D$7, Calculation!$C$16),Product_Type, IF($C$15&lt;&gt;"(All)",$C$15,"&lt;&gt;(All)"),[0]!Year,I$25,Month,$E35), NA())</f>
        <v>#N/A</v>
      </c>
      <c r="J35" s="29">
        <f>IF($C$19, SUMIFS(CHOOSE(MATCH(J$26, $C$5:$C$8,0), Sales, Profit, Quantity),Segment, INDEX(Calculation!$D$5:$D$7, Calculation!$C$16),Product_Type, IF($C$15&lt;&gt;"(All)",$C$15,"&lt;&gt;(All)"),[0]!Year,J$25,Month,$E35), NA())</f>
        <v>2129</v>
      </c>
      <c r="K35" s="29" t="e">
        <f>IF($C$20, SUMIFS(CHOOSE(MATCH(K$26, $C$5:$C$8,0), Sales, Profit, Quantity),Segment, INDEX(Calculation!$D$5:$D$7, Calculation!$C$16),Product_Type, IF($C$15&lt;&gt;"(All)",$C$15,"&lt;&gt;(All)"),[0]!Year,K$25,Month,$E35), NA())</f>
        <v>#N/A</v>
      </c>
      <c r="L35" s="17"/>
      <c r="M35" s="17"/>
      <c r="N35" s="41"/>
      <c r="O35" s="41"/>
      <c r="P35" s="41"/>
      <c r="Q35" s="41"/>
      <c r="R35" s="41"/>
      <c r="S35" s="41"/>
      <c r="T35" s="41"/>
      <c r="U35" s="41"/>
      <c r="V35" s="41"/>
      <c r="W35" s="41"/>
      <c r="X35" s="41"/>
      <c r="Y35" s="41"/>
      <c r="Z35" s="17"/>
      <c r="AA35" s="17"/>
      <c r="AB35" s="17"/>
    </row>
    <row r="36" spans="1:28" x14ac:dyDescent="0.25">
      <c r="A36" s="17"/>
      <c r="B36" s="17"/>
      <c r="C36" s="17"/>
      <c r="D36" s="17"/>
      <c r="E36" s="17" t="s">
        <v>11</v>
      </c>
      <c r="F36" s="37">
        <f>IF($C$19, SUMIFS(CHOOSE(MATCH(F$26, $C$5:$C$8,0), Sales, Profit, Quantity),Segment, INDEX(Calculation!$D$5:$D$7, Calculation!$C$16),Product_Type, IF($C$15&lt;&gt;"(All)",$C$15,"&lt;&gt;(All)"),[0]!Year,F$25,Month,$E36), NA())</f>
        <v>38166.18</v>
      </c>
      <c r="G36" s="37" t="e">
        <f>IF($C$20, SUMIFS(CHOOSE(MATCH(G$26, $C$5:$C$8,0), Sales, Profit, Quantity),Segment, INDEX(Calculation!$D$5:$D$7, Calculation!$C$16),Product_Type, IF($C$15&lt;&gt;"(All)",$C$15,"&lt;&gt;(All)"),[0]!Year,G$25,Month,$E36), NA())</f>
        <v>#N/A</v>
      </c>
      <c r="H36" s="37">
        <f>IF($C$19, SUMIFS(CHOOSE(MATCH(H$26, $C$5:$C$8,0), Sales, Profit, Quantity),Segment, INDEX(Calculation!$D$5:$D$7, Calculation!$C$16),Product_Type, IF($C$15&lt;&gt;"(All)",$C$15,"&lt;&gt;(All)"),[0]!Year,H$25,Month,$E36), NA())</f>
        <v>13323.56</v>
      </c>
      <c r="I36" s="37" t="e">
        <f>IF($C$20, SUMIFS(CHOOSE(MATCH(I$26, $C$5:$C$8,0), Sales, Profit, Quantity),Segment, INDEX(Calculation!$D$5:$D$7, Calculation!$C$16),Product_Type, IF($C$15&lt;&gt;"(All)",$C$15,"&lt;&gt;(All)"),[0]!Year,I$25,Month,$E36), NA())</f>
        <v>#N/A</v>
      </c>
      <c r="J36" s="29">
        <f>IF($C$19, SUMIFS(CHOOSE(MATCH(J$26, $C$5:$C$8,0), Sales, Profit, Quantity),Segment, INDEX(Calculation!$D$5:$D$7, Calculation!$C$16),Product_Type, IF($C$15&lt;&gt;"(All)",$C$15,"&lt;&gt;(All)"),[0]!Year,J$25,Month,$E36), NA())</f>
        <v>3368</v>
      </c>
      <c r="K36" s="29" t="e">
        <f>IF($C$20, SUMIFS(CHOOSE(MATCH(K$26, $C$5:$C$8,0), Sales, Profit, Quantity),Segment, INDEX(Calculation!$D$5:$D$7, Calculation!$C$16),Product_Type, IF($C$15&lt;&gt;"(All)",$C$15,"&lt;&gt;(All)"),[0]!Year,K$25,Month,$E36), NA())</f>
        <v>#N/A</v>
      </c>
      <c r="L36" s="17"/>
      <c r="M36" s="17"/>
      <c r="N36" s="17"/>
      <c r="O36" s="17"/>
      <c r="P36" s="17"/>
      <c r="Q36" s="17"/>
      <c r="R36" s="17"/>
      <c r="S36" s="17"/>
      <c r="T36" s="17"/>
      <c r="U36" s="17"/>
      <c r="V36" s="17"/>
      <c r="W36" s="17"/>
      <c r="X36" s="17"/>
      <c r="Y36" s="17"/>
      <c r="Z36" s="17"/>
      <c r="AA36" s="17"/>
      <c r="AB36" s="17"/>
    </row>
    <row r="37" spans="1:28" x14ac:dyDescent="0.25">
      <c r="A37" s="17"/>
      <c r="B37" s="17"/>
      <c r="C37" s="17"/>
      <c r="D37" s="17"/>
      <c r="E37" s="17" t="s">
        <v>14</v>
      </c>
      <c r="F37" s="37">
        <f>IF($C$19, SUMIFS(CHOOSE(MATCH(F$26, $C$5:$C$8,0), Sales, Profit, Quantity),Segment, INDEX(Calculation!$D$5:$D$7, Calculation!$C$16),Product_Type, IF($C$15&lt;&gt;"(All)",$C$15,"&lt;&gt;(All)"),[0]!Year,F$25,Month,$E37), NA())</f>
        <v>38017.47</v>
      </c>
      <c r="G37" s="37" t="e">
        <f>IF($C$20, SUMIFS(CHOOSE(MATCH(G$26, $C$5:$C$8,0), Sales, Profit, Quantity),Segment, INDEX(Calculation!$D$5:$D$7, Calculation!$C$16),Product_Type, IF($C$15&lt;&gt;"(All)",$C$15,"&lt;&gt;(All)"),[0]!Year,G$25,Month,$E37), NA())</f>
        <v>#N/A</v>
      </c>
      <c r="H37" s="37">
        <f>IF($C$19, SUMIFS(CHOOSE(MATCH(H$26, $C$5:$C$8,0), Sales, Profit, Quantity),Segment, INDEX(Calculation!$D$5:$D$7, Calculation!$C$16),Product_Type, IF($C$15&lt;&gt;"(All)",$C$15,"&lt;&gt;(All)"),[0]!Year,H$25,Month,$E37), NA())</f>
        <v>12126.580000000002</v>
      </c>
      <c r="I37" s="37" t="e">
        <f>IF($C$20, SUMIFS(CHOOSE(MATCH(I$26, $C$5:$C$8,0), Sales, Profit, Quantity),Segment, INDEX(Calculation!$D$5:$D$7, Calculation!$C$16),Product_Type, IF($C$15&lt;&gt;"(All)",$C$15,"&lt;&gt;(All)"),[0]!Year,I$25,Month,$E37), NA())</f>
        <v>#N/A</v>
      </c>
      <c r="J37" s="29">
        <f>IF($C$19, SUMIFS(CHOOSE(MATCH(J$26, $C$5:$C$8,0), Sales, Profit, Quantity),Segment, INDEX(Calculation!$D$5:$D$7, Calculation!$C$16),Product_Type, IF($C$15&lt;&gt;"(All)",$C$15,"&lt;&gt;(All)"),[0]!Year,J$25,Month,$E37), NA())</f>
        <v>3492</v>
      </c>
      <c r="K37" s="29" t="e">
        <f>IF($C$20, SUMIFS(CHOOSE(MATCH(K$26, $C$5:$C$8,0), Sales, Profit, Quantity),Segment, INDEX(Calculation!$D$5:$D$7, Calculation!$C$16),Product_Type, IF($C$15&lt;&gt;"(All)",$C$15,"&lt;&gt;(All)"),[0]!Year,K$25,Month,$E37), NA())</f>
        <v>#N/A</v>
      </c>
      <c r="L37" s="17"/>
      <c r="M37" s="17"/>
      <c r="N37" s="17"/>
      <c r="O37" s="17"/>
      <c r="P37" s="17"/>
      <c r="Q37" s="17"/>
      <c r="R37" s="17"/>
      <c r="S37" s="17"/>
      <c r="T37" s="17"/>
      <c r="U37" s="17"/>
      <c r="V37" s="17"/>
      <c r="W37" s="17"/>
      <c r="X37" s="17"/>
      <c r="Y37" s="17"/>
      <c r="Z37" s="17"/>
      <c r="AA37" s="17"/>
      <c r="AB37" s="17"/>
    </row>
    <row r="38" spans="1:28" x14ac:dyDescent="0.25">
      <c r="A38" s="17"/>
      <c r="B38" s="17"/>
      <c r="C38" s="17"/>
      <c r="D38" s="17"/>
      <c r="E38" s="17" t="s">
        <v>12</v>
      </c>
      <c r="F38" s="37">
        <f>IF($C$19, SUMIFS(CHOOSE(MATCH(F$26, $C$5:$C$8,0), Sales, Profit, Quantity),Segment, INDEX(Calculation!$D$5:$D$7, Calculation!$C$16),Product_Type, IF($C$15&lt;&gt;"(All)",$C$15,"&lt;&gt;(All)"),[0]!Year,F$25,Month,$E38), NA())</f>
        <v>33313.409999999996</v>
      </c>
      <c r="G38" s="37" t="e">
        <f>IF($C$20, SUMIFS(CHOOSE(MATCH(G$26, $C$5:$C$8,0), Sales, Profit, Quantity),Segment, INDEX(Calculation!$D$5:$D$7, Calculation!$C$16),Product_Type, IF($C$15&lt;&gt;"(All)",$C$15,"&lt;&gt;(All)"),[0]!Year,G$25,Month,$E38), NA())</f>
        <v>#N/A</v>
      </c>
      <c r="H38" s="37">
        <f>IF($C$19, SUMIFS(CHOOSE(MATCH(H$26, $C$5:$C$8,0), Sales, Profit, Quantity),Segment, INDEX(Calculation!$D$5:$D$7, Calculation!$C$16),Product_Type, IF($C$15&lt;&gt;"(All)",$C$15,"&lt;&gt;(All)"),[0]!Year,H$25,Month,$E38), NA())</f>
        <v>9996.1</v>
      </c>
      <c r="I38" s="37" t="e">
        <f>IF($C$20, SUMIFS(CHOOSE(MATCH(I$26, $C$5:$C$8,0), Sales, Profit, Quantity),Segment, INDEX(Calculation!$D$5:$D$7, Calculation!$C$16),Product_Type, IF($C$15&lt;&gt;"(All)",$C$15,"&lt;&gt;(All)"),[0]!Year,I$25,Month,$E38), NA())</f>
        <v>#N/A</v>
      </c>
      <c r="J38" s="29">
        <f>IF($C$19, SUMIFS(CHOOSE(MATCH(J$26, $C$5:$C$8,0), Sales, Profit, Quantity),Segment, INDEX(Calculation!$D$5:$D$7, Calculation!$C$16),Product_Type, IF($C$15&lt;&gt;"(All)",$C$15,"&lt;&gt;(All)"),[0]!Year,J$25,Month,$E38), NA())</f>
        <v>3117</v>
      </c>
      <c r="K38" s="29" t="e">
        <f>IF($C$20, SUMIFS(CHOOSE(MATCH(K$26, $C$5:$C$8,0), Sales, Profit, Quantity),Segment, INDEX(Calculation!$D$5:$D$7, Calculation!$C$16),Product_Type, IF($C$15&lt;&gt;"(All)",$C$15,"&lt;&gt;(All)"),[0]!Year,K$25,Month,$E38), NA())</f>
        <v>#N/A</v>
      </c>
      <c r="L38" s="17"/>
      <c r="M38" s="17"/>
      <c r="N38" s="17"/>
      <c r="O38" s="17"/>
      <c r="P38" s="17"/>
      <c r="Q38" s="17"/>
      <c r="R38" s="17"/>
      <c r="S38" s="17"/>
      <c r="T38" s="17"/>
      <c r="U38" s="17"/>
      <c r="V38" s="17"/>
      <c r="W38" s="17"/>
      <c r="X38" s="17"/>
      <c r="Y38" s="17"/>
      <c r="Z38" s="17"/>
      <c r="AA38" s="17"/>
      <c r="AB38" s="17"/>
    </row>
    <row r="39" spans="1:28"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1:28" x14ac:dyDescent="0.25">
      <c r="A40" s="17"/>
      <c r="B40" s="17"/>
      <c r="C40" s="17"/>
      <c r="D40" s="17"/>
      <c r="E40" s="17"/>
      <c r="F40" s="17"/>
      <c r="G40" s="17"/>
      <c r="H40" s="17"/>
      <c r="I40" s="17"/>
      <c r="J40" s="51"/>
      <c r="K40" s="17"/>
      <c r="L40" s="17"/>
      <c r="M40" s="17"/>
      <c r="N40" s="17"/>
      <c r="O40" s="17"/>
      <c r="P40" s="17"/>
      <c r="Q40" s="17"/>
      <c r="R40" s="17"/>
      <c r="S40" s="37"/>
      <c r="T40" s="37"/>
      <c r="U40" s="37"/>
      <c r="V40" s="37"/>
      <c r="W40" s="37"/>
      <c r="X40" s="29"/>
      <c r="Y40" s="29"/>
      <c r="Z40" s="17"/>
      <c r="AA40" s="17"/>
      <c r="AB40" s="17"/>
    </row>
    <row r="41" spans="1:28" x14ac:dyDescent="0.25">
      <c r="A41" s="17"/>
      <c r="B41" s="17"/>
      <c r="C41" s="17"/>
      <c r="D41" s="17"/>
      <c r="E41" s="17"/>
      <c r="F41" s="17"/>
      <c r="G41" s="17"/>
      <c r="H41" s="17"/>
      <c r="I41" s="17"/>
      <c r="J41" s="51"/>
      <c r="K41" s="17"/>
      <c r="L41" s="17"/>
      <c r="M41" s="17"/>
      <c r="N41" s="17"/>
      <c r="O41" s="17"/>
      <c r="P41" s="17"/>
      <c r="Q41" s="17"/>
      <c r="R41" s="17"/>
      <c r="S41" s="37"/>
      <c r="T41" s="37"/>
      <c r="U41" s="37"/>
      <c r="V41" s="37"/>
      <c r="W41" s="37"/>
      <c r="X41" s="29"/>
      <c r="Y41" s="29"/>
      <c r="Z41" s="17"/>
      <c r="AA41" s="17"/>
      <c r="AB41" s="17"/>
    </row>
    <row r="42" spans="1:28" x14ac:dyDescent="0.25">
      <c r="A42" s="17"/>
      <c r="B42" s="17"/>
      <c r="C42" s="17"/>
      <c r="D42" s="17"/>
      <c r="E42" s="17"/>
      <c r="F42" s="17"/>
      <c r="G42" s="17"/>
      <c r="H42" s="17"/>
      <c r="I42" s="17"/>
      <c r="J42" s="51"/>
      <c r="K42" s="17"/>
      <c r="L42" s="17"/>
      <c r="M42" s="17"/>
      <c r="N42" s="17"/>
      <c r="O42" s="17"/>
      <c r="P42" s="17"/>
      <c r="Q42" s="17"/>
      <c r="R42" s="17"/>
      <c r="S42" s="37"/>
      <c r="T42" s="37"/>
      <c r="U42" s="37"/>
      <c r="V42" s="37"/>
      <c r="W42" s="37"/>
      <c r="X42" s="29"/>
      <c r="Y42" s="29"/>
      <c r="Z42" s="17"/>
      <c r="AA42" s="17"/>
      <c r="AB42" s="17"/>
    </row>
    <row r="43" spans="1:28" x14ac:dyDescent="0.25">
      <c r="A43" s="17"/>
      <c r="B43" s="17"/>
      <c r="C43" s="17"/>
      <c r="D43" s="17"/>
      <c r="E43" s="17"/>
      <c r="F43" s="17"/>
      <c r="G43" s="17"/>
      <c r="H43" s="17"/>
      <c r="I43" s="17"/>
      <c r="J43" s="51"/>
      <c r="K43" s="17"/>
      <c r="L43" s="17"/>
      <c r="M43" s="17"/>
      <c r="N43" s="17"/>
      <c r="O43" s="17"/>
      <c r="P43" s="17"/>
      <c r="Q43" s="17"/>
      <c r="R43" s="17"/>
      <c r="S43" s="37"/>
      <c r="T43" s="37"/>
      <c r="U43" s="37"/>
      <c r="V43" s="37"/>
      <c r="W43" s="37"/>
      <c r="X43" s="29"/>
      <c r="Y43" s="29"/>
      <c r="Z43" s="17"/>
      <c r="AA43" s="17"/>
      <c r="AB43" s="17"/>
    </row>
    <row r="44" spans="1:28" x14ac:dyDescent="0.25">
      <c r="A44" s="17"/>
      <c r="B44" s="17"/>
      <c r="C44" s="17"/>
      <c r="D44" s="17"/>
      <c r="E44" s="17"/>
      <c r="F44" s="17"/>
      <c r="G44" s="17"/>
      <c r="H44" s="17"/>
      <c r="I44" s="17"/>
      <c r="J44" s="51"/>
      <c r="K44" s="51"/>
      <c r="L44" s="51"/>
      <c r="M44" s="51"/>
      <c r="N44" s="51"/>
      <c r="O44" s="51"/>
      <c r="P44" s="17"/>
      <c r="Q44" s="17"/>
      <c r="R44" s="17"/>
      <c r="S44" s="17"/>
      <c r="T44" s="17"/>
      <c r="U44" s="17"/>
      <c r="V44" s="17"/>
      <c r="W44" s="17"/>
      <c r="X44" s="17"/>
      <c r="Y44" s="17"/>
      <c r="Z44" s="17"/>
      <c r="AA44" s="17"/>
      <c r="AB44" s="17"/>
    </row>
    <row r="45" spans="1:28" x14ac:dyDescent="0.25">
      <c r="A45" s="17"/>
      <c r="B45" s="17"/>
      <c r="C45" s="17"/>
      <c r="D45" s="17"/>
      <c r="E45" s="17"/>
      <c r="F45" s="17"/>
      <c r="G45" s="17"/>
      <c r="H45" s="17"/>
      <c r="I45" s="17"/>
      <c r="J45" s="51"/>
      <c r="K45" s="51"/>
      <c r="L45" s="51"/>
      <c r="M45" s="51"/>
      <c r="N45" s="51"/>
      <c r="O45" s="51"/>
      <c r="P45" s="17"/>
      <c r="Q45" s="17"/>
      <c r="R45" s="17"/>
      <c r="S45" s="17"/>
      <c r="T45" s="17"/>
      <c r="U45" s="17"/>
      <c r="V45" s="17"/>
      <c r="W45" s="17"/>
      <c r="X45" s="17"/>
      <c r="Y45" s="17"/>
      <c r="Z45" s="17"/>
      <c r="AA45" s="17"/>
      <c r="AB45" s="17"/>
    </row>
    <row r="46" spans="1:28" x14ac:dyDescent="0.25">
      <c r="A46" s="17"/>
      <c r="B46" s="17"/>
      <c r="C46" s="17"/>
      <c r="D46" s="17"/>
      <c r="E46" s="17"/>
      <c r="F46" s="17"/>
      <c r="G46" s="17"/>
      <c r="H46" s="17"/>
      <c r="I46" s="17"/>
      <c r="J46" s="51"/>
      <c r="K46" s="51"/>
      <c r="L46" s="51"/>
      <c r="M46" s="51"/>
      <c r="N46" s="51"/>
      <c r="O46" s="51"/>
      <c r="P46" s="17"/>
      <c r="Q46" s="37"/>
      <c r="R46" s="37"/>
      <c r="S46" s="37"/>
      <c r="T46" s="37"/>
      <c r="U46" s="37"/>
      <c r="V46" s="37"/>
      <c r="W46" s="37"/>
      <c r="X46" s="37"/>
      <c r="Y46" s="36"/>
      <c r="Z46" s="36"/>
      <c r="AA46" s="36"/>
      <c r="AB46" s="17"/>
    </row>
    <row r="47" spans="1:28" x14ac:dyDescent="0.25">
      <c r="A47" s="17"/>
      <c r="B47" s="17"/>
      <c r="C47" s="17"/>
      <c r="D47" s="17"/>
      <c r="E47" s="17"/>
      <c r="F47" s="17"/>
      <c r="G47" s="17"/>
      <c r="H47" s="17"/>
      <c r="I47" s="17"/>
      <c r="J47" s="51"/>
      <c r="K47" s="51"/>
      <c r="L47" s="51"/>
      <c r="M47" s="51"/>
      <c r="N47" s="51"/>
      <c r="O47" s="51"/>
      <c r="P47" s="17"/>
      <c r="Q47" s="17"/>
      <c r="R47" s="17"/>
      <c r="S47" s="17"/>
      <c r="T47" s="17"/>
      <c r="U47" s="17"/>
      <c r="V47" s="17"/>
      <c r="W47" s="17"/>
      <c r="X47" s="17"/>
      <c r="Y47" s="17"/>
      <c r="Z47" s="17"/>
      <c r="AA47" s="17"/>
      <c r="AB47" s="17"/>
    </row>
    <row r="48" spans="1:28"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1:28"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1:28"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1:28"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1:28"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1:28"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sheetData>
  <conditionalFormatting sqref="Q27:R34">
    <cfRule type="dataBar" priority="3">
      <dataBar showValue="0">
        <cfvo type="min"/>
        <cfvo type="max"/>
        <color theme="7" tint="0.39997558519241921"/>
      </dataBar>
      <extLst>
        <ext xmlns:x14="http://schemas.microsoft.com/office/spreadsheetml/2009/9/main" uri="{B025F937-C7B1-47D3-B67F-A62EFF666E3E}">
          <x14:id>{8E32452E-DAC5-4014-A73E-AB625DADC74C}</x14:id>
        </ext>
      </extLst>
    </cfRule>
  </conditionalFormatting>
  <conditionalFormatting sqref="U27:V34">
    <cfRule type="dataBar" priority="2">
      <dataBar showValue="0">
        <cfvo type="min"/>
        <cfvo type="max"/>
        <color theme="7" tint="0.39997558519241921"/>
      </dataBar>
      <extLst>
        <ext xmlns:x14="http://schemas.microsoft.com/office/spreadsheetml/2009/9/main" uri="{B025F937-C7B1-47D3-B67F-A62EFF666E3E}">
          <x14:id>{24576CEF-B76D-4F67-A68A-F16F0772AAF9}</x14:id>
        </ext>
      </extLst>
    </cfRule>
  </conditionalFormatting>
  <conditionalFormatting sqref="Y27:Y34">
    <cfRule type="dataBar" priority="1">
      <dataBar showValue="0">
        <cfvo type="min"/>
        <cfvo type="max"/>
        <color theme="7" tint="0.39997558519241921"/>
      </dataBar>
      <extLst>
        <ext xmlns:x14="http://schemas.microsoft.com/office/spreadsheetml/2009/9/main" uri="{B025F937-C7B1-47D3-B67F-A62EFF666E3E}">
          <x14:id>{E50A2872-9B61-4C0B-BE52-002657F35BC5}</x14:id>
        </ext>
      </extLst>
    </cfRule>
  </conditionalFormatting>
  <pageMargins left="0.7" right="0.7" top="0.75" bottom="0.75" header="0.3" footer="0.3"/>
  <pageSetup scale="81" orientation="landscape" r:id="rId2"/>
  <colBreaks count="2" manualBreakCount="2">
    <brk id="12" max="1048575" man="1"/>
    <brk id="26" max="1048575" man="1"/>
  </colBreaks>
  <extLst>
    <ext xmlns:x14="http://schemas.microsoft.com/office/spreadsheetml/2009/9/main" uri="{78C0D931-6437-407d-A8EE-F0AAD7539E65}">
      <x14:conditionalFormattings>
        <x14:conditionalFormatting xmlns:xm="http://schemas.microsoft.com/office/excel/2006/main">
          <x14:cfRule type="dataBar" id="{8E32452E-DAC5-4014-A73E-AB625DADC74C}">
            <x14:dataBar minLength="0" maxLength="100" border="1" gradient="0" negativeBarBorderColorSameAsPositive="0" axisPosition="middle">
              <x14:cfvo type="autoMin"/>
              <x14:cfvo type="autoMax"/>
              <x14:borderColor theme="7" tint="0.39997558519241921"/>
              <x14:negativeFillColor theme="5" tint="-9.9978637043366805E-2"/>
              <x14:negativeBorderColor theme="5" tint="-9.9978637043366805E-2"/>
              <x14:axisColor rgb="FF000000"/>
            </x14:dataBar>
          </x14:cfRule>
          <xm:sqref>Q27:R34</xm:sqref>
        </x14:conditionalFormatting>
        <x14:conditionalFormatting xmlns:xm="http://schemas.microsoft.com/office/excel/2006/main">
          <x14:cfRule type="dataBar" id="{24576CEF-B76D-4F67-A68A-F16F0772AAF9}">
            <x14:dataBar minLength="0" maxLength="100" border="1" gradient="0" negativeBarBorderColorSameAsPositive="0" axisPosition="middle">
              <x14:cfvo type="autoMin"/>
              <x14:cfvo type="autoMax"/>
              <x14:borderColor theme="7" tint="0.39997558519241921"/>
              <x14:negativeFillColor theme="5" tint="-9.9978637043366805E-2"/>
              <x14:negativeBorderColor theme="5" tint="-9.9978637043366805E-2"/>
              <x14:axisColor rgb="FF000000"/>
            </x14:dataBar>
          </x14:cfRule>
          <xm:sqref>U27:V34</xm:sqref>
        </x14:conditionalFormatting>
        <x14:conditionalFormatting xmlns:xm="http://schemas.microsoft.com/office/excel/2006/main">
          <x14:cfRule type="dataBar" id="{E50A2872-9B61-4C0B-BE52-002657F35BC5}">
            <x14:dataBar minLength="0" maxLength="100" border="1" gradient="0" negativeBarBorderColorSameAsPositive="0" axisPosition="middle">
              <x14:cfvo type="autoMin"/>
              <x14:cfvo type="autoMax"/>
              <x14:borderColor theme="7" tint="0.39997558519241921"/>
              <x14:negativeFillColor theme="5" tint="-9.9978637043366805E-2"/>
              <x14:negativeBorderColor theme="5" tint="-9.9978637043366805E-2"/>
              <x14:axisColor rgb="FF000000"/>
            </x14:dataBar>
          </x14:cfRule>
          <xm:sqref>Y27:Y34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EE497-B757-43C2-9464-8A4FFCA576E1}">
  <dimension ref="A3:H50"/>
  <sheetViews>
    <sheetView zoomScale="160" zoomScaleNormal="160" workbookViewId="0">
      <selection activeCell="E14" sqref="E14"/>
    </sheetView>
  </sheetViews>
  <sheetFormatPr defaultRowHeight="15" x14ac:dyDescent="0.25"/>
  <sheetData>
    <row r="3" spans="1:8" x14ac:dyDescent="0.25">
      <c r="A3" s="6" t="s">
        <v>52</v>
      </c>
    </row>
    <row r="4" spans="1:8" x14ac:dyDescent="0.25">
      <c r="A4" s="6" t="s">
        <v>53</v>
      </c>
    </row>
    <row r="5" spans="1:8" x14ac:dyDescent="0.25">
      <c r="A5" s="6" t="s">
        <v>54</v>
      </c>
    </row>
    <row r="6" spans="1:8" x14ac:dyDescent="0.25">
      <c r="A6" s="6"/>
    </row>
    <row r="12" spans="1:8" x14ac:dyDescent="0.25">
      <c r="A12" s="3" t="s">
        <v>0</v>
      </c>
      <c r="B12" s="3" t="s">
        <v>28</v>
      </c>
      <c r="C12" s="3" t="s">
        <v>29</v>
      </c>
      <c r="D12" s="3" t="s">
        <v>27</v>
      </c>
      <c r="E12" s="3"/>
      <c r="G12" s="12" t="s">
        <v>5</v>
      </c>
      <c r="H12">
        <v>1.2</v>
      </c>
    </row>
    <row r="13" spans="1:8" x14ac:dyDescent="0.25">
      <c r="A13" t="s">
        <v>3</v>
      </c>
      <c r="B13">
        <v>100</v>
      </c>
      <c r="C13">
        <v>150</v>
      </c>
      <c r="D13">
        <v>200</v>
      </c>
      <c r="G13" t="s">
        <v>6</v>
      </c>
      <c r="H13">
        <v>1.2</v>
      </c>
    </row>
    <row r="14" spans="1:8" x14ac:dyDescent="0.25">
      <c r="A14" t="s">
        <v>17</v>
      </c>
      <c r="B14">
        <v>200</v>
      </c>
      <c r="C14">
        <v>300</v>
      </c>
      <c r="D14">
        <v>450</v>
      </c>
      <c r="G14" t="s">
        <v>7</v>
      </c>
      <c r="H14">
        <v>1.1000000000000001</v>
      </c>
    </row>
    <row r="15" spans="1:8" x14ac:dyDescent="0.25">
      <c r="A15" t="s">
        <v>20</v>
      </c>
      <c r="B15">
        <v>150</v>
      </c>
      <c r="C15">
        <v>300</v>
      </c>
      <c r="D15">
        <v>650</v>
      </c>
      <c r="G15" t="s">
        <v>15</v>
      </c>
      <c r="H15">
        <v>0.9</v>
      </c>
    </row>
    <row r="16" spans="1:8" x14ac:dyDescent="0.25">
      <c r="A16" t="s">
        <v>18</v>
      </c>
      <c r="B16">
        <v>45</v>
      </c>
      <c r="C16">
        <v>150</v>
      </c>
      <c r="D16">
        <v>250</v>
      </c>
      <c r="G16" t="s">
        <v>13</v>
      </c>
      <c r="H16">
        <v>0.9</v>
      </c>
    </row>
    <row r="17" spans="1:8" x14ac:dyDescent="0.25">
      <c r="A17" t="s">
        <v>21</v>
      </c>
      <c r="B17">
        <v>60</v>
      </c>
      <c r="C17">
        <v>75</v>
      </c>
      <c r="D17">
        <v>40</v>
      </c>
      <c r="G17" t="s">
        <v>8</v>
      </c>
      <c r="H17">
        <v>0.9</v>
      </c>
    </row>
    <row r="18" spans="1:8" x14ac:dyDescent="0.25">
      <c r="A18" t="s">
        <v>19</v>
      </c>
      <c r="B18">
        <v>150</v>
      </c>
      <c r="C18">
        <v>400</v>
      </c>
      <c r="D18">
        <v>550</v>
      </c>
      <c r="G18" t="s">
        <v>9</v>
      </c>
      <c r="H18">
        <v>0.85</v>
      </c>
    </row>
    <row r="19" spans="1:8" x14ac:dyDescent="0.25">
      <c r="A19" t="s">
        <v>24</v>
      </c>
      <c r="B19">
        <v>40</v>
      </c>
      <c r="C19">
        <v>60</v>
      </c>
      <c r="D19">
        <v>70</v>
      </c>
      <c r="G19" t="s">
        <v>10</v>
      </c>
      <c r="H19">
        <v>0.85</v>
      </c>
    </row>
    <row r="20" spans="1:8" x14ac:dyDescent="0.25">
      <c r="A20" t="s">
        <v>23</v>
      </c>
      <c r="B20">
        <v>150</v>
      </c>
      <c r="C20">
        <v>275</v>
      </c>
      <c r="D20">
        <v>400</v>
      </c>
      <c r="G20" t="s">
        <v>16</v>
      </c>
      <c r="H20">
        <v>0.85</v>
      </c>
    </row>
    <row r="21" spans="1:8" x14ac:dyDescent="0.25">
      <c r="G21" t="s">
        <v>11</v>
      </c>
      <c r="H21">
        <v>1.25</v>
      </c>
    </row>
    <row r="22" spans="1:8" x14ac:dyDescent="0.25">
      <c r="A22" s="3" t="s">
        <v>0</v>
      </c>
      <c r="B22" s="3" t="s">
        <v>28</v>
      </c>
      <c r="C22" s="3" t="s">
        <v>29</v>
      </c>
      <c r="D22" s="3" t="s">
        <v>27</v>
      </c>
      <c r="E22" s="3"/>
      <c r="G22" s="12" t="s">
        <v>14</v>
      </c>
      <c r="H22">
        <v>1.25</v>
      </c>
    </row>
    <row r="23" spans="1:8" x14ac:dyDescent="0.25">
      <c r="A23" t="s">
        <v>3</v>
      </c>
      <c r="B23">
        <v>10</v>
      </c>
      <c r="C23">
        <v>15</v>
      </c>
      <c r="D23">
        <v>20</v>
      </c>
      <c r="G23" t="s">
        <v>12</v>
      </c>
      <c r="H23">
        <v>1.25</v>
      </c>
    </row>
    <row r="24" spans="1:8" x14ac:dyDescent="0.25">
      <c r="A24" t="s">
        <v>17</v>
      </c>
      <c r="B24">
        <v>15</v>
      </c>
      <c r="C24">
        <v>50</v>
      </c>
      <c r="D24">
        <v>75</v>
      </c>
    </row>
    <row r="25" spans="1:8" x14ac:dyDescent="0.25">
      <c r="A25" t="s">
        <v>20</v>
      </c>
      <c r="B25">
        <v>10</v>
      </c>
      <c r="C25">
        <v>18</v>
      </c>
      <c r="D25">
        <v>40</v>
      </c>
    </row>
    <row r="26" spans="1:8" x14ac:dyDescent="0.25">
      <c r="A26" t="s">
        <v>18</v>
      </c>
      <c r="B26">
        <v>5</v>
      </c>
      <c r="C26">
        <v>10</v>
      </c>
      <c r="D26">
        <v>15</v>
      </c>
    </row>
    <row r="27" spans="1:8" x14ac:dyDescent="0.25">
      <c r="A27" t="s">
        <v>21</v>
      </c>
      <c r="B27">
        <v>4</v>
      </c>
      <c r="C27">
        <v>5</v>
      </c>
      <c r="D27">
        <v>5</v>
      </c>
    </row>
    <row r="28" spans="1:8" x14ac:dyDescent="0.25">
      <c r="A28" t="s">
        <v>19</v>
      </c>
      <c r="B28">
        <v>10</v>
      </c>
      <c r="C28">
        <v>15</v>
      </c>
      <c r="D28">
        <v>20</v>
      </c>
    </row>
    <row r="29" spans="1:8" x14ac:dyDescent="0.25">
      <c r="A29" t="s">
        <v>24</v>
      </c>
      <c r="B29">
        <v>5</v>
      </c>
      <c r="C29">
        <v>5</v>
      </c>
      <c r="D29">
        <v>7</v>
      </c>
    </row>
    <row r="30" spans="1:8" x14ac:dyDescent="0.25">
      <c r="A30" t="s">
        <v>23</v>
      </c>
      <c r="B30">
        <v>10</v>
      </c>
      <c r="C30">
        <v>20</v>
      </c>
      <c r="D30">
        <v>30</v>
      </c>
    </row>
    <row r="32" spans="1:8" x14ac:dyDescent="0.25">
      <c r="A32" s="3" t="s">
        <v>0</v>
      </c>
      <c r="B32" s="3" t="s">
        <v>28</v>
      </c>
      <c r="C32" s="3" t="s">
        <v>29</v>
      </c>
      <c r="D32" s="3" t="s">
        <v>27</v>
      </c>
    </row>
    <row r="33" spans="1:4" x14ac:dyDescent="0.25">
      <c r="A33" t="s">
        <v>3</v>
      </c>
      <c r="B33">
        <v>13.99</v>
      </c>
      <c r="C33">
        <f t="shared" ref="C33:C40" si="0">ROUND(B33*0.85,2)</f>
        <v>11.89</v>
      </c>
      <c r="D33">
        <f t="shared" ref="D33:D40" si="1">ROUND(B33*0.75,2)</f>
        <v>10.49</v>
      </c>
    </row>
    <row r="34" spans="1:4" x14ac:dyDescent="0.25">
      <c r="A34" t="s">
        <v>17</v>
      </c>
      <c r="B34">
        <v>13.99</v>
      </c>
      <c r="C34">
        <f t="shared" si="0"/>
        <v>11.89</v>
      </c>
      <c r="D34">
        <f t="shared" si="1"/>
        <v>10.49</v>
      </c>
    </row>
    <row r="35" spans="1:4" x14ac:dyDescent="0.25">
      <c r="A35" t="s">
        <v>20</v>
      </c>
      <c r="B35">
        <v>13.99</v>
      </c>
      <c r="C35">
        <f t="shared" si="0"/>
        <v>11.89</v>
      </c>
      <c r="D35">
        <f t="shared" si="1"/>
        <v>10.49</v>
      </c>
    </row>
    <row r="36" spans="1:4" x14ac:dyDescent="0.25">
      <c r="A36" t="s">
        <v>18</v>
      </c>
      <c r="B36">
        <v>13.99</v>
      </c>
      <c r="C36">
        <f t="shared" si="0"/>
        <v>11.89</v>
      </c>
      <c r="D36">
        <f t="shared" si="1"/>
        <v>10.49</v>
      </c>
    </row>
    <row r="37" spans="1:4" x14ac:dyDescent="0.25">
      <c r="A37" t="s">
        <v>21</v>
      </c>
      <c r="B37">
        <v>12.5</v>
      </c>
      <c r="C37">
        <f t="shared" si="0"/>
        <v>10.63</v>
      </c>
      <c r="D37">
        <f t="shared" si="1"/>
        <v>9.3800000000000008</v>
      </c>
    </row>
    <row r="38" spans="1:4" x14ac:dyDescent="0.25">
      <c r="A38" t="s">
        <v>19</v>
      </c>
      <c r="B38">
        <v>13.99</v>
      </c>
      <c r="C38">
        <f t="shared" si="0"/>
        <v>11.89</v>
      </c>
      <c r="D38">
        <f t="shared" si="1"/>
        <v>10.49</v>
      </c>
    </row>
    <row r="39" spans="1:4" x14ac:dyDescent="0.25">
      <c r="A39" t="s">
        <v>24</v>
      </c>
      <c r="B39">
        <v>12.5</v>
      </c>
      <c r="C39">
        <f t="shared" si="0"/>
        <v>10.63</v>
      </c>
      <c r="D39">
        <f t="shared" si="1"/>
        <v>9.3800000000000008</v>
      </c>
    </row>
    <row r="40" spans="1:4" x14ac:dyDescent="0.25">
      <c r="A40" t="s">
        <v>23</v>
      </c>
      <c r="B40">
        <v>13.99</v>
      </c>
      <c r="C40">
        <f t="shared" si="0"/>
        <v>11.89</v>
      </c>
      <c r="D40">
        <f t="shared" si="1"/>
        <v>10.49</v>
      </c>
    </row>
    <row r="42" spans="1:4" x14ac:dyDescent="0.25">
      <c r="A42" s="3" t="s">
        <v>0</v>
      </c>
      <c r="B42" s="3"/>
    </row>
    <row r="43" spans="1:4" x14ac:dyDescent="0.25">
      <c r="A43" t="s">
        <v>3</v>
      </c>
      <c r="B43">
        <v>7</v>
      </c>
      <c r="C43">
        <v>1</v>
      </c>
    </row>
    <row r="44" spans="1:4" x14ac:dyDescent="0.25">
      <c r="A44" t="s">
        <v>17</v>
      </c>
      <c r="B44">
        <v>7</v>
      </c>
      <c r="C44">
        <v>0.5</v>
      </c>
    </row>
    <row r="45" spans="1:4" x14ac:dyDescent="0.25">
      <c r="A45" t="s">
        <v>20</v>
      </c>
      <c r="B45">
        <v>7</v>
      </c>
      <c r="C45">
        <v>1</v>
      </c>
    </row>
    <row r="46" spans="1:4" x14ac:dyDescent="0.25">
      <c r="A46" t="s">
        <v>18</v>
      </c>
      <c r="B46">
        <v>6.5</v>
      </c>
      <c r="C46">
        <v>0.5</v>
      </c>
    </row>
    <row r="47" spans="1:4" x14ac:dyDescent="0.25">
      <c r="A47" t="s">
        <v>21</v>
      </c>
      <c r="B47">
        <v>7.5</v>
      </c>
      <c r="C47">
        <v>1</v>
      </c>
    </row>
    <row r="48" spans="1:4" x14ac:dyDescent="0.25">
      <c r="A48" t="s">
        <v>19</v>
      </c>
      <c r="B48">
        <v>7.5</v>
      </c>
      <c r="C48">
        <v>0.5</v>
      </c>
    </row>
    <row r="49" spans="1:3" x14ac:dyDescent="0.25">
      <c r="A49" t="s">
        <v>24</v>
      </c>
      <c r="B49">
        <v>6.75</v>
      </c>
      <c r="C49">
        <v>0.75</v>
      </c>
    </row>
    <row r="50" spans="1:3" x14ac:dyDescent="0.25">
      <c r="A50" t="s">
        <v>23</v>
      </c>
      <c r="B50">
        <v>8</v>
      </c>
      <c r="C50">
        <v>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0765-4EC3-4355-8E46-B5E95AF6BFEA}">
  <dimension ref="A1:X30"/>
  <sheetViews>
    <sheetView workbookViewId="0">
      <selection activeCell="Q27" sqref="Q27"/>
    </sheetView>
  </sheetViews>
  <sheetFormatPr defaultRowHeight="15" x14ac:dyDescent="0.25"/>
  <cols>
    <col min="1" max="1" width="11.28515625" bestFit="1" customWidth="1"/>
    <col min="2" max="2" width="10.28515625" bestFit="1" customWidth="1"/>
    <col min="3" max="5" width="11.140625" bestFit="1" customWidth="1"/>
    <col min="6" max="6" width="11.28515625" bestFit="1" customWidth="1"/>
    <col min="10" max="10" width="11.140625" bestFit="1" customWidth="1"/>
    <col min="14" max="14" width="11.140625" bestFit="1" customWidth="1"/>
    <col min="18" max="18" width="11.140625" bestFit="1" customWidth="1"/>
    <col min="22" max="22" width="11.140625" bestFit="1" customWidth="1"/>
  </cols>
  <sheetData>
    <row r="1" spans="1:24" ht="15.75" thickBot="1" x14ac:dyDescent="0.3"/>
    <row r="2" spans="1:24" x14ac:dyDescent="0.25">
      <c r="A2" s="1" t="s">
        <v>71</v>
      </c>
      <c r="C2" s="1" t="s">
        <v>40</v>
      </c>
      <c r="I2" s="61"/>
      <c r="J2" s="61"/>
      <c r="K2" s="61"/>
      <c r="L2" s="61"/>
      <c r="M2" s="61"/>
      <c r="N2" s="61"/>
      <c r="O2" s="61"/>
      <c r="P2" s="61"/>
      <c r="Q2" s="61"/>
      <c r="R2" s="61"/>
      <c r="S2" s="61"/>
      <c r="T2" s="61"/>
      <c r="U2" s="61"/>
      <c r="V2" s="61"/>
      <c r="W2" s="61"/>
      <c r="X2" s="61"/>
    </row>
    <row r="3" spans="1:24" x14ac:dyDescent="0.25">
      <c r="A3" s="1" t="s">
        <v>30</v>
      </c>
      <c r="B3" s="1" t="s">
        <v>36</v>
      </c>
      <c r="C3" t="s">
        <v>27</v>
      </c>
      <c r="D3" t="s">
        <v>29</v>
      </c>
      <c r="E3" t="s">
        <v>28</v>
      </c>
      <c r="F3" t="s">
        <v>26</v>
      </c>
      <c r="I3" s="55"/>
      <c r="J3" s="56"/>
      <c r="K3" s="55"/>
      <c r="L3" s="57"/>
      <c r="M3" s="55"/>
      <c r="N3" s="56"/>
      <c r="O3" s="55"/>
      <c r="P3" s="57"/>
      <c r="Q3" s="55"/>
      <c r="R3" s="56"/>
      <c r="S3" s="55"/>
      <c r="T3" s="57"/>
      <c r="U3" s="55"/>
      <c r="V3" s="56"/>
      <c r="W3" s="55"/>
      <c r="X3" s="57"/>
    </row>
    <row r="4" spans="1:24" x14ac:dyDescent="0.25">
      <c r="A4">
        <v>2021</v>
      </c>
      <c r="B4" t="s">
        <v>12</v>
      </c>
      <c r="C4" s="13">
        <v>11343.809999999998</v>
      </c>
      <c r="D4" s="13">
        <v>11810.51</v>
      </c>
      <c r="E4" s="13">
        <v>8259.14</v>
      </c>
      <c r="F4" s="13">
        <v>31413.46</v>
      </c>
      <c r="I4" s="55"/>
      <c r="J4" s="56"/>
      <c r="K4" s="55"/>
      <c r="L4" s="57"/>
      <c r="M4" s="55"/>
      <c r="N4" s="56"/>
      <c r="O4" s="55"/>
      <c r="P4" s="57"/>
      <c r="Q4" s="55"/>
      <c r="R4" s="56"/>
      <c r="S4" s="55"/>
      <c r="T4" s="57"/>
      <c r="U4" s="55"/>
      <c r="V4" s="56"/>
      <c r="W4" s="55"/>
      <c r="X4" s="57"/>
    </row>
    <row r="5" spans="1:24" x14ac:dyDescent="0.25">
      <c r="B5" t="s">
        <v>11</v>
      </c>
      <c r="C5" s="13">
        <v>10821.239999999996</v>
      </c>
      <c r="D5" s="13">
        <v>12604.279999999999</v>
      </c>
      <c r="E5" s="13">
        <v>6796.14</v>
      </c>
      <c r="F5" s="13">
        <v>30221.659999999996</v>
      </c>
      <c r="I5" s="55"/>
      <c r="J5" s="56"/>
      <c r="K5" s="55"/>
      <c r="L5" s="57"/>
      <c r="M5" s="55"/>
      <c r="N5" s="56"/>
      <c r="O5" s="55"/>
      <c r="P5" s="57"/>
      <c r="Q5" s="55"/>
      <c r="R5" s="56"/>
      <c r="S5" s="55"/>
      <c r="T5" s="57"/>
      <c r="U5" s="55"/>
      <c r="V5" s="56"/>
      <c r="W5" s="55"/>
      <c r="X5" s="57"/>
    </row>
    <row r="6" spans="1:24" x14ac:dyDescent="0.25">
      <c r="B6" t="s">
        <v>14</v>
      </c>
      <c r="C6" s="13">
        <v>11849.14</v>
      </c>
      <c r="D6" s="13">
        <v>10195.34</v>
      </c>
      <c r="E6" s="13">
        <v>8011.2</v>
      </c>
      <c r="F6" s="13">
        <v>30055.68</v>
      </c>
      <c r="I6" s="55"/>
      <c r="J6" s="56"/>
      <c r="K6" s="55"/>
      <c r="L6" s="57"/>
      <c r="M6" s="55"/>
      <c r="N6" s="56"/>
      <c r="O6" s="55"/>
      <c r="P6" s="57"/>
      <c r="Q6" s="55"/>
      <c r="R6" s="56"/>
      <c r="S6" s="55"/>
      <c r="T6" s="57"/>
      <c r="U6" s="55"/>
      <c r="V6" s="56"/>
      <c r="W6" s="55"/>
      <c r="X6" s="57"/>
    </row>
    <row r="7" spans="1:24" x14ac:dyDescent="0.25">
      <c r="B7" t="s">
        <v>5</v>
      </c>
      <c r="C7" s="13">
        <v>11709.08</v>
      </c>
      <c r="D7" s="13">
        <v>10365.84</v>
      </c>
      <c r="E7" s="13">
        <v>6868.87</v>
      </c>
      <c r="F7" s="13">
        <v>28943.79</v>
      </c>
      <c r="I7" s="55"/>
      <c r="J7" s="56"/>
      <c r="K7" s="55"/>
      <c r="L7" s="57"/>
      <c r="M7" s="55"/>
      <c r="N7" s="56"/>
      <c r="O7" s="55"/>
      <c r="P7" s="57"/>
      <c r="Q7" s="55"/>
      <c r="R7" s="56"/>
      <c r="S7" s="55"/>
      <c r="T7" s="57"/>
      <c r="U7" s="55"/>
      <c r="V7" s="56"/>
      <c r="W7" s="55"/>
      <c r="X7" s="57"/>
    </row>
    <row r="8" spans="1:24" x14ac:dyDescent="0.25">
      <c r="B8" t="s">
        <v>6</v>
      </c>
      <c r="C8" s="13">
        <v>11417.669999999998</v>
      </c>
      <c r="D8" s="13">
        <v>7915.7899999999991</v>
      </c>
      <c r="E8" s="13">
        <v>6261.88</v>
      </c>
      <c r="F8" s="13">
        <v>25595.339999999997</v>
      </c>
      <c r="I8" s="55"/>
      <c r="J8" s="56"/>
      <c r="K8" s="55"/>
      <c r="L8" s="57"/>
      <c r="M8" s="55"/>
      <c r="N8" s="56"/>
      <c r="O8" s="55"/>
      <c r="P8" s="57"/>
      <c r="Q8" s="55"/>
      <c r="R8" s="56"/>
      <c r="S8" s="55"/>
      <c r="T8" s="57"/>
      <c r="U8" s="55"/>
      <c r="V8" s="56"/>
      <c r="W8" s="55"/>
      <c r="X8" s="57"/>
    </row>
    <row r="9" spans="1:24" x14ac:dyDescent="0.25">
      <c r="B9" t="s">
        <v>7</v>
      </c>
      <c r="C9" s="13">
        <v>9682.8700000000026</v>
      </c>
      <c r="D9" s="13">
        <v>8851.36</v>
      </c>
      <c r="E9" s="13">
        <v>5845.35</v>
      </c>
      <c r="F9" s="13">
        <v>24379.58</v>
      </c>
      <c r="I9" s="55"/>
      <c r="J9" s="56"/>
      <c r="K9" s="55"/>
      <c r="L9" s="57"/>
      <c r="M9" s="55"/>
      <c r="N9" s="56"/>
      <c r="O9" s="55"/>
      <c r="P9" s="57"/>
      <c r="Q9" s="55"/>
      <c r="R9" s="56"/>
      <c r="S9" s="55"/>
      <c r="T9" s="57"/>
      <c r="U9" s="55"/>
      <c r="V9" s="56"/>
      <c r="W9" s="55"/>
      <c r="X9" s="57"/>
    </row>
    <row r="10" spans="1:24" x14ac:dyDescent="0.25">
      <c r="B10" t="s">
        <v>16</v>
      </c>
      <c r="C10" s="13">
        <v>8180.22</v>
      </c>
      <c r="D10" s="13">
        <v>7697.25</v>
      </c>
      <c r="E10" s="13">
        <v>5519.28</v>
      </c>
      <c r="F10" s="13">
        <v>21396.75</v>
      </c>
      <c r="I10" s="55"/>
      <c r="J10" s="56"/>
      <c r="K10" s="55"/>
      <c r="L10" s="57"/>
      <c r="M10" s="55"/>
      <c r="N10" s="56"/>
      <c r="O10" s="55"/>
      <c r="P10" s="57"/>
      <c r="Q10" s="55"/>
      <c r="R10" s="56"/>
      <c r="S10" s="55"/>
      <c r="T10" s="57"/>
      <c r="U10" s="55"/>
      <c r="V10" s="56"/>
      <c r="W10" s="55"/>
      <c r="X10" s="57"/>
    </row>
    <row r="11" spans="1:24" x14ac:dyDescent="0.25">
      <c r="B11" t="s">
        <v>13</v>
      </c>
      <c r="C11" s="13">
        <v>7685.82</v>
      </c>
      <c r="D11" s="13">
        <v>7811.53</v>
      </c>
      <c r="E11" s="13">
        <v>5858.51</v>
      </c>
      <c r="F11" s="13">
        <v>21355.86</v>
      </c>
      <c r="I11" s="55"/>
      <c r="J11" s="56"/>
      <c r="K11" s="55"/>
      <c r="L11" s="57"/>
      <c r="M11" s="55"/>
      <c r="N11" s="56"/>
      <c r="O11" s="55"/>
      <c r="P11" s="57"/>
      <c r="Q11" s="55"/>
      <c r="R11" s="56"/>
      <c r="S11" s="55"/>
      <c r="T11" s="57"/>
      <c r="U11" s="55"/>
      <c r="V11" s="56"/>
      <c r="W11" s="55"/>
      <c r="X11" s="57"/>
    </row>
    <row r="12" spans="1:24" x14ac:dyDescent="0.25">
      <c r="B12" t="s">
        <v>15</v>
      </c>
      <c r="C12" s="13">
        <v>7228.29</v>
      </c>
      <c r="D12" s="13">
        <v>7359.16</v>
      </c>
      <c r="E12" s="13">
        <v>6338.9599999999991</v>
      </c>
      <c r="F12" s="13">
        <v>20926.41</v>
      </c>
      <c r="I12" s="55"/>
      <c r="J12" s="56"/>
      <c r="K12" s="55"/>
      <c r="L12" s="57"/>
      <c r="M12" s="55"/>
      <c r="N12" s="56"/>
      <c r="O12" s="55"/>
      <c r="P12" s="57"/>
      <c r="Q12" s="55"/>
      <c r="R12" s="56"/>
      <c r="S12" s="55"/>
      <c r="T12" s="57"/>
      <c r="U12" s="55"/>
      <c r="V12" s="56"/>
      <c r="W12" s="55"/>
      <c r="X12" s="57"/>
    </row>
    <row r="13" spans="1:24" x14ac:dyDescent="0.25">
      <c r="B13" t="s">
        <v>8</v>
      </c>
      <c r="C13" s="13">
        <v>8787.41</v>
      </c>
      <c r="D13" s="13">
        <v>7017.2199999999993</v>
      </c>
      <c r="E13" s="13">
        <v>5043.0499999999993</v>
      </c>
      <c r="F13" s="13">
        <v>20847.68</v>
      </c>
      <c r="I13" s="55"/>
      <c r="J13" s="56"/>
      <c r="K13" s="55"/>
      <c r="L13" s="57"/>
      <c r="M13" s="55"/>
      <c r="N13" s="56"/>
      <c r="O13" s="55"/>
      <c r="P13" s="57"/>
      <c r="Q13" s="55"/>
      <c r="R13" s="56"/>
      <c r="S13" s="55"/>
      <c r="T13" s="57"/>
      <c r="U13" s="55"/>
      <c r="V13" s="56"/>
      <c r="W13" s="55"/>
      <c r="X13" s="57"/>
    </row>
    <row r="14" spans="1:24" x14ac:dyDescent="0.25">
      <c r="B14" t="s">
        <v>10</v>
      </c>
      <c r="C14" s="13">
        <v>6707.5599999999995</v>
      </c>
      <c r="D14" s="13">
        <v>8771.0800000000017</v>
      </c>
      <c r="E14" s="13">
        <v>5017.5000000000009</v>
      </c>
      <c r="F14" s="13">
        <v>20496.14</v>
      </c>
      <c r="I14" s="55"/>
      <c r="J14" s="56"/>
      <c r="K14" s="55"/>
      <c r="L14" s="57"/>
      <c r="M14" s="55"/>
      <c r="N14" s="56"/>
      <c r="O14" s="55"/>
      <c r="P14" s="57"/>
      <c r="Q14" s="55"/>
      <c r="R14" s="56"/>
      <c r="S14" s="55"/>
      <c r="T14" s="57"/>
      <c r="U14" s="55"/>
      <c r="V14" s="56"/>
      <c r="W14" s="55"/>
      <c r="X14" s="57"/>
    </row>
    <row r="15" spans="1:24" x14ac:dyDescent="0.25">
      <c r="B15" t="s">
        <v>9</v>
      </c>
      <c r="C15" s="13">
        <v>6622.6900000000023</v>
      </c>
      <c r="D15" s="13">
        <v>6170.869999999999</v>
      </c>
      <c r="E15" s="13">
        <v>5448.5099999999993</v>
      </c>
      <c r="F15" s="13">
        <v>18242.07</v>
      </c>
      <c r="I15" s="55"/>
      <c r="J15" s="56"/>
      <c r="K15" s="55"/>
      <c r="L15" s="57"/>
      <c r="M15" s="55"/>
      <c r="N15" s="56"/>
      <c r="O15" s="55"/>
      <c r="P15" s="57"/>
      <c r="Q15" s="55"/>
      <c r="R15" s="56"/>
      <c r="S15" s="55"/>
      <c r="T15" s="57"/>
      <c r="U15" s="55"/>
      <c r="V15" s="56"/>
      <c r="W15" s="55"/>
      <c r="X15" s="57"/>
    </row>
    <row r="16" spans="1:24" x14ac:dyDescent="0.25">
      <c r="A16" t="s">
        <v>72</v>
      </c>
      <c r="C16" s="13">
        <v>112035.79999999999</v>
      </c>
      <c r="D16" s="13">
        <v>106570.22999999998</v>
      </c>
      <c r="E16" s="13">
        <v>75268.39</v>
      </c>
      <c r="F16" s="13">
        <v>293874.42000000004</v>
      </c>
      <c r="I16" s="55"/>
      <c r="J16" s="56"/>
      <c r="K16" s="55"/>
      <c r="L16" s="57"/>
      <c r="M16" s="55"/>
      <c r="N16" s="56"/>
      <c r="O16" s="55"/>
      <c r="P16" s="57"/>
      <c r="Q16" s="55"/>
      <c r="R16" s="56"/>
      <c r="S16" s="55"/>
      <c r="T16" s="57"/>
      <c r="U16" s="55"/>
      <c r="V16" s="56"/>
      <c r="W16" s="55"/>
      <c r="X16" s="57"/>
    </row>
    <row r="17" spans="1:24" x14ac:dyDescent="0.25">
      <c r="A17">
        <v>2022</v>
      </c>
      <c r="B17" t="s">
        <v>6</v>
      </c>
      <c r="C17" s="13">
        <v>13702.840000000004</v>
      </c>
      <c r="D17" s="13">
        <v>11588.17</v>
      </c>
      <c r="E17" s="13">
        <v>7162.5400000000009</v>
      </c>
      <c r="F17" s="13">
        <v>32453.550000000003</v>
      </c>
      <c r="I17" s="55"/>
      <c r="J17" s="56"/>
      <c r="K17" s="55"/>
      <c r="L17" s="57"/>
      <c r="M17" s="55"/>
      <c r="N17" s="56"/>
      <c r="O17" s="55"/>
      <c r="P17" s="57"/>
      <c r="Q17" s="55"/>
      <c r="R17" s="56"/>
      <c r="S17" s="55"/>
      <c r="T17" s="57"/>
      <c r="U17" s="55"/>
      <c r="V17" s="56"/>
      <c r="W17" s="55"/>
      <c r="X17" s="57"/>
    </row>
    <row r="18" spans="1:24" x14ac:dyDescent="0.25">
      <c r="B18" t="s">
        <v>11</v>
      </c>
      <c r="C18" s="13">
        <v>13323.56</v>
      </c>
      <c r="D18" s="13">
        <v>8833.65</v>
      </c>
      <c r="E18" s="13">
        <v>7961.9499999999989</v>
      </c>
      <c r="F18" s="13">
        <v>30119.159999999996</v>
      </c>
      <c r="I18" s="55"/>
      <c r="J18" s="56"/>
      <c r="K18" s="55"/>
      <c r="L18" s="57"/>
      <c r="M18" s="55"/>
      <c r="N18" s="56"/>
      <c r="O18" s="55"/>
      <c r="P18" s="57"/>
      <c r="Q18" s="55"/>
      <c r="R18" s="56"/>
      <c r="S18" s="55"/>
      <c r="T18" s="57"/>
      <c r="U18" s="55"/>
      <c r="V18" s="56"/>
      <c r="W18" s="55"/>
      <c r="X18" s="57"/>
    </row>
    <row r="19" spans="1:24" x14ac:dyDescent="0.25">
      <c r="B19" t="s">
        <v>5</v>
      </c>
      <c r="C19" s="13">
        <v>10119.82</v>
      </c>
      <c r="D19" s="13">
        <v>10614.36</v>
      </c>
      <c r="E19" s="13">
        <v>8150.4800000000005</v>
      </c>
      <c r="F19" s="13">
        <v>28884.66</v>
      </c>
      <c r="I19" s="55"/>
      <c r="J19" s="56"/>
      <c r="K19" s="55"/>
      <c r="L19" s="57"/>
      <c r="M19" s="55"/>
      <c r="N19" s="56"/>
      <c r="O19" s="55"/>
      <c r="P19" s="57"/>
      <c r="Q19" s="55"/>
      <c r="R19" s="56"/>
      <c r="S19" s="55"/>
      <c r="T19" s="57"/>
      <c r="U19" s="55"/>
      <c r="V19" s="56"/>
      <c r="W19" s="55"/>
      <c r="X19" s="57"/>
    </row>
    <row r="20" spans="1:24" x14ac:dyDescent="0.25">
      <c r="B20" t="s">
        <v>12</v>
      </c>
      <c r="C20" s="13">
        <v>9996.1</v>
      </c>
      <c r="D20" s="13">
        <v>10456.58</v>
      </c>
      <c r="E20" s="13">
        <v>8243.7999999999993</v>
      </c>
      <c r="F20" s="13">
        <v>28696.479999999996</v>
      </c>
      <c r="I20" s="55"/>
      <c r="J20" s="56"/>
      <c r="K20" s="55"/>
      <c r="L20" s="57"/>
      <c r="M20" s="55"/>
      <c r="N20" s="56"/>
      <c r="O20" s="55"/>
      <c r="P20" s="57"/>
      <c r="Q20" s="55"/>
      <c r="R20" s="56"/>
      <c r="S20" s="55"/>
      <c r="T20" s="57"/>
      <c r="U20" s="55"/>
      <c r="V20" s="56"/>
      <c r="W20" s="55"/>
      <c r="X20" s="57"/>
    </row>
    <row r="21" spans="1:24" x14ac:dyDescent="0.25">
      <c r="B21" t="s">
        <v>14</v>
      </c>
      <c r="C21" s="13">
        <v>12126.580000000002</v>
      </c>
      <c r="D21" s="13">
        <v>8528.739999999998</v>
      </c>
      <c r="E21" s="13">
        <v>7552.91</v>
      </c>
      <c r="F21" s="13">
        <v>28208.23</v>
      </c>
      <c r="I21" s="55"/>
      <c r="J21" s="56"/>
      <c r="K21" s="55"/>
      <c r="L21" s="57"/>
      <c r="M21" s="55"/>
      <c r="N21" s="56"/>
      <c r="O21" s="55"/>
      <c r="P21" s="57"/>
      <c r="Q21" s="55"/>
      <c r="R21" s="56"/>
      <c r="S21" s="55"/>
      <c r="T21" s="57"/>
      <c r="U21" s="55"/>
      <c r="V21" s="56"/>
      <c r="W21" s="55"/>
      <c r="X21" s="57"/>
    </row>
    <row r="22" spans="1:24" x14ac:dyDescent="0.25">
      <c r="B22" t="s">
        <v>7</v>
      </c>
      <c r="C22" s="13">
        <v>10676.650000000001</v>
      </c>
      <c r="D22" s="13">
        <v>9874.25</v>
      </c>
      <c r="E22" s="13">
        <v>6755.44</v>
      </c>
      <c r="F22" s="13">
        <v>27306.34</v>
      </c>
      <c r="I22" s="55"/>
      <c r="J22" s="56"/>
      <c r="K22" s="55"/>
      <c r="L22" s="57"/>
      <c r="M22" s="55"/>
      <c r="N22" s="56"/>
      <c r="O22" s="55"/>
      <c r="P22" s="57"/>
      <c r="Q22" s="55"/>
      <c r="R22" s="56"/>
      <c r="S22" s="55"/>
      <c r="T22" s="57"/>
      <c r="U22" s="55"/>
      <c r="V22" s="56"/>
      <c r="W22" s="55"/>
      <c r="X22" s="57"/>
    </row>
    <row r="23" spans="1:24" x14ac:dyDescent="0.25">
      <c r="B23" t="s">
        <v>15</v>
      </c>
      <c r="C23" s="13">
        <v>10037.030000000001</v>
      </c>
      <c r="D23" s="13">
        <v>8340.85</v>
      </c>
      <c r="E23" s="13">
        <v>5588.84</v>
      </c>
      <c r="F23" s="13">
        <v>23966.720000000001</v>
      </c>
      <c r="I23" s="55"/>
      <c r="J23" s="56"/>
      <c r="K23" s="55"/>
      <c r="L23" s="57"/>
      <c r="M23" s="55"/>
      <c r="N23" s="56"/>
      <c r="O23" s="55"/>
      <c r="P23" s="57"/>
      <c r="Q23" s="55"/>
      <c r="R23" s="56"/>
      <c r="S23" s="55"/>
      <c r="T23" s="57"/>
      <c r="U23" s="55"/>
      <c r="V23" s="56"/>
      <c r="W23" s="55"/>
      <c r="X23" s="57"/>
    </row>
    <row r="24" spans="1:24" x14ac:dyDescent="0.25">
      <c r="B24" t="s">
        <v>9</v>
      </c>
      <c r="C24" s="13">
        <v>7952.57</v>
      </c>
      <c r="D24" s="13">
        <v>8012.16</v>
      </c>
      <c r="E24" s="13">
        <v>5879.4699999999993</v>
      </c>
      <c r="F24" s="13">
        <v>21844.199999999997</v>
      </c>
      <c r="I24" s="55"/>
      <c r="J24" s="56"/>
      <c r="K24" s="55"/>
      <c r="L24" s="57"/>
      <c r="M24" s="55"/>
      <c r="N24" s="56"/>
      <c r="O24" s="55"/>
      <c r="P24" s="57"/>
      <c r="Q24" s="55"/>
      <c r="R24" s="56"/>
      <c r="S24" s="55"/>
      <c r="T24" s="57"/>
      <c r="U24" s="55"/>
      <c r="V24" s="56"/>
      <c r="W24" s="55"/>
      <c r="X24" s="57"/>
    </row>
    <row r="25" spans="1:24" x14ac:dyDescent="0.25">
      <c r="B25" t="s">
        <v>10</v>
      </c>
      <c r="C25" s="13">
        <v>8954.9200000000019</v>
      </c>
      <c r="D25" s="13">
        <v>6538.3499999999995</v>
      </c>
      <c r="E25" s="13">
        <v>5277.6500000000005</v>
      </c>
      <c r="F25" s="13">
        <v>20770.920000000002</v>
      </c>
      <c r="I25" s="55"/>
      <c r="J25" s="56"/>
      <c r="K25" s="55"/>
      <c r="L25" s="57"/>
      <c r="M25" s="55"/>
      <c r="N25" s="56"/>
      <c r="O25" s="55"/>
      <c r="P25" s="57"/>
      <c r="Q25" s="55"/>
      <c r="R25" s="56"/>
      <c r="S25" s="55"/>
      <c r="T25" s="57"/>
      <c r="U25" s="55"/>
      <c r="V25" s="56"/>
      <c r="W25" s="55"/>
      <c r="X25" s="57"/>
    </row>
    <row r="26" spans="1:24" x14ac:dyDescent="0.25">
      <c r="B26" t="s">
        <v>13</v>
      </c>
      <c r="C26" s="13">
        <v>7665.0699999999979</v>
      </c>
      <c r="D26" s="13">
        <v>7636.050000000002</v>
      </c>
      <c r="E26" s="13">
        <v>4980.7100000000009</v>
      </c>
      <c r="F26" s="13">
        <v>20281.830000000002</v>
      </c>
      <c r="I26" s="55"/>
      <c r="J26" s="56"/>
      <c r="K26" s="55"/>
      <c r="L26" s="57"/>
      <c r="M26" s="55"/>
      <c r="N26" s="56"/>
      <c r="O26" s="55"/>
      <c r="P26" s="57"/>
      <c r="Q26" s="55"/>
      <c r="R26" s="56"/>
      <c r="S26" s="55"/>
      <c r="T26" s="57"/>
      <c r="U26" s="55"/>
      <c r="V26" s="56"/>
      <c r="W26" s="55"/>
      <c r="X26" s="57"/>
    </row>
    <row r="27" spans="1:24" x14ac:dyDescent="0.25">
      <c r="B27" t="s">
        <v>8</v>
      </c>
      <c r="C27" s="13">
        <v>6895.0800000000008</v>
      </c>
      <c r="D27" s="13">
        <v>7513.7899999999991</v>
      </c>
      <c r="E27" s="13">
        <v>5703.38</v>
      </c>
      <c r="F27" s="13">
        <v>20112.25</v>
      </c>
      <c r="I27" s="55"/>
      <c r="J27" s="56"/>
      <c r="K27" s="55"/>
      <c r="L27" s="57"/>
      <c r="M27" s="55"/>
      <c r="N27" s="56"/>
      <c r="O27" s="55"/>
      <c r="P27" s="57"/>
      <c r="Q27" s="55"/>
      <c r="R27" s="56"/>
      <c r="S27" s="55"/>
      <c r="T27" s="57"/>
      <c r="U27" s="55"/>
      <c r="V27" s="56"/>
      <c r="W27" s="55"/>
      <c r="X27" s="57"/>
    </row>
    <row r="28" spans="1:24" x14ac:dyDescent="0.25">
      <c r="B28" t="s">
        <v>16</v>
      </c>
      <c r="C28" s="13">
        <v>8627.4499999999989</v>
      </c>
      <c r="D28" s="13">
        <v>6201.1600000000017</v>
      </c>
      <c r="E28" s="13">
        <v>4795.3999999999996</v>
      </c>
      <c r="F28" s="13">
        <v>19624.010000000002</v>
      </c>
      <c r="I28" s="55"/>
      <c r="J28" s="56"/>
      <c r="K28" s="55"/>
      <c r="L28" s="57"/>
      <c r="M28" s="55"/>
      <c r="N28" s="56"/>
      <c r="O28" s="55"/>
      <c r="P28" s="57"/>
      <c r="Q28" s="55"/>
      <c r="R28" s="56"/>
      <c r="S28" s="55"/>
      <c r="T28" s="57"/>
      <c r="U28" s="55"/>
      <c r="V28" s="56"/>
      <c r="W28" s="55"/>
      <c r="X28" s="57"/>
    </row>
    <row r="29" spans="1:24" ht="15.75" thickBot="1" x14ac:dyDescent="0.3">
      <c r="A29" t="s">
        <v>73</v>
      </c>
      <c r="C29" s="13">
        <v>120077.67</v>
      </c>
      <c r="D29" s="13">
        <v>104138.11</v>
      </c>
      <c r="E29" s="13">
        <v>78052.570000000007</v>
      </c>
      <c r="F29" s="13">
        <v>302268.34999999998</v>
      </c>
      <c r="I29" s="58"/>
      <c r="J29" s="59"/>
      <c r="K29" s="58"/>
      <c r="L29" s="60"/>
      <c r="M29" s="58"/>
      <c r="N29" s="59"/>
      <c r="O29" s="58"/>
      <c r="P29" s="60"/>
      <c r="Q29" s="58"/>
      <c r="R29" s="59"/>
      <c r="S29" s="58"/>
      <c r="T29" s="60"/>
      <c r="U29" s="58"/>
      <c r="V29" s="59"/>
      <c r="W29" s="58"/>
      <c r="X29" s="60"/>
    </row>
    <row r="30" spans="1:24" x14ac:dyDescent="0.25">
      <c r="A30" t="s">
        <v>26</v>
      </c>
      <c r="C30" s="13">
        <v>232113.47</v>
      </c>
      <c r="D30" s="13">
        <v>210708.33999999997</v>
      </c>
      <c r="E30" s="13">
        <v>153320.95999999999</v>
      </c>
      <c r="F30" s="13">
        <v>596142.77</v>
      </c>
    </row>
  </sheetData>
  <sortState xmlns:xlrd2="http://schemas.microsoft.com/office/spreadsheetml/2017/richdata2" ref="U3:X29">
    <sortCondition ref="W4"/>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EF55019BAB0549B2C20BFAAB8A2896" ma:contentTypeVersion="16" ma:contentTypeDescription="Create a new document." ma:contentTypeScope="" ma:versionID="85cef1d12f529d56583853ef5dc33f7c">
  <xsd:schema xmlns:xsd="http://www.w3.org/2001/XMLSchema" xmlns:xs="http://www.w3.org/2001/XMLSchema" xmlns:p="http://schemas.microsoft.com/office/2006/metadata/properties" xmlns:ns2="5e41b080-9453-459c-bb93-b19be7335f42" xmlns:ns3="4e58ebf2-e4df-4cd3-9186-1e42b3ede124" targetNamespace="http://schemas.microsoft.com/office/2006/metadata/properties" ma:root="true" ma:fieldsID="ccccdfc22f8c8f07a3477280a29706aa" ns2:_="" ns3:_="">
    <xsd:import namespace="5e41b080-9453-459c-bb93-b19be7335f42"/>
    <xsd:import namespace="4e58ebf2-e4df-4cd3-9186-1e42b3ede124"/>
    <xsd:element name="properties">
      <xsd:complexType>
        <xsd:sequence>
          <xsd:element name="documentManagement">
            <xsd:complexType>
              <xsd:all>
                <xsd:element ref="ns2:Due_x0020_Date" minOccurs="0"/>
                <xsd:element ref="ns2:Status" minOccurs="0"/>
                <xsd:element ref="ns2:Comments" minOccurs="0"/>
                <xsd:element ref="ns2:MediaServiceMetadata" minOccurs="0"/>
                <xsd:element ref="ns2:MediaServiceFastMetadata"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41b080-9453-459c-bb93-b19be7335f42" elementFormDefault="qualified">
    <xsd:import namespace="http://schemas.microsoft.com/office/2006/documentManagement/types"/>
    <xsd:import namespace="http://schemas.microsoft.com/office/infopath/2007/PartnerControls"/>
    <xsd:element name="Due_x0020_Date" ma:index="8" nillable="true" ma:displayName="Due Date" ma:format="DateOnly" ma:internalName="Due_x0020_Date">
      <xsd:simpleType>
        <xsd:restriction base="dms:DateTime"/>
      </xsd:simpleType>
    </xsd:element>
    <xsd:element name="Status" ma:index="9" nillable="true" ma:displayName="Status" ma:format="Dropdown" ma:internalName="Status">
      <xsd:simpleType>
        <xsd:restriction base="dms:Choice">
          <xsd:enumeration value="For Partner Review"/>
          <xsd:enumeration value="For Collegis Review"/>
          <xsd:enumeration value="Approved by Partner"/>
        </xsd:restriction>
      </xsd:simpleType>
    </xsd:element>
    <xsd:element name="Comments" ma:index="10" nillable="true" ma:displayName="Comments" ma:internalName="Comments">
      <xsd:simpleType>
        <xsd:restriction base="dms:Note">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11040b95-0fdc-46ce-be91-73dc895452d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58ebf2-e4df-4cd3-9186-1e42b3ede12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f5f3a8b-878a-4d06-a8de-79a1d9f1fffd}" ma:internalName="TaxCatchAll" ma:showField="CatchAllData" ma:web="4e58ebf2-e4df-4cd3-9186-1e42b3ede1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5e41b080-9453-459c-bb93-b19be7335f42" xsi:nil="true"/>
    <Comments xmlns="5e41b080-9453-459c-bb93-b19be7335f42" xsi:nil="true"/>
    <Due_x0020_Date xmlns="5e41b080-9453-459c-bb93-b19be7335f42" xsi:nil="true"/>
    <lcf76f155ced4ddcb4097134ff3c332f xmlns="5e41b080-9453-459c-bb93-b19be7335f42">
      <Terms xmlns="http://schemas.microsoft.com/office/infopath/2007/PartnerControls"/>
    </lcf76f155ced4ddcb4097134ff3c332f>
    <TaxCatchAll xmlns="4e58ebf2-e4df-4cd3-9186-1e42b3ede124" xsi:nil="true"/>
  </documentManagement>
</p:properties>
</file>

<file path=customXml/itemProps1.xml><?xml version="1.0" encoding="utf-8"?>
<ds:datastoreItem xmlns:ds="http://schemas.openxmlformats.org/officeDocument/2006/customXml" ds:itemID="{8ACE05FA-0C32-4B0C-AB0B-5E75DA352F85}">
  <ds:schemaRefs>
    <ds:schemaRef ds:uri="http://schemas.microsoft.com/sharepoint/v3/contenttype/forms"/>
  </ds:schemaRefs>
</ds:datastoreItem>
</file>

<file path=customXml/itemProps2.xml><?xml version="1.0" encoding="utf-8"?>
<ds:datastoreItem xmlns:ds="http://schemas.openxmlformats.org/officeDocument/2006/customXml" ds:itemID="{A6212536-A59A-4A16-80E9-9359F8C284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41b080-9453-459c-bb93-b19be7335f42"/>
    <ds:schemaRef ds:uri="4e58ebf2-e4df-4cd3-9186-1e42b3ede1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F63ABF-66D2-432E-8616-F868935DA5A8}">
  <ds:schemaRefs>
    <ds:schemaRef ds:uri="http://purl.org/dc/terms/"/>
    <ds:schemaRef ds:uri="http://www.w3.org/XML/1998/namespace"/>
    <ds:schemaRef ds:uri="http://purl.org/dc/dcmitype/"/>
    <ds:schemaRef ds:uri="http://schemas.microsoft.com/office/2006/documentManagement/types"/>
    <ds:schemaRef ds:uri="http://schemas.microsoft.com/office/2006/metadata/properties"/>
    <ds:schemaRef ds:uri="4e58ebf2-e4df-4cd3-9186-1e42b3ede124"/>
    <ds:schemaRef ds:uri="http://purl.org/dc/elements/1.1/"/>
    <ds:schemaRef ds:uri="5e41b080-9453-459c-bb93-b19be7335f42"/>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Data</vt:lpstr>
      <vt:lpstr>Calculation</vt:lpstr>
      <vt:lpstr>Demand Generation Parameters</vt:lpstr>
      <vt:lpstr>Pivot Table</vt:lpstr>
      <vt:lpstr>COGS</vt:lpstr>
      <vt:lpstr>Current_Yr</vt:lpstr>
      <vt:lpstr>Month</vt:lpstr>
      <vt:lpstr>mylist</vt:lpstr>
      <vt:lpstr>Previous_Yr</vt:lpstr>
      <vt:lpstr>Calculation!Print_Area</vt:lpstr>
      <vt:lpstr>Dashboard!Print_Area</vt:lpstr>
      <vt:lpstr>Product</vt:lpstr>
      <vt:lpstr>Product_Type</vt:lpstr>
      <vt:lpstr>Profit</vt:lpstr>
      <vt:lpstr>Quantity</vt:lpstr>
      <vt:lpstr>Sales</vt:lpstr>
      <vt:lpstr>Segment</vt:lpstr>
      <vt:lpstr>Year</vt:lpstr>
    </vt:vector>
  </TitlesOfParts>
  <Company>IIT Stuart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Gibson</dc:creator>
  <cp:lastModifiedBy>Bryan Gibson</cp:lastModifiedBy>
  <cp:lastPrinted>2023-09-12T01:28:41Z</cp:lastPrinted>
  <dcterms:created xsi:type="dcterms:W3CDTF">2023-08-25T00:22:30Z</dcterms:created>
  <dcterms:modified xsi:type="dcterms:W3CDTF">2024-01-24T17:03:10Z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0x010100F3EF55019BAB0549B2C20BFAAB8A2896</vt:lpwstr>
  </property>
  <property fmtid="{D5CDD505-2E9C-101B-9397-08002B2CF9AE}" pid="3" name="WorkbookGuid">
    <vt:lpwstr>2832a808-cc4e-4e5a-833a-6d1215442863</vt:lpwstr>
  </property>
</Properties>
</file>