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COMPUTER\Desktop\project\tree\"/>
    </mc:Choice>
  </mc:AlternateContent>
  <xr:revisionPtr revIDLastSave="0" documentId="13_ncr:1_{5EC1DF56-53B1-4DBD-AB9C-254369305699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1" i="1" l="1"/>
  <c r="Q41" i="1"/>
  <c r="R41" i="1"/>
  <c r="O41" i="1"/>
  <c r="P28" i="1"/>
  <c r="Q28" i="1"/>
  <c r="R28" i="1"/>
  <c r="O28" i="1"/>
  <c r="V53" i="1"/>
  <c r="U53" i="1"/>
  <c r="T53" i="1"/>
  <c r="S53" i="1"/>
  <c r="V52" i="1"/>
  <c r="U52" i="1"/>
  <c r="T52" i="1"/>
  <c r="S52" i="1"/>
  <c r="V51" i="1"/>
  <c r="U51" i="1"/>
  <c r="T51" i="1"/>
  <c r="S51" i="1"/>
  <c r="V50" i="1"/>
  <c r="U50" i="1"/>
  <c r="T50" i="1"/>
  <c r="S50" i="1"/>
  <c r="V49" i="1"/>
  <c r="U49" i="1"/>
  <c r="T49" i="1"/>
  <c r="S49" i="1"/>
  <c r="V48" i="1"/>
  <c r="U48" i="1"/>
  <c r="T48" i="1"/>
  <c r="S48" i="1"/>
  <c r="V47" i="1"/>
  <c r="U47" i="1"/>
  <c r="T47" i="1"/>
  <c r="S47" i="1"/>
  <c r="V46" i="1"/>
  <c r="U46" i="1"/>
  <c r="T46" i="1"/>
  <c r="S46" i="1"/>
  <c r="V45" i="1"/>
  <c r="U45" i="1"/>
  <c r="T45" i="1"/>
  <c r="S45" i="1"/>
  <c r="V40" i="1"/>
  <c r="U40" i="1"/>
  <c r="T40" i="1"/>
  <c r="S40" i="1"/>
  <c r="V39" i="1"/>
  <c r="U39" i="1"/>
  <c r="T39" i="1"/>
  <c r="S39" i="1"/>
  <c r="V38" i="1"/>
  <c r="U38" i="1"/>
  <c r="T38" i="1"/>
  <c r="S38" i="1"/>
  <c r="V37" i="1"/>
  <c r="U37" i="1"/>
  <c r="T37" i="1"/>
  <c r="S37" i="1"/>
  <c r="V36" i="1"/>
  <c r="U36" i="1"/>
  <c r="T36" i="1"/>
  <c r="S36" i="1"/>
  <c r="V35" i="1"/>
  <c r="U35" i="1"/>
  <c r="T35" i="1"/>
  <c r="S35" i="1"/>
  <c r="V34" i="1"/>
  <c r="U34" i="1"/>
  <c r="T34" i="1"/>
  <c r="S34" i="1"/>
  <c r="V33" i="1"/>
  <c r="U33" i="1"/>
  <c r="T33" i="1"/>
  <c r="S33" i="1"/>
  <c r="V32" i="1"/>
  <c r="U32" i="1"/>
  <c r="T32" i="1"/>
  <c r="S32" i="1"/>
  <c r="T21" i="1"/>
  <c r="U21" i="1"/>
  <c r="T23" i="1"/>
  <c r="U23" i="1"/>
  <c r="V23" i="1"/>
  <c r="T24" i="1"/>
  <c r="V25" i="1"/>
  <c r="T26" i="1"/>
  <c r="U26" i="1"/>
  <c r="V26" i="1"/>
  <c r="S22" i="1"/>
  <c r="S24" i="1"/>
  <c r="P15" i="1"/>
  <c r="Q15" i="1"/>
  <c r="O15" i="1"/>
  <c r="J17" i="1"/>
  <c r="F17" i="1"/>
  <c r="B17" i="1"/>
  <c r="P16" i="1"/>
  <c r="Q42" i="1"/>
  <c r="R43" i="1"/>
  <c r="R42" i="1" s="1"/>
  <c r="Q43" i="1"/>
  <c r="P43" i="1"/>
  <c r="P42" i="1" s="1"/>
  <c r="O43" i="1"/>
  <c r="R30" i="1"/>
  <c r="Q30" i="1"/>
  <c r="Q29" i="1" s="1"/>
  <c r="P30" i="1"/>
  <c r="P29" i="1" s="1"/>
  <c r="O30" i="1"/>
  <c r="O29" i="1" s="1"/>
  <c r="R17" i="1"/>
  <c r="R15" i="1" s="1"/>
  <c r="Q17" i="1"/>
  <c r="P17" i="1"/>
  <c r="O17" i="1"/>
  <c r="O46" i="1"/>
  <c r="P46" i="1"/>
  <c r="Q46" i="1"/>
  <c r="R46" i="1"/>
  <c r="O47" i="1"/>
  <c r="O42" i="1" s="1"/>
  <c r="P47" i="1"/>
  <c r="Q47" i="1"/>
  <c r="R47" i="1"/>
  <c r="O48" i="1"/>
  <c r="P48" i="1"/>
  <c r="Q48" i="1"/>
  <c r="R48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R45" i="1"/>
  <c r="Q45" i="1"/>
  <c r="P45" i="1"/>
  <c r="O45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R32" i="1"/>
  <c r="Q32" i="1"/>
  <c r="P32" i="1"/>
  <c r="O33" i="1"/>
  <c r="O34" i="1"/>
  <c r="O35" i="1"/>
  <c r="O36" i="1"/>
  <c r="O37" i="1"/>
  <c r="O38" i="1"/>
  <c r="O39" i="1"/>
  <c r="O40" i="1"/>
  <c r="O32" i="1"/>
  <c r="O20" i="1"/>
  <c r="P20" i="1"/>
  <c r="Q20" i="1"/>
  <c r="Q16" i="1" s="1"/>
  <c r="R20" i="1"/>
  <c r="V20" i="1" s="1"/>
  <c r="O21" i="1"/>
  <c r="S21" i="1" s="1"/>
  <c r="P21" i="1"/>
  <c r="Q21" i="1"/>
  <c r="R21" i="1"/>
  <c r="O22" i="1"/>
  <c r="P22" i="1"/>
  <c r="Q22" i="1"/>
  <c r="R22" i="1"/>
  <c r="O23" i="1"/>
  <c r="S23" i="1" s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R19" i="1"/>
  <c r="Q19" i="1"/>
  <c r="P19" i="1"/>
  <c r="O19" i="1"/>
  <c r="O16" i="1" s="1"/>
  <c r="B10" i="1"/>
  <c r="B9" i="1"/>
  <c r="B8" i="1"/>
  <c r="B7" i="1"/>
  <c r="B6" i="1"/>
  <c r="B5" i="1"/>
  <c r="B4" i="1"/>
  <c r="B3" i="1"/>
  <c r="B2" i="1"/>
  <c r="B11" i="1"/>
  <c r="R29" i="1" l="1"/>
  <c r="U20" i="1"/>
  <c r="R16" i="1"/>
  <c r="S19" i="1"/>
  <c r="S20" i="1"/>
  <c r="U25" i="1"/>
  <c r="V22" i="1"/>
  <c r="T20" i="1"/>
  <c r="S27" i="1"/>
  <c r="V27" i="1"/>
  <c r="T25" i="1"/>
  <c r="U22" i="1"/>
  <c r="V19" i="1"/>
  <c r="S26" i="1"/>
  <c r="U27" i="1"/>
  <c r="V24" i="1"/>
  <c r="T22" i="1"/>
  <c r="U19" i="1"/>
  <c r="S25" i="1"/>
  <c r="T27" i="1"/>
  <c r="U24" i="1"/>
  <c r="V21" i="1"/>
  <c r="T19" i="1"/>
</calcChain>
</file>

<file path=xl/sharedStrings.xml><?xml version="1.0" encoding="utf-8"?>
<sst xmlns="http://schemas.openxmlformats.org/spreadsheetml/2006/main" count="84" uniqueCount="21">
  <si>
    <t>V</t>
    <phoneticPr fontId="1" type="noConversion"/>
  </si>
  <si>
    <t>Min T ps</t>
    <phoneticPr fontId="1" type="noConversion"/>
  </si>
  <si>
    <t>MAX F (GHz)</t>
    <phoneticPr fontId="1" type="noConversion"/>
  </si>
  <si>
    <t>Delay (ps)</t>
    <phoneticPr fontId="1" type="noConversion"/>
  </si>
  <si>
    <t>input</t>
    <phoneticPr fontId="1" type="noConversion"/>
  </si>
  <si>
    <t>switch_p</t>
    <phoneticPr fontId="1" type="noConversion"/>
  </si>
  <si>
    <t>power mW</t>
    <phoneticPr fontId="1" type="noConversion"/>
  </si>
  <si>
    <t>1.8V</t>
    <phoneticPr fontId="1" type="noConversion"/>
  </si>
  <si>
    <t>1.5V</t>
    <phoneticPr fontId="1" type="noConversion"/>
  </si>
  <si>
    <t>1.2V</t>
  </si>
  <si>
    <t>1.2V</t>
    <phoneticPr fontId="1" type="noConversion"/>
  </si>
  <si>
    <t>0.9V</t>
    <phoneticPr fontId="1" type="noConversion"/>
  </si>
  <si>
    <t>Toggle rate</t>
    <phoneticPr fontId="1" type="noConversion"/>
  </si>
  <si>
    <t>OPS</t>
    <phoneticPr fontId="1" type="noConversion"/>
  </si>
  <si>
    <t>TOPS/W</t>
    <phoneticPr fontId="1" type="noConversion"/>
  </si>
  <si>
    <t>area um^2</t>
    <phoneticPr fontId="1" type="noConversion"/>
  </si>
  <si>
    <t>TOPS/mm2</t>
  </si>
  <si>
    <t>TOPS/mm2</t>
    <phoneticPr fontId="1" type="noConversion"/>
  </si>
  <si>
    <t>64 bit</t>
    <phoneticPr fontId="1" type="noConversion"/>
  </si>
  <si>
    <t>32 bit</t>
    <phoneticPr fontId="1" type="noConversion"/>
  </si>
  <si>
    <t>16 bit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</si>
</sst>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Adder</a:t>
            </a:r>
            <a:r>
              <a:rPr lang="en-US" altLang="zh-TW" baseline="0"/>
              <a:t> Tree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 F (GHz)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0.89999999999999902</c:v>
                </c:pt>
                <c:pt idx="1">
                  <c:v>0.999999999999999</c:v>
                </c:pt>
                <c:pt idx="2">
                  <c:v>1.1000000000000001</c:v>
                </c:pt>
                <c:pt idx="3">
                  <c:v>1.2</c:v>
                </c:pt>
                <c:pt idx="4">
                  <c:v>1.3</c:v>
                </c:pt>
                <c:pt idx="5">
                  <c:v>1.4</c:v>
                </c:pt>
                <c:pt idx="6">
                  <c:v>1.5</c:v>
                </c:pt>
                <c:pt idx="7">
                  <c:v>1.6</c:v>
                </c:pt>
                <c:pt idx="8">
                  <c:v>1.7</c:v>
                </c:pt>
                <c:pt idx="9">
                  <c:v>1.8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0.37037037037037035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0.77519379844961245</c:v>
                </c:pt>
                <c:pt idx="4">
                  <c:v>0.94339622641509435</c:v>
                </c:pt>
                <c:pt idx="5">
                  <c:v>1.0869565217391304</c:v>
                </c:pt>
                <c:pt idx="6">
                  <c:v>1.2048192771084338</c:v>
                </c:pt>
                <c:pt idx="7">
                  <c:v>1.3333333333333333</c:v>
                </c:pt>
                <c:pt idx="8">
                  <c:v>1.4492753623188406</c:v>
                </c:pt>
                <c:pt idx="9">
                  <c:v>1.5384615384615385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0-4AC8-A688-D5314ADE8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804399"/>
        <c:axId val="1385184687"/>
      </c:lineChart>
      <c:lineChart>
        <c:grouping val="stack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Delay (ps)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0.89999999999999902</c:v>
                </c:pt>
                <c:pt idx="1">
                  <c:v>0.999999999999999</c:v>
                </c:pt>
                <c:pt idx="2">
                  <c:v>1.1000000000000001</c:v>
                </c:pt>
                <c:pt idx="3">
                  <c:v>1.2</c:v>
                </c:pt>
                <c:pt idx="4">
                  <c:v>1.3</c:v>
                </c:pt>
                <c:pt idx="5">
                  <c:v>1.4</c:v>
                </c:pt>
                <c:pt idx="6">
                  <c:v>1.5</c:v>
                </c:pt>
                <c:pt idx="7">
                  <c:v>1.6</c:v>
                </c:pt>
                <c:pt idx="8">
                  <c:v>1.7</c:v>
                </c:pt>
                <c:pt idx="9">
                  <c:v>1.8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5150</c:v>
                </c:pt>
                <c:pt idx="1">
                  <c:v>3890</c:v>
                </c:pt>
                <c:pt idx="2">
                  <c:v>3140</c:v>
                </c:pt>
                <c:pt idx="3">
                  <c:v>2640</c:v>
                </c:pt>
                <c:pt idx="4">
                  <c:v>2290</c:v>
                </c:pt>
                <c:pt idx="5">
                  <c:v>2030</c:v>
                </c:pt>
                <c:pt idx="6">
                  <c:v>1840</c:v>
                </c:pt>
                <c:pt idx="7">
                  <c:v>1680</c:v>
                </c:pt>
                <c:pt idx="8">
                  <c:v>1560</c:v>
                </c:pt>
                <c:pt idx="9">
                  <c:v>1460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80-4AC8-A688-D5314ADE8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044400"/>
        <c:axId val="1422044880"/>
      </c:lineChart>
      <c:catAx>
        <c:axId val="13908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VDD (V)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5184687"/>
        <c:crosses val="autoZero"/>
        <c:auto val="1"/>
        <c:lblAlgn val="ctr"/>
        <c:lblOffset val="100"/>
        <c:noMultiLvlLbl val="0"/>
      </c:catAx>
      <c:valAx>
        <c:axId val="13851846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Frequency (Hz)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0804399"/>
        <c:crosses val="autoZero"/>
        <c:crossBetween val="between"/>
      </c:valAx>
      <c:valAx>
        <c:axId val="1422044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Delay (ps)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2044400"/>
        <c:crosses val="max"/>
        <c:crossBetween val="between"/>
      </c:valAx>
      <c:catAx>
        <c:axId val="1422044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2044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32 bit MAC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Sheet1!$O$18</c:f>
              <c:strCache>
                <c:ptCount val="1"/>
                <c:pt idx="0">
                  <c:v>1.8V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Sheet1!$O$32:$O$40</c:f>
              <c:numCache>
                <c:formatCode>General</c:formatCode>
                <c:ptCount val="9"/>
                <c:pt idx="0">
                  <c:v>1.06</c:v>
                </c:pt>
                <c:pt idx="1">
                  <c:v>1.4232</c:v>
                </c:pt>
                <c:pt idx="2">
                  <c:v>1.8467</c:v>
                </c:pt>
                <c:pt idx="3">
                  <c:v>1.7499</c:v>
                </c:pt>
                <c:pt idx="4">
                  <c:v>1.9470000000000001</c:v>
                </c:pt>
                <c:pt idx="5">
                  <c:v>2.0891999999999999</c:v>
                </c:pt>
                <c:pt idx="6">
                  <c:v>2.1818</c:v>
                </c:pt>
                <c:pt idx="7">
                  <c:v>2.1859000000000002</c:v>
                </c:pt>
                <c:pt idx="8">
                  <c:v>2.0615999999999999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41-473F-B921-65ECF9C22611}"/>
            </c:ext>
          </c:extLst>
        </c:ser>
        <c:ser>
          <c:idx val="1"/>
          <c:order val="1"/>
          <c:tx>
            <c:strRef>
              <c:f>Sheet1!$P$18</c:f>
              <c:strCache>
                <c:ptCount val="1"/>
                <c:pt idx="0">
                  <c:v>1.5V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Sheet1!$P$32:$P$40</c:f>
              <c:numCache>
                <c:formatCode>General</c:formatCode>
                <c:ptCount val="9"/>
                <c:pt idx="0">
                  <c:v>0.4536</c:v>
                </c:pt>
                <c:pt idx="1">
                  <c:v>0.69289999999999996</c:v>
                </c:pt>
                <c:pt idx="2">
                  <c:v>0.87939999999999996</c:v>
                </c:pt>
                <c:pt idx="3">
                  <c:v>0.99619999999999997</c:v>
                </c:pt>
                <c:pt idx="4">
                  <c:v>0.97689999999999999</c:v>
                </c:pt>
                <c:pt idx="5">
                  <c:v>1.0102</c:v>
                </c:pt>
                <c:pt idx="6">
                  <c:v>1.1172</c:v>
                </c:pt>
                <c:pt idx="7">
                  <c:v>1.0952</c:v>
                </c:pt>
                <c:pt idx="8">
                  <c:v>1.0846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41-473F-B921-65ECF9C22611}"/>
            </c:ext>
          </c:extLst>
        </c:ser>
        <c:ser>
          <c:idx val="2"/>
          <c:order val="2"/>
          <c:tx>
            <c:strRef>
              <c:f>Sheet1!$Q$18</c:f>
              <c:strCache>
                <c:ptCount val="1"/>
                <c:pt idx="0">
                  <c:v>1.2V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Sheet1!$Q$32:$Q$40</c:f>
              <c:numCache>
                <c:formatCode>General</c:formatCode>
                <c:ptCount val="9"/>
                <c:pt idx="0">
                  <c:v>0.17100000000000001</c:v>
                </c:pt>
                <c:pt idx="1">
                  <c:v>0.29099999999999998</c:v>
                </c:pt>
                <c:pt idx="2">
                  <c:v>0.35</c:v>
                </c:pt>
                <c:pt idx="3">
                  <c:v>0.3826</c:v>
                </c:pt>
                <c:pt idx="4">
                  <c:v>0.38579999999999998</c:v>
                </c:pt>
                <c:pt idx="5">
                  <c:v>0.433</c:v>
                </c:pt>
                <c:pt idx="6">
                  <c:v>0.432</c:v>
                </c:pt>
                <c:pt idx="7">
                  <c:v>0.4173</c:v>
                </c:pt>
                <c:pt idx="8">
                  <c:v>0.4088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C41-473F-B921-65ECF9C22611}"/>
            </c:ext>
          </c:extLst>
        </c:ser>
        <c:ser>
          <c:idx val="3"/>
          <c:order val="3"/>
          <c:tx>
            <c:strRef>
              <c:f>Sheet1!$R$18</c:f>
              <c:strCache>
                <c:ptCount val="1"/>
                <c:pt idx="0">
                  <c:v>0.9V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Sheet1!$R$32:$R$40</c:f>
              <c:numCache>
                <c:formatCode>General</c:formatCode>
                <c:ptCount val="9"/>
                <c:pt idx="0">
                  <c:v>4.6600000000000003E-2</c:v>
                </c:pt>
                <c:pt idx="1">
                  <c:v>0.05</c:v>
                </c:pt>
                <c:pt idx="2">
                  <c:v>8.1900000000000001E-2</c:v>
                </c:pt>
                <c:pt idx="3">
                  <c:v>8.2699999999999996E-2</c:v>
                </c:pt>
                <c:pt idx="4">
                  <c:v>0.1013</c:v>
                </c:pt>
                <c:pt idx="5">
                  <c:v>0.1153</c:v>
                </c:pt>
                <c:pt idx="6">
                  <c:v>0.1153</c:v>
                </c:pt>
                <c:pt idx="7">
                  <c:v>0.1094</c:v>
                </c:pt>
                <c:pt idx="8">
                  <c:v>0.10059999999999999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C41-473F-B921-65ECF9C22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93983"/>
        <c:axId val="68696383"/>
      </c:scatterChart>
      <c:valAx>
        <c:axId val="6869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Toggle Rate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96383"/>
        <c:crosses val="autoZero"/>
        <c:crossBetween val="midCat"/>
      </c:valAx>
      <c:valAx>
        <c:axId val="686963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Power (mW)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9398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16 bit MAC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Sheet1!$O$18</c:f>
              <c:strCache>
                <c:ptCount val="1"/>
                <c:pt idx="0">
                  <c:v>1.8V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Sheet1!$O$45:$O$53</c:f>
              <c:numCache>
                <c:formatCode>General</c:formatCode>
                <c:ptCount val="9"/>
                <c:pt idx="0">
                  <c:v>0.35149999999999998</c:v>
                </c:pt>
                <c:pt idx="1">
                  <c:v>0.58409999999999995</c:v>
                </c:pt>
                <c:pt idx="2">
                  <c:v>0.69579999999999997</c:v>
                </c:pt>
                <c:pt idx="3">
                  <c:v>0.80410000000000004</c:v>
                </c:pt>
                <c:pt idx="4">
                  <c:v>0.8579</c:v>
                </c:pt>
                <c:pt idx="5">
                  <c:v>0.91569999999999996</c:v>
                </c:pt>
                <c:pt idx="6">
                  <c:v>1.0044</c:v>
                </c:pt>
                <c:pt idx="7">
                  <c:v>1.0084</c:v>
                </c:pt>
                <c:pt idx="8">
                  <c:v>0.92789999999999995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15-4866-A312-25BCF206D433}"/>
            </c:ext>
          </c:extLst>
        </c:ser>
        <c:ser>
          <c:idx val="1"/>
          <c:order val="1"/>
          <c:tx>
            <c:strRef>
              <c:f>Sheet1!$P$18</c:f>
              <c:strCache>
                <c:ptCount val="1"/>
                <c:pt idx="0">
                  <c:v>1.5V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Sheet1!$P$45:$P$53</c:f>
              <c:numCache>
                <c:formatCode>General</c:formatCode>
                <c:ptCount val="9"/>
                <c:pt idx="0">
                  <c:v>0.15629999999999999</c:v>
                </c:pt>
                <c:pt idx="1">
                  <c:v>0.28089999999999998</c:v>
                </c:pt>
                <c:pt idx="2">
                  <c:v>0.40239999999999998</c:v>
                </c:pt>
                <c:pt idx="3">
                  <c:v>0.42670000000000002</c:v>
                </c:pt>
                <c:pt idx="4">
                  <c:v>0.43230000000000002</c:v>
                </c:pt>
                <c:pt idx="5">
                  <c:v>0.4783</c:v>
                </c:pt>
                <c:pt idx="6">
                  <c:v>0.49509999999999998</c:v>
                </c:pt>
                <c:pt idx="7">
                  <c:v>0.47899999999999998</c:v>
                </c:pt>
                <c:pt idx="8">
                  <c:v>0.46679999999999999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15-4866-A312-25BCF206D433}"/>
            </c:ext>
          </c:extLst>
        </c:ser>
        <c:ser>
          <c:idx val="2"/>
          <c:order val="2"/>
          <c:tx>
            <c:strRef>
              <c:f>Sheet1!$Q$18</c:f>
              <c:strCache>
                <c:ptCount val="1"/>
                <c:pt idx="0">
                  <c:v>1.2V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Sheet1!$Q$45:$Q$53</c:f>
              <c:numCache>
                <c:formatCode>General</c:formatCode>
                <c:ptCount val="9"/>
                <c:pt idx="0">
                  <c:v>8.7999999999999995E-2</c:v>
                </c:pt>
                <c:pt idx="1">
                  <c:v>0.11749999999999999</c:v>
                </c:pt>
                <c:pt idx="2">
                  <c:v>0.1394</c:v>
                </c:pt>
                <c:pt idx="3">
                  <c:v>0.16450000000000001</c:v>
                </c:pt>
                <c:pt idx="4">
                  <c:v>0.15870000000000001</c:v>
                </c:pt>
                <c:pt idx="5">
                  <c:v>0.1704</c:v>
                </c:pt>
                <c:pt idx="6">
                  <c:v>0.19089999999999999</c:v>
                </c:pt>
                <c:pt idx="7">
                  <c:v>0.1986</c:v>
                </c:pt>
                <c:pt idx="8">
                  <c:v>0.1767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15-4866-A312-25BCF206D433}"/>
            </c:ext>
          </c:extLst>
        </c:ser>
        <c:ser>
          <c:idx val="3"/>
          <c:order val="3"/>
          <c:tx>
            <c:strRef>
              <c:f>Sheet1!$R$18</c:f>
              <c:strCache>
                <c:ptCount val="1"/>
                <c:pt idx="0">
                  <c:v>0.9V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Sheet1!$R$45:$R$53</c:f>
              <c:numCache>
                <c:formatCode>General</c:formatCode>
                <c:ptCount val="9"/>
                <c:pt idx="0">
                  <c:v>1.6899999999999998E-2</c:v>
                </c:pt>
                <c:pt idx="1">
                  <c:v>2.6499999999999999E-2</c:v>
                </c:pt>
                <c:pt idx="2">
                  <c:v>3.1800000000000002E-2</c:v>
                </c:pt>
                <c:pt idx="3">
                  <c:v>3.3399999999999999E-2</c:v>
                </c:pt>
                <c:pt idx="4">
                  <c:v>4.19E-2</c:v>
                </c:pt>
                <c:pt idx="5">
                  <c:v>4.5699999999999998E-2</c:v>
                </c:pt>
                <c:pt idx="6">
                  <c:v>4.6800000000000001E-2</c:v>
                </c:pt>
                <c:pt idx="7">
                  <c:v>4.2799999999999998E-2</c:v>
                </c:pt>
                <c:pt idx="8">
                  <c:v>4.4699999999999997E-2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15-4866-A312-25BCF206D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93983"/>
        <c:axId val="68696383"/>
      </c:scatterChart>
      <c:valAx>
        <c:axId val="6869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Toggle Rate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96383"/>
        <c:crosses val="autoZero"/>
        <c:crossBetween val="midCat"/>
      </c:valAx>
      <c:valAx>
        <c:axId val="686963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Power (mW)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9398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64 bit MAC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Sheet1!$O$18</c:f>
              <c:strCache>
                <c:ptCount val="1"/>
                <c:pt idx="0">
                  <c:v>1.8V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Sheet1!$O$19:$O$27</c:f>
              <c:numCache>
                <c:formatCode>General</c:formatCode>
                <c:ptCount val="9"/>
                <c:pt idx="0">
                  <c:v>2.1482999999999999</c:v>
                </c:pt>
                <c:pt idx="1">
                  <c:v>2.9514999999999998</c:v>
                </c:pt>
                <c:pt idx="2">
                  <c:v>3.8180000000000001</c:v>
                </c:pt>
                <c:pt idx="3">
                  <c:v>4.1216999999999997</c:v>
                </c:pt>
                <c:pt idx="4">
                  <c:v>4.4897999999999998</c:v>
                </c:pt>
                <c:pt idx="5">
                  <c:v>4.4771999999999998</c:v>
                </c:pt>
                <c:pt idx="6">
                  <c:v>4.6215000000000002</c:v>
                </c:pt>
                <c:pt idx="7">
                  <c:v>4.6337999999999999</c:v>
                </c:pt>
                <c:pt idx="8">
                  <c:v>4.5753000000000004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FC-4ABA-840D-6ACF4C3D6885}"/>
            </c:ext>
          </c:extLst>
        </c:ser>
        <c:ser>
          <c:idx val="1"/>
          <c:order val="1"/>
          <c:tx>
            <c:strRef>
              <c:f>Sheet1!$P$18</c:f>
              <c:strCache>
                <c:ptCount val="1"/>
                <c:pt idx="0">
                  <c:v>1.5V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Sheet1!$P$19:$P$27</c:f>
              <c:numCache>
                <c:formatCode>General</c:formatCode>
                <c:ptCount val="9"/>
                <c:pt idx="0">
                  <c:v>1.0652999999999999</c:v>
                </c:pt>
                <c:pt idx="1">
                  <c:v>1.7188000000000001</c:v>
                </c:pt>
                <c:pt idx="2">
                  <c:v>1.7757000000000001</c:v>
                </c:pt>
                <c:pt idx="3">
                  <c:v>2.0590999999999999</c:v>
                </c:pt>
                <c:pt idx="4">
                  <c:v>2.2027999999999999</c:v>
                </c:pt>
                <c:pt idx="5">
                  <c:v>2.1629</c:v>
                </c:pt>
                <c:pt idx="6">
                  <c:v>2.3687</c:v>
                </c:pt>
                <c:pt idx="7">
                  <c:v>2.3609</c:v>
                </c:pt>
                <c:pt idx="8">
                  <c:v>2.2442000000000002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FC-4ABA-840D-6ACF4C3D6885}"/>
            </c:ext>
          </c:extLst>
        </c:ser>
        <c:ser>
          <c:idx val="2"/>
          <c:order val="2"/>
          <c:tx>
            <c:strRef>
              <c:f>Sheet1!$Q$18</c:f>
              <c:strCache>
                <c:ptCount val="1"/>
                <c:pt idx="0">
                  <c:v>1.2V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Sheet1!$Q$19:$Q$27</c:f>
              <c:numCache>
                <c:formatCode>General</c:formatCode>
                <c:ptCount val="9"/>
                <c:pt idx="0">
                  <c:v>0.4677</c:v>
                </c:pt>
                <c:pt idx="1">
                  <c:v>0.60629999999999995</c:v>
                </c:pt>
                <c:pt idx="2">
                  <c:v>0.748</c:v>
                </c:pt>
                <c:pt idx="3">
                  <c:v>0.78910000000000002</c:v>
                </c:pt>
                <c:pt idx="4">
                  <c:v>0.83389999999999997</c:v>
                </c:pt>
                <c:pt idx="5">
                  <c:v>0.85509999999999997</c:v>
                </c:pt>
                <c:pt idx="6">
                  <c:v>0.84799999999999998</c:v>
                </c:pt>
                <c:pt idx="7">
                  <c:v>0.88190000000000002</c:v>
                </c:pt>
                <c:pt idx="8">
                  <c:v>0.87480000000000002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FC-4ABA-840D-6ACF4C3D6885}"/>
            </c:ext>
          </c:extLst>
        </c:ser>
        <c:ser>
          <c:idx val="3"/>
          <c:order val="3"/>
          <c:tx>
            <c:strRef>
              <c:f>Sheet1!$R$18</c:f>
              <c:strCache>
                <c:ptCount val="1"/>
                <c:pt idx="0">
                  <c:v>0.9V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Sheet1!$R$19:$R$27</c:f>
              <c:numCache>
                <c:formatCode>General</c:formatCode>
                <c:ptCount val="9"/>
                <c:pt idx="0">
                  <c:v>9.9099999999999994E-2</c:v>
                </c:pt>
                <c:pt idx="1">
                  <c:v>0.15140000000000001</c:v>
                </c:pt>
                <c:pt idx="2">
                  <c:v>0.1797</c:v>
                </c:pt>
                <c:pt idx="3">
                  <c:v>0.20499999999999999</c:v>
                </c:pt>
                <c:pt idx="4">
                  <c:v>0.20069999999999999</c:v>
                </c:pt>
                <c:pt idx="5">
                  <c:v>0.21479999999999999</c:v>
                </c:pt>
                <c:pt idx="6">
                  <c:v>0.218</c:v>
                </c:pt>
                <c:pt idx="7">
                  <c:v>0.21360000000000001</c:v>
                </c:pt>
                <c:pt idx="8">
                  <c:v>0.20480000000000001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FC-4ABA-840D-6ACF4C3D6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93983"/>
        <c:axId val="68696383"/>
      </c:scatterChart>
      <c:valAx>
        <c:axId val="6869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Toggle Rate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96383"/>
        <c:crosses val="autoZero"/>
        <c:crossBetween val="midCat"/>
      </c:valAx>
      <c:valAx>
        <c:axId val="686963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Power (mW)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9398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Energy</a:t>
            </a:r>
            <a:r>
              <a:rPr lang="en-US" altLang="zh-TW" baseline="0"/>
              <a:t> efficiency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Sheet1!$Y$18</c:f>
              <c:strCache>
                <c:ptCount val="1"/>
                <c:pt idx="0">
                  <c:v>16 bit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Sheet1!$X$19:$X$22</c:f>
              <c:numCache>
                <c:formatCode>General</c:formatCode>
                <c:ptCount val="4"/>
                <c:pt idx="0">
                  <c:v>1.8</c:v>
                </c:pt>
                <c:pt idx="1">
                  <c:v>1.5</c:v>
                </c:pt>
                <c:pt idx="2">
                  <c:v>1.2</c:v>
                </c:pt>
                <c:pt idx="3">
                  <c:v>0.9</c:v>
                </c:pt>
              </c:numCache>
            </c:numRef>
          </c:xVal>
          <c:yVal>
            <c:numRef>
              <c:f>Sheet1!$Y$19:$Y$22</c:f>
              <c:numCache>
                <c:formatCode>General</c:formatCode>
                <c:ptCount val="4"/>
                <c:pt idx="0">
                  <c:v>1.5256461111280628</c:v>
                </c:pt>
                <c:pt idx="1">
                  <c:v>2.4334867241131768</c:v>
                </c:pt>
                <c:pt idx="2">
                  <c:v>3.9032920365035868</c:v>
                </c:pt>
                <c:pt idx="3">
                  <c:v>7.9138968027856915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DE-4355-87B2-E45CAB13FCAC}"/>
            </c:ext>
          </c:extLst>
        </c:ser>
        <c:ser>
          <c:idx val="1"/>
          <c:order val="1"/>
          <c:tx>
            <c:strRef>
              <c:f>Sheet1!$Z$18</c:f>
              <c:strCache>
                <c:ptCount val="1"/>
                <c:pt idx="0">
                  <c:v>32 bit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Sheet1!$X$19:$X$22</c:f>
              <c:numCache>
                <c:formatCode>General</c:formatCode>
                <c:ptCount val="4"/>
                <c:pt idx="0">
                  <c:v>1.8</c:v>
                </c:pt>
                <c:pt idx="1">
                  <c:v>1.5</c:v>
                </c:pt>
                <c:pt idx="2">
                  <c:v>1.2</c:v>
                </c:pt>
                <c:pt idx="3">
                  <c:v>0.9</c:v>
                </c:pt>
              </c:numCache>
            </c:numRef>
          </c:xVal>
          <c:yVal>
            <c:numRef>
              <c:f>Sheet1!$Z$19:$Z$22</c:f>
              <c:numCache>
                <c:formatCode>General</c:formatCode>
                <c:ptCount val="4"/>
                <c:pt idx="0">
                  <c:v>0.70381149113021568</c:v>
                </c:pt>
                <c:pt idx="1">
                  <c:v>1.0784275663340797</c:v>
                </c:pt>
                <c:pt idx="2">
                  <c:v>1.7902859086596128</c:v>
                </c:pt>
                <c:pt idx="3">
                  <c:v>3.2122321801419806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DE-4355-87B2-E45CAB13FCAC}"/>
            </c:ext>
          </c:extLst>
        </c:ser>
        <c:ser>
          <c:idx val="2"/>
          <c:order val="2"/>
          <c:tx>
            <c:strRef>
              <c:f>Sheet1!$AA$18</c:f>
              <c:strCache>
                <c:ptCount val="1"/>
                <c:pt idx="0">
                  <c:v>64 bit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Sheet1!$X$19:$X$22</c:f>
              <c:numCache>
                <c:formatCode>General</c:formatCode>
                <c:ptCount val="4"/>
                <c:pt idx="0">
                  <c:v>1.8</c:v>
                </c:pt>
                <c:pt idx="1">
                  <c:v>1.5</c:v>
                </c:pt>
                <c:pt idx="2">
                  <c:v>1.2</c:v>
                </c:pt>
                <c:pt idx="3">
                  <c:v>0.9</c:v>
                </c:pt>
              </c:numCache>
            </c:numRef>
          </c:xVal>
          <c:yVal>
            <c:numRef>
              <c:f>Sheet1!$AA$19:$AA$22</c:f>
              <c:numCache>
                <c:formatCode>General</c:formatCode>
                <c:ptCount val="4"/>
                <c:pt idx="0">
                  <c:v>0.33200861894374778</c:v>
                </c:pt>
                <c:pt idx="1">
                  <c:v>0.50864156588357901</c:v>
                </c:pt>
                <c:pt idx="2">
                  <c:v>0.87900419372900818</c:v>
                </c:pt>
                <c:pt idx="3">
                  <c:v>1.6989466530750932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DE-4355-87B2-E45CAB13F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17696"/>
        <c:axId val="737319136"/>
      </c:scatterChart>
      <c:valAx>
        <c:axId val="737317696"/>
        <c:scaling>
          <c:orientation val="minMax"/>
          <c:min val="0.8500000000000000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VDD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7319136"/>
        <c:crosses val="autoZero"/>
        <c:crossBetween val="midCat"/>
      </c:valAx>
      <c:valAx>
        <c:axId val="737319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TOPS/W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731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Area</a:t>
            </a:r>
            <a:r>
              <a:rPr lang="en-US" altLang="zh-TW" baseline="0"/>
              <a:t> efficiency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Sheet1!$AB$39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Sheet1!$AB$40:$AB$43</c:f>
              <c:numCache>
                <c:formatCode>General</c:formatCode>
                <c:ptCount val="4"/>
                <c:pt idx="0">
                  <c:v>716129748387.81299</c:v>
                </c:pt>
                <c:pt idx="1">
                  <c:v>1444158019770.5234</c:v>
                </c:pt>
                <c:pt idx="2">
                  <c:v>3289419581914.7715</c:v>
                </c:pt>
                <c:pt idx="3">
                  <c:v>15524334394162.852</c:v>
                </c:pt>
              </c:numCache>
            </c:numRef>
          </c:xVal>
          <c:yVal>
            <c:numRef>
              <c:f>Sheet1!$AA$40:$AA$43</c:f>
              <c:numCache>
                <c:formatCode>General</c:formatCode>
                <c:ptCount val="4"/>
                <c:pt idx="0">
                  <c:v>827770714134.35059</c:v>
                </c:pt>
                <c:pt idx="1">
                  <c:v>648254173719.67212</c:v>
                </c:pt>
                <c:pt idx="2">
                  <c:v>417093770687.85101</c:v>
                </c:pt>
                <c:pt idx="3">
                  <c:v>199278134884.19547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9-4585-AC5E-BBD9F9078A03}"/>
            </c:ext>
          </c:extLst>
        </c:ser>
        <c:ser>
          <c:idx val="1"/>
          <c:order val="1"/>
          <c:tx>
            <c:strRef>
              <c:f>Sheet1!$AC$39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Sheet1!$AC$40:$AC$43</c:f>
              <c:numCache>
                <c:formatCode>General</c:formatCode>
                <c:ptCount val="4"/>
                <c:pt idx="0">
                  <c:v>402949591006.16516</c:v>
                </c:pt>
                <c:pt idx="1">
                  <c:v>866397217132.13855</c:v>
                </c:pt>
                <c:pt idx="2">
                  <c:v>2056766762649.1157</c:v>
                </c:pt>
                <c:pt idx="3">
                  <c:v>8561277342579.5137</c:v>
                </c:pt>
              </c:numCache>
            </c:numRef>
          </c:xVal>
          <c:yVal>
            <c:numRef>
              <c:f>Sheet1!$AA$40:$AA$43</c:f>
              <c:numCache>
                <c:formatCode>General</c:formatCode>
                <c:ptCount val="4"/>
                <c:pt idx="0">
                  <c:v>827770714134.35059</c:v>
                </c:pt>
                <c:pt idx="1">
                  <c:v>648254173719.67212</c:v>
                </c:pt>
                <c:pt idx="2">
                  <c:v>417093770687.85101</c:v>
                </c:pt>
                <c:pt idx="3">
                  <c:v>199278134884.19547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59-4585-AC5E-BBD9F9078A03}"/>
            </c:ext>
          </c:extLst>
        </c:ser>
        <c:ser>
          <c:idx val="2"/>
          <c:order val="2"/>
          <c:tx>
            <c:strRef>
              <c:f>Sheet1!$AD$39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Sheet1!$AD$40:$AD$43</c:f>
              <c:numCache>
                <c:formatCode>General</c:formatCode>
                <c:ptCount val="4"/>
                <c:pt idx="0">
                  <c:v>342657031150.95074</c:v>
                </c:pt>
                <c:pt idx="1">
                  <c:v>698411811540.55688</c:v>
                </c:pt>
                <c:pt idx="2">
                  <c:v>1844899314619.9048</c:v>
                </c:pt>
                <c:pt idx="3">
                  <c:v>7665478517496.4561</c:v>
                </c:pt>
              </c:numCache>
            </c:numRef>
          </c:xVal>
          <c:yVal>
            <c:numRef>
              <c:f>Sheet1!$AA$40:$AA$43</c:f>
              <c:numCache>
                <c:formatCode>General</c:formatCode>
                <c:ptCount val="4"/>
                <c:pt idx="0">
                  <c:v>827770714134.35059</c:v>
                </c:pt>
                <c:pt idx="1">
                  <c:v>648254173719.67212</c:v>
                </c:pt>
                <c:pt idx="2">
                  <c:v>417093770687.85101</c:v>
                </c:pt>
                <c:pt idx="3">
                  <c:v>199278134884.19547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59-4585-AC5E-BBD9F9078A03}"/>
            </c:ext>
          </c:extLst>
        </c:ser>
        <c:ser>
          <c:idx val="3"/>
          <c:order val="3"/>
          <c:tx>
            <c:strRef>
              <c:f>Sheet1!$AE$39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Sheet1!$AE$40:$AE$43</c:f>
              <c:numCache>
                <c:formatCode>General</c:formatCode>
                <c:ptCount val="4"/>
                <c:pt idx="0">
                  <c:v>332892251100.625</c:v>
                </c:pt>
                <c:pt idx="1">
                  <c:v>649496153359.03174</c:v>
                </c:pt>
                <c:pt idx="2">
                  <c:v>1814223512336.72</c:v>
                </c:pt>
                <c:pt idx="3">
                  <c:v>7057163020465.7734</c:v>
                </c:pt>
              </c:numCache>
            </c:numRef>
          </c:xVal>
          <c:yVal>
            <c:numRef>
              <c:f>Sheet1!$AA$40:$AA$43</c:f>
              <c:numCache>
                <c:formatCode>General</c:formatCode>
                <c:ptCount val="4"/>
                <c:pt idx="0">
                  <c:v>827770714134.35059</c:v>
                </c:pt>
                <c:pt idx="1">
                  <c:v>648254173719.67212</c:v>
                </c:pt>
                <c:pt idx="2">
                  <c:v>417093770687.85101</c:v>
                </c:pt>
                <c:pt idx="3">
                  <c:v>199278134884.19547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59-4585-AC5E-BBD9F9078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14816"/>
        <c:axId val="307625520"/>
      </c:scatterChart>
      <c:valAx>
        <c:axId val="737314816"/>
        <c:scaling>
          <c:orientation val="minMax"/>
          <c:max val="1600000000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TOPS/W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7625520"/>
        <c:crosses val="autoZero"/>
        <c:crossBetween val="midCat"/>
      </c:valAx>
      <c:valAx>
        <c:axId val="307625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TOPS/mm2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731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Energy</a:t>
            </a:r>
            <a:r>
              <a:rPr lang="en-US" altLang="zh-TW" baseline="0"/>
              <a:t> efficiency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Sheet1!$AA$48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Sheet1!$Z$49:$Z$51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xVal>
          <c:yVal>
            <c:numRef>
              <c:f>Sheet1!$AA$49:$AA$51</c:f>
              <c:numCache>
                <c:formatCode>General</c:formatCode>
                <c:ptCount val="3"/>
                <c:pt idx="0">
                  <c:v>4376846482109.6406</c:v>
                </c:pt>
                <c:pt idx="1">
                  <c:v>1451378809869.376</c:v>
                </c:pt>
                <c:pt idx="2">
                  <c:v>716129748387.81299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6-4C04-87A3-F1B86993ED60}"/>
            </c:ext>
          </c:extLst>
        </c:ser>
        <c:ser>
          <c:idx val="1"/>
          <c:order val="1"/>
          <c:tx>
            <c:strRef>
              <c:f>Sheet1!$AB$48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Sheet1!$Z$49:$Z$51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xVal>
          <c:yVal>
            <c:numRef>
              <c:f>Sheet1!$AB$49:$AB$51</c:f>
              <c:numCache>
                <c:formatCode>General</c:formatCode>
                <c:ptCount val="3"/>
                <c:pt idx="0">
                  <c:v>1913271407115.4563</c:v>
                </c:pt>
                <c:pt idx="1">
                  <c:v>879171117470.44897</c:v>
                </c:pt>
                <c:pt idx="2">
                  <c:v>373258980144.48859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A6-4C04-87A3-F1B86993ED60}"/>
            </c:ext>
          </c:extLst>
        </c:ser>
        <c:ser>
          <c:idx val="2"/>
          <c:order val="2"/>
          <c:tx>
            <c:strRef>
              <c:f>Sheet1!$AC$48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Sheet1!$Z$49:$Z$51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xVal>
          <c:yVal>
            <c:numRef>
              <c:f>Sheet1!$AC$49:$AC$51</c:f>
              <c:numCache>
                <c:formatCode>General</c:formatCode>
                <c:ptCount val="3"/>
                <c:pt idx="0">
                  <c:v>1531721961829.4888</c:v>
                </c:pt>
                <c:pt idx="1">
                  <c:v>705134081245.54895</c:v>
                </c:pt>
                <c:pt idx="2">
                  <c:v>332892251100.625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A6-4C04-87A3-F1B86993E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995616"/>
        <c:axId val="809997056"/>
      </c:scatterChart>
      <c:valAx>
        <c:axId val="80999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MAC size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9997056"/>
        <c:crosses val="autoZero"/>
        <c:crossBetween val="midCat"/>
      </c:valAx>
      <c:valAx>
        <c:axId val="809997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TOPS/W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999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Area</a:t>
            </a:r>
            <a:r>
              <a:rPr lang="en-US" altLang="zh-TW" baseline="0"/>
              <a:t> efficiency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Sheet1!$AA$55</c:f>
              <c:strCache>
                <c:ptCount val="1"/>
                <c:pt idx="0">
                  <c:v>1.8V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Sheet1!$Z$56:$Z$58</c:f>
              <c:numCache>
                <c:formatCode>General</c:formatCode>
                <c:ptCount val="3"/>
                <c:pt idx="0">
                  <c:v>64</c:v>
                </c:pt>
                <c:pt idx="1">
                  <c:v>32</c:v>
                </c:pt>
                <c:pt idx="2">
                  <c:v>16</c:v>
                </c:pt>
              </c:numCache>
            </c:numRef>
          </c:xVal>
          <c:yVal>
            <c:numRef>
              <c:f>Sheet1!$AA$56:$AA$58</c:f>
              <c:numCache>
                <c:formatCode>General</c:formatCode>
                <c:ptCount val="3"/>
                <c:pt idx="0">
                  <c:v>827770714134.35059</c:v>
                </c:pt>
                <c:pt idx="1">
                  <c:v>1733907603531.6233</c:v>
                </c:pt>
                <c:pt idx="2">
                  <c:v>3764833443768.4478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80-408D-A3F7-4C36FEE07D77}"/>
            </c:ext>
          </c:extLst>
        </c:ser>
        <c:ser>
          <c:idx val="1"/>
          <c:order val="1"/>
          <c:tx>
            <c:strRef>
              <c:f>Sheet1!$AB$55</c:f>
              <c:strCache>
                <c:ptCount val="1"/>
                <c:pt idx="0">
                  <c:v>1.5V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Sheet1!$Z$56:$Z$58</c:f>
              <c:numCache>
                <c:formatCode>General</c:formatCode>
                <c:ptCount val="3"/>
                <c:pt idx="0">
                  <c:v>64</c:v>
                </c:pt>
                <c:pt idx="1">
                  <c:v>32</c:v>
                </c:pt>
                <c:pt idx="2">
                  <c:v>16</c:v>
                </c:pt>
              </c:numCache>
            </c:numRef>
          </c:xVal>
          <c:yVal>
            <c:numRef>
              <c:f>Sheet1!$AB$56:$AB$58</c:f>
              <c:numCache>
                <c:formatCode>General</c:formatCode>
                <c:ptCount val="3"/>
                <c:pt idx="0">
                  <c:v>648254173719.67212</c:v>
                </c:pt>
                <c:pt idx="1">
                  <c:v>1357879448548.8616</c:v>
                </c:pt>
                <c:pt idx="2">
                  <c:v>2948363540300.5918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80-408D-A3F7-4C36FEE07D77}"/>
            </c:ext>
          </c:extLst>
        </c:ser>
        <c:ser>
          <c:idx val="2"/>
          <c:order val="2"/>
          <c:tx>
            <c:strRef>
              <c:f>Sheet1!$AC$55</c:f>
              <c:strCache>
                <c:ptCount val="1"/>
                <c:pt idx="0">
                  <c:v>1.2V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Sheet1!$Z$56:$Z$58</c:f>
              <c:numCache>
                <c:formatCode>General</c:formatCode>
                <c:ptCount val="3"/>
                <c:pt idx="0">
                  <c:v>64</c:v>
                </c:pt>
                <c:pt idx="1">
                  <c:v>32</c:v>
                </c:pt>
                <c:pt idx="2">
                  <c:v>16</c:v>
                </c:pt>
              </c:numCache>
            </c:numRef>
          </c:xVal>
          <c:yVal>
            <c:numRef>
              <c:f>Sheet1!$AC$56:$AC$58</c:f>
              <c:numCache>
                <c:formatCode>General</c:formatCode>
                <c:ptCount val="3"/>
                <c:pt idx="0">
                  <c:v>417093770687.85101</c:v>
                </c:pt>
                <c:pt idx="1">
                  <c:v>873674373872.52319</c:v>
                </c:pt>
                <c:pt idx="2">
                  <c:v>1897009099573.2488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280-408D-A3F7-4C36FEE07D77}"/>
            </c:ext>
          </c:extLst>
        </c:ser>
        <c:ser>
          <c:idx val="3"/>
          <c:order val="3"/>
          <c:tx>
            <c:strRef>
              <c:f>Sheet1!$AD$55</c:f>
              <c:strCache>
                <c:ptCount val="1"/>
                <c:pt idx="0">
                  <c:v>0.9V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Sheet1!$Z$56:$Z$58</c:f>
              <c:numCache>
                <c:formatCode>General</c:formatCode>
                <c:ptCount val="3"/>
                <c:pt idx="0">
                  <c:v>64</c:v>
                </c:pt>
                <c:pt idx="1">
                  <c:v>32</c:v>
                </c:pt>
                <c:pt idx="2">
                  <c:v>16</c:v>
                </c:pt>
              </c:numCache>
            </c:numRef>
          </c:xVal>
          <c:yVal>
            <c:numRef>
              <c:f>Sheet1!$AD$56:$AD$58</c:f>
              <c:numCache>
                <c:formatCode>General</c:formatCode>
                <c:ptCount val="3"/>
                <c:pt idx="0">
                  <c:v>199278134884.19547</c:v>
                </c:pt>
                <c:pt idx="1">
                  <c:v>417422200850.20551</c:v>
                </c:pt>
                <c:pt idx="2">
                  <c:v>906348792018.32996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280-408D-A3F7-4C36FEE07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330944"/>
        <c:axId val="774334304"/>
      </c:scatterChart>
      <c:valAx>
        <c:axId val="77433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MAC size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4334304"/>
        <c:crosses val="autoZero"/>
        <c:crossBetween val="midCat"/>
      </c:valAx>
      <c:valAx>
        <c:axId val="774334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TOPS/mm2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433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0</xdr:row>
      <xdr:rowOff>87630</xdr:rowOff>
    </xdr:from>
    <xdr:to>
      <xdr:col>34</xdr:col>
      <xdr:colOff>45720</xdr:colOff>
      <xdr:row>14</xdr:row>
      <xdr:rowOff>163830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A885DB2-6E68-B8FF-FB03-9DF34FD8B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169025</xdr:colOff>
      <xdr:row>7</xdr:row>
      <xdr:rowOff>108066</xdr:rowOff>
    </xdr:from>
    <xdr:to>
      <xdr:col>42</xdr:col>
      <xdr:colOff>271895</xdr:colOff>
      <xdr:row>23</xdr:row>
      <xdr:rowOff>5195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8C1D52A-042F-4109-852F-45D558BB4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367838</xdr:colOff>
      <xdr:row>8</xdr:row>
      <xdr:rowOff>24938</xdr:rowOff>
    </xdr:from>
    <xdr:to>
      <xdr:col>43</xdr:col>
      <xdr:colOff>476250</xdr:colOff>
      <xdr:row>23</xdr:row>
      <xdr:rowOff>116031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93CEECF-A87E-4208-829B-0FCF8ADD5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396933</xdr:colOff>
      <xdr:row>3</xdr:row>
      <xdr:rowOff>50568</xdr:rowOff>
    </xdr:from>
    <xdr:to>
      <xdr:col>40</xdr:col>
      <xdr:colOff>499803</xdr:colOff>
      <xdr:row>18</xdr:row>
      <xdr:rowOff>141662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7FA3EC32-3838-4651-9252-E396B517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171450</xdr:colOff>
      <xdr:row>19</xdr:row>
      <xdr:rowOff>72390</xdr:rowOff>
    </xdr:from>
    <xdr:to>
      <xdr:col>35</xdr:col>
      <xdr:colOff>354330</xdr:colOff>
      <xdr:row>33</xdr:row>
      <xdr:rowOff>148590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7B18AB64-3D83-A347-5404-35A032657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483870</xdr:colOff>
      <xdr:row>22</xdr:row>
      <xdr:rowOff>57150</xdr:rowOff>
    </xdr:from>
    <xdr:to>
      <xdr:col>41</xdr:col>
      <xdr:colOff>118110</xdr:colOff>
      <xdr:row>36</xdr:row>
      <xdr:rowOff>133350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EFB0263-3E46-F825-4004-7C05721AE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201930</xdr:colOff>
      <xdr:row>47</xdr:row>
      <xdr:rowOff>148590</xdr:rowOff>
    </xdr:from>
    <xdr:to>
      <xdr:col>41</xdr:col>
      <xdr:colOff>384810</xdr:colOff>
      <xdr:row>62</xdr:row>
      <xdr:rowOff>34290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225F66F6-5432-8D0E-8E1B-AE1EA5DD2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217170</xdr:colOff>
      <xdr:row>40</xdr:row>
      <xdr:rowOff>140970</xdr:rowOff>
    </xdr:from>
    <xdr:to>
      <xdr:col>38</xdr:col>
      <xdr:colOff>400050</xdr:colOff>
      <xdr:row>55</xdr:row>
      <xdr:rowOff>26670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8072DFEF-4B84-17BC-9C4D-F8F96DE88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1"/>
  <sheetViews>
    <sheetView tabSelected="1" topLeftCell="G28" zoomScaleNormal="100" workbookViewId="0">
      <selection activeCell="Z52" sqref="Z52"/>
    </sheetView>
  </sheetViews>
  <sheetFormatPr defaultRowHeight="15" x14ac:dyDescent="0.3"/>
  <cols>
    <col min="2" max="2" width="10.625" customWidth="1"/>
    <col min="5" max="5" width="11.25" customWidth="1"/>
    <col min="15" max="15" width="11.625" bestFit="1" customWidth="1"/>
    <col min="16" max="19" width="9.5" bestFit="1" customWidth="1"/>
  </cols>
  <sheetData>
    <row r="1" spans="1:18" x14ac:dyDescent="0.3">
      <c r="A1" t="s">
        <v>0</v>
      </c>
      <c r="B1" t="s">
        <v>2</v>
      </c>
      <c r="C1" t="s">
        <v>3</v>
      </c>
      <c r="D1" t="s">
        <v>1</v>
      </c>
    </row>
    <row r="2" spans="1:18" x14ac:dyDescent="0.3">
      <c r="A2">
        <v>0.89999999999999902</v>
      </c>
      <c r="B2">
        <f t="shared" ref="B2:B11" si="0">1000/D2</f>
        <v>0.37037037037037035</v>
      </c>
      <c r="C2">
        <v>5150</v>
      </c>
      <c r="D2">
        <v>2700</v>
      </c>
    </row>
    <row r="3" spans="1:18" x14ac:dyDescent="0.3">
      <c r="A3">
        <v>0.999999999999999</v>
      </c>
      <c r="B3">
        <f t="shared" si="0"/>
        <v>0.5</v>
      </c>
      <c r="C3">
        <v>3890</v>
      </c>
      <c r="D3">
        <v>2000</v>
      </c>
    </row>
    <row r="4" spans="1:18" x14ac:dyDescent="0.3">
      <c r="A4">
        <v>1.1000000000000001</v>
      </c>
      <c r="B4">
        <f t="shared" si="0"/>
        <v>0.66666666666666663</v>
      </c>
      <c r="C4">
        <v>3140</v>
      </c>
      <c r="D4">
        <v>1500</v>
      </c>
    </row>
    <row r="5" spans="1:18" x14ac:dyDescent="0.3">
      <c r="A5">
        <v>1.2</v>
      </c>
      <c r="B5">
        <f t="shared" si="0"/>
        <v>0.77519379844961245</v>
      </c>
      <c r="C5">
        <v>2640</v>
      </c>
      <c r="D5">
        <v>1290</v>
      </c>
    </row>
    <row r="6" spans="1:18" x14ac:dyDescent="0.3">
      <c r="A6">
        <v>1.3</v>
      </c>
      <c r="B6">
        <f t="shared" si="0"/>
        <v>0.94339622641509435</v>
      </c>
      <c r="C6">
        <v>2290</v>
      </c>
      <c r="D6">
        <v>1060</v>
      </c>
    </row>
    <row r="7" spans="1:18" x14ac:dyDescent="0.3">
      <c r="A7">
        <v>1.4</v>
      </c>
      <c r="B7">
        <f t="shared" si="0"/>
        <v>1.0869565217391304</v>
      </c>
      <c r="C7">
        <v>2030</v>
      </c>
      <c r="D7">
        <v>920</v>
      </c>
    </row>
    <row r="8" spans="1:18" x14ac:dyDescent="0.3">
      <c r="A8">
        <v>1.5</v>
      </c>
      <c r="B8">
        <f t="shared" si="0"/>
        <v>1.2048192771084338</v>
      </c>
      <c r="C8">
        <v>1840</v>
      </c>
      <c r="D8">
        <v>830</v>
      </c>
    </row>
    <row r="9" spans="1:18" x14ac:dyDescent="0.3">
      <c r="A9">
        <v>1.6</v>
      </c>
      <c r="B9">
        <f t="shared" si="0"/>
        <v>1.3333333333333333</v>
      </c>
      <c r="C9">
        <v>1680</v>
      </c>
      <c r="D9">
        <v>750</v>
      </c>
    </row>
    <row r="10" spans="1:18" x14ac:dyDescent="0.3">
      <c r="A10">
        <v>1.7</v>
      </c>
      <c r="B10">
        <f t="shared" si="0"/>
        <v>1.4492753623188406</v>
      </c>
      <c r="C10">
        <v>1560</v>
      </c>
      <c r="D10">
        <v>690</v>
      </c>
    </row>
    <row r="11" spans="1:18" x14ac:dyDescent="0.3">
      <c r="A11">
        <v>1.8</v>
      </c>
      <c r="B11">
        <f t="shared" si="0"/>
        <v>1.5384615384615385</v>
      </c>
      <c r="C11">
        <v>1460</v>
      </c>
      <c r="D11">
        <v>650</v>
      </c>
    </row>
    <row r="15" spans="1:18" x14ac:dyDescent="0.3">
      <c r="N15" t="s">
        <v>17</v>
      </c>
      <c r="O15" s="1">
        <f>O17/($B$17/1000000)</f>
        <v>827770714134.35059</v>
      </c>
      <c r="P15" s="1">
        <f t="shared" ref="P15:R15" si="1">P17/($B$17/1000000)</f>
        <v>648254173719.67212</v>
      </c>
      <c r="Q15" s="1">
        <f t="shared" si="1"/>
        <v>417093770687.85101</v>
      </c>
      <c r="R15" s="1">
        <f t="shared" si="1"/>
        <v>199278134884.19547</v>
      </c>
    </row>
    <row r="16" spans="1:18" x14ac:dyDescent="0.3">
      <c r="N16" t="s">
        <v>14</v>
      </c>
      <c r="O16">
        <f>O17/(MAX(O19:O27)/1000)/10^12</f>
        <v>0.33200861894374778</v>
      </c>
      <c r="P16">
        <f t="shared" ref="P16" si="2">P17/(MAX(P19:P27)/1000)/10^12</f>
        <v>0.50864156588357901</v>
      </c>
      <c r="Q16">
        <f t="shared" ref="Q16" si="3">Q17/(MAX(Q19:Q27)/1000)/10^12</f>
        <v>0.87900419372900818</v>
      </c>
      <c r="R16">
        <f t="shared" ref="R16" si="4">R17/(MAX(R19:R27)/1000)/10^12</f>
        <v>1.6989466530750932</v>
      </c>
    </row>
    <row r="17" spans="1:27" x14ac:dyDescent="0.3">
      <c r="A17" t="s">
        <v>15</v>
      </c>
      <c r="B17">
        <f>((0.42+0.51)*3)*64
+((0.25+0.75)*14)*32+((0.25+0.75)*14)*2*16+((0.25+0.75)*14)*3*8+((0.25+0.75)*14)*4*4+((0.25+0.75)*14)*5*2+((0.25+0.75)*14)*6*1</f>
        <v>1858.56</v>
      </c>
      <c r="E17" t="s">
        <v>15</v>
      </c>
      <c r="F17">
        <f>((0.42+0.51)*3)*32
+((0.25+0.75)*14)*16+((0.25+0.75)*14)*2*8+((0.25+0.75)*14)*3*4+((0.25+0.75)*14)*4*2+((0.25+0.75)*14)*5*1</f>
        <v>887.28</v>
      </c>
      <c r="I17" t="s">
        <v>15</v>
      </c>
      <c r="J17">
        <f>((0.42+0.51)*3)*16
+((0.25+0.75)*14)*8+((0.25+0.75)*14)*2*4+((0.25+0.75)*14)*3*2+((0.25+0.75)*14)*4*1</f>
        <v>408.64</v>
      </c>
      <c r="N17" t="s">
        <v>13</v>
      </c>
      <c r="O17" s="1">
        <f>2/(2*$D$11)*10^12</f>
        <v>1538461538.4615386</v>
      </c>
      <c r="P17" s="1">
        <f>2/(2*$D$8)*10^12</f>
        <v>1204819277.1084337</v>
      </c>
      <c r="Q17" s="1">
        <f>2/(2*$D$5)*10^12</f>
        <v>775193798.44961238</v>
      </c>
      <c r="R17" s="1">
        <f>2/(2*$D$2)*10^12</f>
        <v>370370370.37037033</v>
      </c>
    </row>
    <row r="18" spans="1:27" x14ac:dyDescent="0.3">
      <c r="A18" t="s">
        <v>4</v>
      </c>
      <c r="B18">
        <v>64</v>
      </c>
      <c r="E18" t="s">
        <v>4</v>
      </c>
      <c r="F18">
        <v>32</v>
      </c>
      <c r="I18" t="s">
        <v>4</v>
      </c>
      <c r="J18">
        <v>16</v>
      </c>
      <c r="N18" t="s">
        <v>12</v>
      </c>
      <c r="O18" t="s">
        <v>7</v>
      </c>
      <c r="P18" t="s">
        <v>8</v>
      </c>
      <c r="Q18" t="s">
        <v>9</v>
      </c>
      <c r="R18" t="s">
        <v>11</v>
      </c>
      <c r="S18" t="s">
        <v>14</v>
      </c>
      <c r="X18" t="s">
        <v>14</v>
      </c>
      <c r="Y18" t="s">
        <v>20</v>
      </c>
      <c r="Z18" t="s">
        <v>19</v>
      </c>
      <c r="AA18" t="s">
        <v>18</v>
      </c>
    </row>
    <row r="19" spans="1:27" x14ac:dyDescent="0.3">
      <c r="A19" t="s">
        <v>5</v>
      </c>
      <c r="B19" t="s">
        <v>6</v>
      </c>
      <c r="C19" t="s">
        <v>7</v>
      </c>
      <c r="E19" t="s">
        <v>5</v>
      </c>
      <c r="F19" t="s">
        <v>6</v>
      </c>
      <c r="G19" t="s">
        <v>7</v>
      </c>
      <c r="I19" t="s">
        <v>5</v>
      </c>
      <c r="J19" t="s">
        <v>6</v>
      </c>
      <c r="K19" t="s">
        <v>7</v>
      </c>
      <c r="N19">
        <v>0.1</v>
      </c>
      <c r="O19">
        <f t="shared" ref="O19:O27" si="5">B20</f>
        <v>2.1482999999999999</v>
      </c>
      <c r="P19">
        <f t="shared" ref="P19:P27" si="6">B31</f>
        <v>1.0652999999999999</v>
      </c>
      <c r="Q19">
        <f t="shared" ref="Q19:Q27" si="7">B42</f>
        <v>0.4677</v>
      </c>
      <c r="R19">
        <f t="shared" ref="R19:R27" si="8">B53</f>
        <v>9.9099999999999994E-2</v>
      </c>
      <c r="S19" s="1">
        <f>$O$17*1000/O19</f>
        <v>716129748387.81299</v>
      </c>
      <c r="T19" s="1">
        <f t="shared" ref="T19:V27" si="9">$O$17*1000/P19</f>
        <v>1444158019770.5234</v>
      </c>
      <c r="U19" s="1">
        <f t="shared" si="9"/>
        <v>3289419581914.7715</v>
      </c>
      <c r="V19" s="1">
        <f t="shared" si="9"/>
        <v>15524334394162.852</v>
      </c>
      <c r="X19">
        <v>1.8</v>
      </c>
      <c r="Y19">
        <v>1.5256461111280628</v>
      </c>
      <c r="Z19">
        <v>0.70381149113021568</v>
      </c>
      <c r="AA19">
        <v>0.33200861894374778</v>
      </c>
    </row>
    <row r="20" spans="1:27" x14ac:dyDescent="0.3">
      <c r="A20">
        <v>0.1</v>
      </c>
      <c r="B20">
        <v>2.1482999999999999</v>
      </c>
      <c r="E20">
        <v>0.1</v>
      </c>
      <c r="F20">
        <v>1.06</v>
      </c>
      <c r="I20">
        <v>0.1</v>
      </c>
      <c r="J20">
        <v>0.35149999999999998</v>
      </c>
      <c r="N20">
        <v>0.2</v>
      </c>
      <c r="O20">
        <f t="shared" si="5"/>
        <v>2.9514999999999998</v>
      </c>
      <c r="P20">
        <f t="shared" si="6"/>
        <v>1.7188000000000001</v>
      </c>
      <c r="Q20">
        <f t="shared" si="7"/>
        <v>0.60629999999999995</v>
      </c>
      <c r="R20">
        <f t="shared" si="8"/>
        <v>0.15140000000000001</v>
      </c>
      <c r="S20" s="1">
        <f t="shared" ref="S20:S27" si="10">$O$17*1000/O20</f>
        <v>521247344896.33704</v>
      </c>
      <c r="T20" s="1">
        <f t="shared" si="9"/>
        <v>895078856447.25305</v>
      </c>
      <c r="U20" s="1">
        <f t="shared" si="9"/>
        <v>2537459242060.9248</v>
      </c>
      <c r="V20" s="1">
        <f t="shared" si="9"/>
        <v>10161568946245.301</v>
      </c>
      <c r="X20">
        <v>1.5</v>
      </c>
      <c r="Y20">
        <v>2.4334867241131768</v>
      </c>
      <c r="Z20">
        <v>1.0784275663340797</v>
      </c>
      <c r="AA20">
        <v>0.50864156588357901</v>
      </c>
    </row>
    <row r="21" spans="1:27" x14ac:dyDescent="0.3">
      <c r="A21">
        <v>0.2</v>
      </c>
      <c r="B21">
        <v>2.9514999999999998</v>
      </c>
      <c r="E21">
        <v>0.2</v>
      </c>
      <c r="F21">
        <v>1.4232</v>
      </c>
      <c r="I21">
        <v>0.2</v>
      </c>
      <c r="J21">
        <v>0.58409999999999995</v>
      </c>
      <c r="N21">
        <v>0.3</v>
      </c>
      <c r="O21">
        <f t="shared" si="5"/>
        <v>3.8180000000000001</v>
      </c>
      <c r="P21">
        <f t="shared" si="6"/>
        <v>1.7757000000000001</v>
      </c>
      <c r="Q21">
        <f t="shared" si="7"/>
        <v>0.748</v>
      </c>
      <c r="R21">
        <f t="shared" si="8"/>
        <v>0.1797</v>
      </c>
      <c r="S21" s="1">
        <f t="shared" si="10"/>
        <v>402949591006.16516</v>
      </c>
      <c r="T21" s="1">
        <f t="shared" si="9"/>
        <v>866397217132.13855</v>
      </c>
      <c r="U21" s="1">
        <f t="shared" si="9"/>
        <v>2056766762649.1157</v>
      </c>
      <c r="V21" s="1">
        <f t="shared" si="9"/>
        <v>8561277342579.5137</v>
      </c>
      <c r="X21">
        <v>1.2</v>
      </c>
      <c r="Y21">
        <v>3.9032920365035868</v>
      </c>
      <c r="Z21">
        <v>1.7902859086596128</v>
      </c>
      <c r="AA21">
        <v>0.87900419372900818</v>
      </c>
    </row>
    <row r="22" spans="1:27" x14ac:dyDescent="0.3">
      <c r="A22">
        <v>0.3</v>
      </c>
      <c r="B22">
        <v>3.8180000000000001</v>
      </c>
      <c r="E22">
        <v>0.3</v>
      </c>
      <c r="F22">
        <v>1.8467</v>
      </c>
      <c r="I22">
        <v>0.3</v>
      </c>
      <c r="J22">
        <v>0.69579999999999997</v>
      </c>
      <c r="N22">
        <v>0.4</v>
      </c>
      <c r="O22">
        <f t="shared" si="5"/>
        <v>4.1216999999999997</v>
      </c>
      <c r="P22">
        <f t="shared" si="6"/>
        <v>2.0590999999999999</v>
      </c>
      <c r="Q22">
        <f t="shared" si="7"/>
        <v>0.78910000000000002</v>
      </c>
      <c r="R22">
        <f t="shared" si="8"/>
        <v>0.20499999999999999</v>
      </c>
      <c r="S22" s="1">
        <f t="shared" si="10"/>
        <v>373258980144.48859</v>
      </c>
      <c r="T22" s="1">
        <f t="shared" si="9"/>
        <v>747152415356.97083</v>
      </c>
      <c r="U22" s="1">
        <f t="shared" si="9"/>
        <v>1949640778686.5271</v>
      </c>
      <c r="V22" s="1">
        <f t="shared" si="9"/>
        <v>7504690431519.7012</v>
      </c>
      <c r="X22">
        <v>0.9</v>
      </c>
      <c r="Y22">
        <v>7.9138968027856915</v>
      </c>
      <c r="Z22">
        <v>3.2122321801419806</v>
      </c>
      <c r="AA22">
        <v>1.6989466530750932</v>
      </c>
    </row>
    <row r="23" spans="1:27" x14ac:dyDescent="0.3">
      <c r="A23">
        <v>0.4</v>
      </c>
      <c r="B23">
        <v>4.1216999999999997</v>
      </c>
      <c r="E23">
        <v>0.4</v>
      </c>
      <c r="F23">
        <v>1.7499</v>
      </c>
      <c r="I23">
        <v>0.4</v>
      </c>
      <c r="J23">
        <v>0.80410000000000004</v>
      </c>
      <c r="N23">
        <v>0.5</v>
      </c>
      <c r="O23">
        <f t="shared" si="5"/>
        <v>4.4897999999999998</v>
      </c>
      <c r="P23">
        <f t="shared" si="6"/>
        <v>2.2027999999999999</v>
      </c>
      <c r="Q23">
        <f t="shared" si="7"/>
        <v>0.83389999999999997</v>
      </c>
      <c r="R23">
        <f t="shared" si="8"/>
        <v>0.20069999999999999</v>
      </c>
      <c r="S23" s="1">
        <f t="shared" si="10"/>
        <v>342657031150.95074</v>
      </c>
      <c r="T23" s="1">
        <f t="shared" si="9"/>
        <v>698411811540.55688</v>
      </c>
      <c r="U23" s="1">
        <f t="shared" si="9"/>
        <v>1844899314619.9048</v>
      </c>
      <c r="V23" s="1">
        <f t="shared" si="9"/>
        <v>7665478517496.4561</v>
      </c>
    </row>
    <row r="24" spans="1:27" x14ac:dyDescent="0.3">
      <c r="A24">
        <v>0.5</v>
      </c>
      <c r="B24">
        <v>4.4897999999999998</v>
      </c>
      <c r="E24">
        <v>0.5</v>
      </c>
      <c r="F24">
        <v>1.9470000000000001</v>
      </c>
      <c r="I24">
        <v>0.5</v>
      </c>
      <c r="J24">
        <v>0.8579</v>
      </c>
      <c r="N24">
        <v>0.6</v>
      </c>
      <c r="O24">
        <f t="shared" si="5"/>
        <v>4.4771999999999998</v>
      </c>
      <c r="P24">
        <f t="shared" si="6"/>
        <v>2.1629</v>
      </c>
      <c r="Q24">
        <f t="shared" si="7"/>
        <v>0.85509999999999997</v>
      </c>
      <c r="R24">
        <f t="shared" si="8"/>
        <v>0.21479999999999999</v>
      </c>
      <c r="S24" s="1">
        <f t="shared" si="10"/>
        <v>343621356754.56506</v>
      </c>
      <c r="T24" s="1">
        <f t="shared" si="9"/>
        <v>711295731869.96094</v>
      </c>
      <c r="U24" s="1">
        <f t="shared" si="9"/>
        <v>1799159792376.9602</v>
      </c>
      <c r="V24" s="1">
        <f t="shared" si="9"/>
        <v>7162297665090.9619</v>
      </c>
    </row>
    <row r="25" spans="1:27" x14ac:dyDescent="0.3">
      <c r="A25">
        <v>0.6</v>
      </c>
      <c r="B25">
        <v>4.4771999999999998</v>
      </c>
      <c r="E25">
        <v>0.6</v>
      </c>
      <c r="F25">
        <v>2.0891999999999999</v>
      </c>
      <c r="I25">
        <v>0.6</v>
      </c>
      <c r="J25">
        <v>0.91569999999999996</v>
      </c>
      <c r="N25">
        <v>0.7</v>
      </c>
      <c r="O25">
        <f t="shared" si="5"/>
        <v>4.6215000000000002</v>
      </c>
      <c r="P25">
        <f t="shared" si="6"/>
        <v>2.3687</v>
      </c>
      <c r="Q25">
        <f t="shared" si="7"/>
        <v>0.84799999999999998</v>
      </c>
      <c r="R25">
        <f t="shared" si="8"/>
        <v>0.218</v>
      </c>
      <c r="S25" s="1">
        <f t="shared" si="10"/>
        <v>332892251100.625</v>
      </c>
      <c r="T25" s="1">
        <f t="shared" si="9"/>
        <v>649496153359.03174</v>
      </c>
      <c r="U25" s="1">
        <f t="shared" si="9"/>
        <v>1814223512336.72</v>
      </c>
      <c r="V25" s="1">
        <f t="shared" si="9"/>
        <v>7057163020465.7734</v>
      </c>
    </row>
    <row r="26" spans="1:27" x14ac:dyDescent="0.3">
      <c r="A26">
        <v>0.7</v>
      </c>
      <c r="B26">
        <v>4.6215000000000002</v>
      </c>
      <c r="E26">
        <v>0.7</v>
      </c>
      <c r="F26">
        <v>2.1818</v>
      </c>
      <c r="I26">
        <v>0.7</v>
      </c>
      <c r="J26">
        <v>1.0044</v>
      </c>
      <c r="N26">
        <v>0.8</v>
      </c>
      <c r="O26">
        <f t="shared" si="5"/>
        <v>4.6337999999999999</v>
      </c>
      <c r="P26">
        <f t="shared" si="6"/>
        <v>2.3609</v>
      </c>
      <c r="Q26">
        <f t="shared" si="7"/>
        <v>0.88190000000000002</v>
      </c>
      <c r="R26">
        <f t="shared" si="8"/>
        <v>0.21360000000000001</v>
      </c>
      <c r="S26" s="1">
        <f t="shared" si="10"/>
        <v>332008618943.7478</v>
      </c>
      <c r="T26" s="1">
        <f t="shared" si="9"/>
        <v>651641974866.16907</v>
      </c>
      <c r="U26" s="1">
        <f t="shared" si="9"/>
        <v>1744485246016.032</v>
      </c>
      <c r="V26" s="1">
        <f t="shared" si="9"/>
        <v>7202535292422.9326</v>
      </c>
    </row>
    <row r="27" spans="1:27" x14ac:dyDescent="0.3">
      <c r="A27">
        <v>0.8</v>
      </c>
      <c r="B27">
        <v>4.6337999999999999</v>
      </c>
      <c r="E27">
        <v>0.8</v>
      </c>
      <c r="F27">
        <v>2.1859000000000002</v>
      </c>
      <c r="I27">
        <v>0.8</v>
      </c>
      <c r="J27">
        <v>1.0084</v>
      </c>
      <c r="N27">
        <v>0.9</v>
      </c>
      <c r="O27">
        <f t="shared" si="5"/>
        <v>4.5753000000000004</v>
      </c>
      <c r="P27">
        <f t="shared" si="6"/>
        <v>2.2442000000000002</v>
      </c>
      <c r="Q27">
        <f t="shared" si="7"/>
        <v>0.87480000000000002</v>
      </c>
      <c r="R27">
        <f t="shared" si="8"/>
        <v>0.20480000000000001</v>
      </c>
      <c r="S27" s="1">
        <f t="shared" si="10"/>
        <v>336253696689.078</v>
      </c>
      <c r="T27" s="1">
        <f t="shared" si="9"/>
        <v>685527822146.66187</v>
      </c>
      <c r="U27" s="1">
        <f t="shared" si="9"/>
        <v>1758643733952.376</v>
      </c>
      <c r="V27" s="1">
        <f t="shared" si="9"/>
        <v>7512019230769.2314</v>
      </c>
    </row>
    <row r="28" spans="1:27" x14ac:dyDescent="0.3">
      <c r="A28">
        <v>0.9</v>
      </c>
      <c r="B28">
        <v>4.5753000000000004</v>
      </c>
      <c r="E28">
        <v>0.9</v>
      </c>
      <c r="F28">
        <v>2.0615999999999999</v>
      </c>
      <c r="I28">
        <v>0.9</v>
      </c>
      <c r="J28">
        <v>0.92789999999999995</v>
      </c>
      <c r="N28" t="s">
        <v>17</v>
      </c>
      <c r="O28" s="1">
        <f>O30/($F$17/1000000)</f>
        <v>1733907603531.6233</v>
      </c>
      <c r="P28" s="1">
        <f t="shared" ref="P28:R28" si="11">P30/($F$17/1000000)</f>
        <v>1357879448548.8616</v>
      </c>
      <c r="Q28" s="1">
        <f t="shared" si="11"/>
        <v>873674373872.52319</v>
      </c>
      <c r="R28" s="1">
        <f t="shared" si="11"/>
        <v>417422200850.20551</v>
      </c>
    </row>
    <row r="29" spans="1:27" x14ac:dyDescent="0.3">
      <c r="N29" t="s">
        <v>14</v>
      </c>
      <c r="O29">
        <f>O30/(MAX(O32:O40)/1000)/10^12</f>
        <v>0.70381149113021568</v>
      </c>
      <c r="P29">
        <f t="shared" ref="P29" si="12">P30/(MAX(P32:P40)/1000)/10^12</f>
        <v>1.0784275663340797</v>
      </c>
      <c r="Q29">
        <f t="shared" ref="Q29" si="13">Q30/(MAX(Q32:Q40)/1000)/10^12</f>
        <v>1.7902859086596128</v>
      </c>
      <c r="R29">
        <f t="shared" ref="R29" si="14">R30/(MAX(R32:R40)/1000)/10^12</f>
        <v>3.2122321801419806</v>
      </c>
    </row>
    <row r="30" spans="1:27" x14ac:dyDescent="0.3">
      <c r="A30" t="s">
        <v>5</v>
      </c>
      <c r="B30" t="s">
        <v>6</v>
      </c>
      <c r="C30" t="s">
        <v>8</v>
      </c>
      <c r="E30" t="s">
        <v>5</v>
      </c>
      <c r="F30" t="s">
        <v>6</v>
      </c>
      <c r="G30" t="s">
        <v>8</v>
      </c>
      <c r="I30" t="s">
        <v>5</v>
      </c>
      <c r="J30" t="s">
        <v>6</v>
      </c>
      <c r="K30" t="s">
        <v>8</v>
      </c>
      <c r="N30" t="s">
        <v>13</v>
      </c>
      <c r="O30" s="1">
        <f>2/(2*$D$11)*10^12</f>
        <v>1538461538.4615386</v>
      </c>
      <c r="P30" s="1">
        <f>2/(2*$D$8)*10^12</f>
        <v>1204819277.1084337</v>
      </c>
      <c r="Q30" s="1">
        <f>2/(2*$D$5)*10^12</f>
        <v>775193798.44961238</v>
      </c>
      <c r="R30" s="1">
        <f>2/(2*$D$2)*10^12</f>
        <v>370370370.37037033</v>
      </c>
    </row>
    <row r="31" spans="1:27" x14ac:dyDescent="0.3">
      <c r="A31">
        <v>0.1</v>
      </c>
      <c r="B31">
        <v>1.0652999999999999</v>
      </c>
      <c r="E31">
        <v>0.1</v>
      </c>
      <c r="F31">
        <v>0.4536</v>
      </c>
      <c r="I31">
        <v>0.1</v>
      </c>
      <c r="J31">
        <v>0.15629999999999999</v>
      </c>
      <c r="N31" t="s">
        <v>12</v>
      </c>
      <c r="O31" t="s">
        <v>7</v>
      </c>
      <c r="P31" t="s">
        <v>8</v>
      </c>
      <c r="Q31" t="s">
        <v>9</v>
      </c>
      <c r="R31" t="s">
        <v>11</v>
      </c>
      <c r="S31" t="s">
        <v>14</v>
      </c>
    </row>
    <row r="32" spans="1:27" x14ac:dyDescent="0.3">
      <c r="A32">
        <v>0.2</v>
      </c>
      <c r="B32">
        <v>1.7188000000000001</v>
      </c>
      <c r="E32">
        <v>0.2</v>
      </c>
      <c r="F32">
        <v>0.69289999999999996</v>
      </c>
      <c r="I32">
        <v>0.2</v>
      </c>
      <c r="J32">
        <v>0.28089999999999998</v>
      </c>
      <c r="N32">
        <v>0.1</v>
      </c>
      <c r="O32">
        <f>F20</f>
        <v>1.06</v>
      </c>
      <c r="P32">
        <f>F31</f>
        <v>0.4536</v>
      </c>
      <c r="Q32">
        <f>F42</f>
        <v>0.17100000000000001</v>
      </c>
      <c r="R32">
        <f>F53</f>
        <v>4.6600000000000003E-2</v>
      </c>
      <c r="S32" s="1">
        <f>$O$17*1000/O32</f>
        <v>1451378809869.376</v>
      </c>
      <c r="T32" s="1">
        <f t="shared" ref="T32:T40" si="15">$O$17*1000/P32</f>
        <v>3391670058336.7251</v>
      </c>
      <c r="U32" s="1">
        <f t="shared" ref="U32:U40" si="16">$O$17*1000/Q32</f>
        <v>8996851102114.2598</v>
      </c>
      <c r="V32" s="1">
        <f t="shared" ref="V32:V40" si="17">$O$17*1000/R32</f>
        <v>33014196104324.859</v>
      </c>
    </row>
    <row r="33" spans="1:31" x14ac:dyDescent="0.3">
      <c r="A33">
        <v>0.3</v>
      </c>
      <c r="B33">
        <v>1.7757000000000001</v>
      </c>
      <c r="E33">
        <v>0.3</v>
      </c>
      <c r="F33">
        <v>0.87939999999999996</v>
      </c>
      <c r="I33">
        <v>0.3</v>
      </c>
      <c r="J33">
        <v>0.40239999999999998</v>
      </c>
      <c r="N33">
        <v>0.2</v>
      </c>
      <c r="O33">
        <f>F21</f>
        <v>1.4232</v>
      </c>
      <c r="P33">
        <f>F32</f>
        <v>0.69289999999999996</v>
      </c>
      <c r="Q33">
        <f>F43</f>
        <v>0.29099999999999998</v>
      </c>
      <c r="R33">
        <f>F54</f>
        <v>0.05</v>
      </c>
      <c r="S33" s="1">
        <f t="shared" ref="S33:S40" si="18">$O$17*1000/O33</f>
        <v>1080987590262.4639</v>
      </c>
      <c r="T33" s="1">
        <f t="shared" si="15"/>
        <v>2220322612875.6509</v>
      </c>
      <c r="U33" s="1">
        <f t="shared" si="16"/>
        <v>5286809410520.751</v>
      </c>
      <c r="V33" s="1">
        <f t="shared" si="17"/>
        <v>30769230769230.77</v>
      </c>
    </row>
    <row r="34" spans="1:31" x14ac:dyDescent="0.3">
      <c r="A34">
        <v>0.4</v>
      </c>
      <c r="B34">
        <v>2.0590999999999999</v>
      </c>
      <c r="E34">
        <v>0.4</v>
      </c>
      <c r="F34">
        <v>0.99619999999999997</v>
      </c>
      <c r="I34">
        <v>0.4</v>
      </c>
      <c r="J34">
        <v>0.42670000000000002</v>
      </c>
      <c r="N34">
        <v>0.3</v>
      </c>
      <c r="O34">
        <f>F22</f>
        <v>1.8467</v>
      </c>
      <c r="P34">
        <f>F33</f>
        <v>0.87939999999999996</v>
      </c>
      <c r="Q34">
        <f>F44</f>
        <v>0.35</v>
      </c>
      <c r="R34">
        <f>F55</f>
        <v>8.1900000000000001E-2</v>
      </c>
      <c r="S34" s="1">
        <f t="shared" si="18"/>
        <v>833086878465.12085</v>
      </c>
      <c r="T34" s="1">
        <f t="shared" si="15"/>
        <v>1749444551354.9451</v>
      </c>
      <c r="U34" s="1">
        <f t="shared" si="16"/>
        <v>4395604395604.396</v>
      </c>
      <c r="V34" s="1">
        <f t="shared" si="17"/>
        <v>18784634169249.555</v>
      </c>
    </row>
    <row r="35" spans="1:31" x14ac:dyDescent="0.3">
      <c r="A35">
        <v>0.5</v>
      </c>
      <c r="B35">
        <v>2.2027999999999999</v>
      </c>
      <c r="E35">
        <v>0.5</v>
      </c>
      <c r="F35">
        <v>0.97689999999999999</v>
      </c>
      <c r="I35">
        <v>0.5</v>
      </c>
      <c r="J35">
        <v>0.43230000000000002</v>
      </c>
      <c r="N35">
        <v>0.4</v>
      </c>
      <c r="O35">
        <f>F23</f>
        <v>1.7499</v>
      </c>
      <c r="P35">
        <f>F34</f>
        <v>0.99619999999999997</v>
      </c>
      <c r="Q35">
        <f>F45</f>
        <v>0.3826</v>
      </c>
      <c r="R35">
        <f>F56</f>
        <v>8.2699999999999996E-2</v>
      </c>
      <c r="S35" s="1">
        <f t="shared" si="18"/>
        <v>879171117470.44897</v>
      </c>
      <c r="T35" s="1">
        <f t="shared" si="15"/>
        <v>1544329992432.7832</v>
      </c>
      <c r="U35" s="1">
        <f t="shared" si="16"/>
        <v>4021070408942.8608</v>
      </c>
      <c r="V35" s="1">
        <f t="shared" si="17"/>
        <v>18602920658543.395</v>
      </c>
    </row>
    <row r="36" spans="1:31" x14ac:dyDescent="0.3">
      <c r="A36">
        <v>0.6</v>
      </c>
      <c r="B36">
        <v>2.1629</v>
      </c>
      <c r="E36">
        <v>0.6</v>
      </c>
      <c r="F36">
        <v>1.0102</v>
      </c>
      <c r="I36">
        <v>0.6</v>
      </c>
      <c r="J36">
        <v>0.4783</v>
      </c>
      <c r="N36">
        <v>0.5</v>
      </c>
      <c r="O36">
        <f>F24</f>
        <v>1.9470000000000001</v>
      </c>
      <c r="P36">
        <f>F35</f>
        <v>0.97689999999999999</v>
      </c>
      <c r="Q36">
        <f>F46</f>
        <v>0.38579999999999998</v>
      </c>
      <c r="R36">
        <f>F57</f>
        <v>0.1013</v>
      </c>
      <c r="S36" s="1">
        <f t="shared" si="18"/>
        <v>790170281695.70544</v>
      </c>
      <c r="T36" s="1">
        <f t="shared" si="15"/>
        <v>1574840350559.4622</v>
      </c>
      <c r="U36" s="1">
        <f t="shared" si="16"/>
        <v>3987717829086.4146</v>
      </c>
      <c r="V36" s="1">
        <f t="shared" si="17"/>
        <v>15187182018376.49</v>
      </c>
    </row>
    <row r="37" spans="1:31" x14ac:dyDescent="0.3">
      <c r="A37">
        <v>0.7</v>
      </c>
      <c r="B37">
        <v>2.3687</v>
      </c>
      <c r="E37">
        <v>0.7</v>
      </c>
      <c r="F37">
        <v>1.1172</v>
      </c>
      <c r="I37">
        <v>0.7</v>
      </c>
      <c r="J37">
        <v>0.49509999999999998</v>
      </c>
      <c r="N37">
        <v>0.6</v>
      </c>
      <c r="O37">
        <f>F25</f>
        <v>2.0891999999999999</v>
      </c>
      <c r="P37">
        <f>F36</f>
        <v>1.0102</v>
      </c>
      <c r="Q37">
        <f>F47</f>
        <v>0.433</v>
      </c>
      <c r="R37">
        <f>F58</f>
        <v>0.1153</v>
      </c>
      <c r="S37" s="1">
        <f t="shared" si="18"/>
        <v>736387870219.00183</v>
      </c>
      <c r="T37" s="1">
        <f t="shared" si="15"/>
        <v>1522927676164.6592</v>
      </c>
      <c r="U37" s="1">
        <f t="shared" si="16"/>
        <v>3553028957186.0015</v>
      </c>
      <c r="V37" s="1">
        <f t="shared" si="17"/>
        <v>13343118286743.613</v>
      </c>
    </row>
    <row r="38" spans="1:31" x14ac:dyDescent="0.3">
      <c r="A38">
        <v>0.8</v>
      </c>
      <c r="B38">
        <v>2.3609</v>
      </c>
      <c r="E38">
        <v>0.8</v>
      </c>
      <c r="F38">
        <v>1.0952</v>
      </c>
      <c r="I38">
        <v>0.8</v>
      </c>
      <c r="J38">
        <v>0.47899999999999998</v>
      </c>
      <c r="N38">
        <v>0.7</v>
      </c>
      <c r="O38">
        <f>F26</f>
        <v>2.1818</v>
      </c>
      <c r="P38">
        <f>F37</f>
        <v>1.1172</v>
      </c>
      <c r="Q38">
        <f>F48</f>
        <v>0.432</v>
      </c>
      <c r="R38">
        <f>F59</f>
        <v>0.1153</v>
      </c>
      <c r="S38" s="1">
        <f t="shared" si="18"/>
        <v>705134081245.54895</v>
      </c>
      <c r="T38" s="1">
        <f t="shared" si="15"/>
        <v>1377069046241.9788</v>
      </c>
      <c r="U38" s="1">
        <f t="shared" si="16"/>
        <v>3561253561253.5615</v>
      </c>
      <c r="V38" s="1">
        <f t="shared" si="17"/>
        <v>13343118286743.613</v>
      </c>
      <c r="AB38" t="s">
        <v>14</v>
      </c>
    </row>
    <row r="39" spans="1:31" x14ac:dyDescent="0.3">
      <c r="A39">
        <v>0.9</v>
      </c>
      <c r="B39">
        <v>2.2442000000000002</v>
      </c>
      <c r="E39">
        <v>0.9</v>
      </c>
      <c r="F39">
        <v>1.0846</v>
      </c>
      <c r="I39">
        <v>0.9</v>
      </c>
      <c r="J39">
        <v>0.46679999999999999</v>
      </c>
      <c r="N39">
        <v>0.8</v>
      </c>
      <c r="O39">
        <f>F27</f>
        <v>2.1859000000000002</v>
      </c>
      <c r="P39">
        <f>F38</f>
        <v>1.0952</v>
      </c>
      <c r="Q39">
        <f>F49</f>
        <v>0.4173</v>
      </c>
      <c r="R39">
        <f>F60</f>
        <v>0.1094</v>
      </c>
      <c r="S39" s="1">
        <f t="shared" si="18"/>
        <v>703811491130.2157</v>
      </c>
      <c r="T39" s="1">
        <f t="shared" si="15"/>
        <v>1404731134460.8643</v>
      </c>
      <c r="U39" s="1">
        <f t="shared" si="16"/>
        <v>3686703902376.0811</v>
      </c>
      <c r="V39" s="1">
        <f t="shared" si="17"/>
        <v>14062719729995.783</v>
      </c>
      <c r="AB39">
        <v>0.1</v>
      </c>
      <c r="AC39">
        <v>0.3</v>
      </c>
      <c r="AD39">
        <v>0.5</v>
      </c>
      <c r="AE39">
        <v>0.7</v>
      </c>
    </row>
    <row r="40" spans="1:31" x14ac:dyDescent="0.3">
      <c r="N40">
        <v>0.9</v>
      </c>
      <c r="O40">
        <f>F28</f>
        <v>2.0615999999999999</v>
      </c>
      <c r="P40">
        <f>F39</f>
        <v>1.0846</v>
      </c>
      <c r="Q40">
        <f>F50</f>
        <v>0.4088</v>
      </c>
      <c r="R40">
        <f>F61</f>
        <v>0.10059999999999999</v>
      </c>
      <c r="S40" s="1">
        <f t="shared" si="18"/>
        <v>746246380705.05371</v>
      </c>
      <c r="T40" s="1">
        <f t="shared" si="15"/>
        <v>1418459836309.7349</v>
      </c>
      <c r="U40" s="1">
        <f t="shared" si="16"/>
        <v>3763359927743.4897</v>
      </c>
      <c r="V40" s="1">
        <f t="shared" si="17"/>
        <v>15292858235204.162</v>
      </c>
      <c r="AA40">
        <v>827770714134.35059</v>
      </c>
      <c r="AB40">
        <v>716129748387.81299</v>
      </c>
      <c r="AC40">
        <v>402949591006.16516</v>
      </c>
      <c r="AD40">
        <v>342657031150.95074</v>
      </c>
      <c r="AE40">
        <v>332892251100.625</v>
      </c>
    </row>
    <row r="41" spans="1:31" x14ac:dyDescent="0.3">
      <c r="A41" t="s">
        <v>5</v>
      </c>
      <c r="B41" t="s">
        <v>6</v>
      </c>
      <c r="C41" t="s">
        <v>10</v>
      </c>
      <c r="E41" t="s">
        <v>5</v>
      </c>
      <c r="F41" t="s">
        <v>6</v>
      </c>
      <c r="G41" t="s">
        <v>10</v>
      </c>
      <c r="I41" t="s">
        <v>5</v>
      </c>
      <c r="J41" t="s">
        <v>6</v>
      </c>
      <c r="K41" t="s">
        <v>10</v>
      </c>
      <c r="N41" t="s">
        <v>17</v>
      </c>
      <c r="O41" s="1">
        <f>O43/($J$17/1000000)</f>
        <v>3764833443768.4478</v>
      </c>
      <c r="P41" s="1">
        <f t="shared" ref="P41:R41" si="19">P43/($J$17/1000000)</f>
        <v>2948363540300.5918</v>
      </c>
      <c r="Q41" s="1">
        <f t="shared" si="19"/>
        <v>1897009099573.2488</v>
      </c>
      <c r="R41" s="1">
        <f t="shared" si="19"/>
        <v>906348792018.32996</v>
      </c>
      <c r="AA41">
        <v>648254173719.67212</v>
      </c>
      <c r="AB41">
        <v>1444158019770.5234</v>
      </c>
      <c r="AC41">
        <v>866397217132.13855</v>
      </c>
      <c r="AD41">
        <v>698411811540.55688</v>
      </c>
      <c r="AE41">
        <v>649496153359.03174</v>
      </c>
    </row>
    <row r="42" spans="1:31" x14ac:dyDescent="0.3">
      <c r="A42">
        <v>0.1</v>
      </c>
      <c r="B42">
        <v>0.4677</v>
      </c>
      <c r="E42">
        <v>0.1</v>
      </c>
      <c r="F42">
        <v>0.17100000000000001</v>
      </c>
      <c r="I42">
        <v>0.1</v>
      </c>
      <c r="J42">
        <v>8.7999999999999995E-2</v>
      </c>
      <c r="N42" t="s">
        <v>14</v>
      </c>
      <c r="O42">
        <f>O43/(MAX(O45:O53)/1000)/10^12</f>
        <v>1.5256461111280628</v>
      </c>
      <c r="P42">
        <f t="shared" ref="P42:R42" si="20">P43/(MAX(P45:P53)/1000)/10^12</f>
        <v>2.4334867241131768</v>
      </c>
      <c r="Q42">
        <f t="shared" si="20"/>
        <v>3.9032920365035868</v>
      </c>
      <c r="R42">
        <f t="shared" si="20"/>
        <v>7.9138968027856915</v>
      </c>
      <c r="AA42">
        <v>417093770687.85101</v>
      </c>
      <c r="AB42">
        <v>3289419581914.7715</v>
      </c>
      <c r="AC42">
        <v>2056766762649.1157</v>
      </c>
      <c r="AD42">
        <v>1844899314619.9048</v>
      </c>
      <c r="AE42">
        <v>1814223512336.72</v>
      </c>
    </row>
    <row r="43" spans="1:31" x14ac:dyDescent="0.3">
      <c r="A43">
        <v>0.2</v>
      </c>
      <c r="B43">
        <v>0.60629999999999995</v>
      </c>
      <c r="E43">
        <v>0.2</v>
      </c>
      <c r="F43">
        <v>0.29099999999999998</v>
      </c>
      <c r="I43">
        <v>0.2</v>
      </c>
      <c r="J43">
        <v>0.11749999999999999</v>
      </c>
      <c r="N43" t="s">
        <v>13</v>
      </c>
      <c r="O43" s="1">
        <f>2/(2*$D$11)*10^12</f>
        <v>1538461538.4615386</v>
      </c>
      <c r="P43" s="1">
        <f>2/(2*$D$8)*10^12</f>
        <v>1204819277.1084337</v>
      </c>
      <c r="Q43" s="1">
        <f>2/(2*$D$5)*10^12</f>
        <v>775193798.44961238</v>
      </c>
      <c r="R43" s="1">
        <f>2/(2*$D$2)*10^12</f>
        <v>370370370.37037033</v>
      </c>
      <c r="AA43">
        <v>199278134884.19547</v>
      </c>
      <c r="AB43">
        <v>15524334394162.852</v>
      </c>
      <c r="AC43">
        <v>8561277342579.5137</v>
      </c>
      <c r="AD43">
        <v>7665478517496.4561</v>
      </c>
      <c r="AE43">
        <v>7057163020465.7734</v>
      </c>
    </row>
    <row r="44" spans="1:31" x14ac:dyDescent="0.3">
      <c r="A44">
        <v>0.3</v>
      </c>
      <c r="B44">
        <v>0.748</v>
      </c>
      <c r="E44">
        <v>0.3</v>
      </c>
      <c r="F44">
        <v>0.35</v>
      </c>
      <c r="I44">
        <v>0.3</v>
      </c>
      <c r="J44">
        <v>0.1394</v>
      </c>
      <c r="N44" t="s">
        <v>12</v>
      </c>
      <c r="O44" t="s">
        <v>7</v>
      </c>
      <c r="P44" t="s">
        <v>8</v>
      </c>
      <c r="Q44" t="s">
        <v>9</v>
      </c>
      <c r="R44" t="s">
        <v>11</v>
      </c>
      <c r="S44" t="s">
        <v>14</v>
      </c>
    </row>
    <row r="45" spans="1:31" x14ac:dyDescent="0.3">
      <c r="A45">
        <v>0.4</v>
      </c>
      <c r="B45">
        <v>0.78910000000000002</v>
      </c>
      <c r="E45">
        <v>0.4</v>
      </c>
      <c r="F45">
        <v>0.3826</v>
      </c>
      <c r="I45">
        <v>0.4</v>
      </c>
      <c r="J45">
        <v>0.16450000000000001</v>
      </c>
      <c r="N45">
        <v>0.1</v>
      </c>
      <c r="O45">
        <f>J20</f>
        <v>0.35149999999999998</v>
      </c>
      <c r="P45">
        <f>J31</f>
        <v>0.15629999999999999</v>
      </c>
      <c r="Q45">
        <f>J42</f>
        <v>8.7999999999999995E-2</v>
      </c>
      <c r="R45">
        <f>J53</f>
        <v>1.6899999999999998E-2</v>
      </c>
      <c r="S45" s="1">
        <f>$O$17*1000/O45</f>
        <v>4376846482109.6406</v>
      </c>
      <c r="T45" s="1">
        <f t="shared" ref="T45:T53" si="21">$O$17*1000/P45</f>
        <v>9843004084846.6953</v>
      </c>
      <c r="U45" s="1">
        <f t="shared" ref="U45:U53" si="22">$O$17*1000/Q45</f>
        <v>17482517482517.484</v>
      </c>
      <c r="V45" s="1">
        <f t="shared" ref="V45:V53" si="23">$O$17*1000/R45</f>
        <v>91033227127901.703</v>
      </c>
    </row>
    <row r="46" spans="1:31" x14ac:dyDescent="0.3">
      <c r="A46">
        <v>0.5</v>
      </c>
      <c r="B46">
        <v>0.83389999999999997</v>
      </c>
      <c r="E46">
        <v>0.5</v>
      </c>
      <c r="F46">
        <v>0.38579999999999998</v>
      </c>
      <c r="I46">
        <v>0.5</v>
      </c>
      <c r="J46">
        <v>0.15870000000000001</v>
      </c>
      <c r="N46">
        <v>0.2</v>
      </c>
      <c r="O46">
        <f>J21</f>
        <v>0.58409999999999995</v>
      </c>
      <c r="P46">
        <f>J32</f>
        <v>0.28089999999999998</v>
      </c>
      <c r="Q46">
        <f>J43</f>
        <v>0.11749999999999999</v>
      </c>
      <c r="R46">
        <f>J54</f>
        <v>2.6499999999999999E-2</v>
      </c>
      <c r="S46" s="1">
        <f t="shared" ref="S46:S53" si="24">$O$17*1000/O46</f>
        <v>2633900938985.6851</v>
      </c>
      <c r="T46" s="1">
        <f t="shared" si="21"/>
        <v>5476901169318.4004</v>
      </c>
      <c r="U46" s="1">
        <f t="shared" si="22"/>
        <v>13093289689034.371</v>
      </c>
      <c r="V46" s="1">
        <f t="shared" si="23"/>
        <v>58055152394775.039</v>
      </c>
    </row>
    <row r="47" spans="1:31" x14ac:dyDescent="0.3">
      <c r="A47">
        <v>0.6</v>
      </c>
      <c r="B47">
        <v>0.85509999999999997</v>
      </c>
      <c r="E47">
        <v>0.6</v>
      </c>
      <c r="F47">
        <v>0.433</v>
      </c>
      <c r="I47">
        <v>0.6</v>
      </c>
      <c r="J47">
        <v>0.1704</v>
      </c>
      <c r="N47">
        <v>0.3</v>
      </c>
      <c r="O47">
        <f>J22</f>
        <v>0.69579999999999997</v>
      </c>
      <c r="P47">
        <f>J33</f>
        <v>0.40239999999999998</v>
      </c>
      <c r="Q47">
        <f>J44</f>
        <v>0.1394</v>
      </c>
      <c r="R47">
        <f>J55</f>
        <v>3.1800000000000002E-2</v>
      </c>
      <c r="S47" s="1">
        <f t="shared" si="24"/>
        <v>2211068609458.9517</v>
      </c>
      <c r="T47" s="1">
        <f t="shared" si="21"/>
        <v>3823214558801.0405</v>
      </c>
      <c r="U47" s="1">
        <f t="shared" si="22"/>
        <v>11036309458117.207</v>
      </c>
      <c r="V47" s="1">
        <f t="shared" si="23"/>
        <v>48379293662312.531</v>
      </c>
      <c r="Z47" t="s">
        <v>14</v>
      </c>
    </row>
    <row r="48" spans="1:31" x14ac:dyDescent="0.3">
      <c r="A48">
        <v>0.7</v>
      </c>
      <c r="B48">
        <v>0.84799999999999998</v>
      </c>
      <c r="E48">
        <v>0.7</v>
      </c>
      <c r="F48">
        <v>0.432</v>
      </c>
      <c r="I48">
        <v>0.7</v>
      </c>
      <c r="J48">
        <v>0.19089999999999999</v>
      </c>
      <c r="N48">
        <v>0.4</v>
      </c>
      <c r="O48">
        <f>J23</f>
        <v>0.80410000000000004</v>
      </c>
      <c r="P48">
        <f>J34</f>
        <v>0.42670000000000002</v>
      </c>
      <c r="Q48">
        <f>J45</f>
        <v>0.16450000000000001</v>
      </c>
      <c r="R48">
        <f>J56</f>
        <v>3.3399999999999999E-2</v>
      </c>
      <c r="S48" s="1">
        <f t="shared" si="24"/>
        <v>1913271407115.4563</v>
      </c>
      <c r="T48" s="1">
        <f t="shared" si="21"/>
        <v>3605487552054.2266</v>
      </c>
      <c r="U48" s="1">
        <f t="shared" si="22"/>
        <v>9352349777881.6934</v>
      </c>
      <c r="V48" s="1">
        <f t="shared" si="23"/>
        <v>46061722708429.297</v>
      </c>
      <c r="AA48">
        <v>0.1</v>
      </c>
      <c r="AB48">
        <v>0.4</v>
      </c>
      <c r="AC48">
        <v>0.7</v>
      </c>
    </row>
    <row r="49" spans="1:30" x14ac:dyDescent="0.3">
      <c r="A49">
        <v>0.8</v>
      </c>
      <c r="B49">
        <v>0.88190000000000002</v>
      </c>
      <c r="E49">
        <v>0.8</v>
      </c>
      <c r="F49">
        <v>0.4173</v>
      </c>
      <c r="I49">
        <v>0.8</v>
      </c>
      <c r="J49">
        <v>0.1986</v>
      </c>
      <c r="N49">
        <v>0.5</v>
      </c>
      <c r="O49">
        <f>J24</f>
        <v>0.8579</v>
      </c>
      <c r="P49">
        <f>J35</f>
        <v>0.43230000000000002</v>
      </c>
      <c r="Q49">
        <f>J46</f>
        <v>0.15870000000000001</v>
      </c>
      <c r="R49">
        <f>J57</f>
        <v>4.19E-2</v>
      </c>
      <c r="S49" s="1">
        <f t="shared" si="24"/>
        <v>1793287724048.8853</v>
      </c>
      <c r="T49" s="1">
        <f t="shared" si="21"/>
        <v>3558782184736.3833</v>
      </c>
      <c r="U49" s="1">
        <f t="shared" si="22"/>
        <v>9694149580728.0313</v>
      </c>
      <c r="V49" s="1">
        <f t="shared" si="23"/>
        <v>36717459151826.695</v>
      </c>
      <c r="Z49">
        <v>16</v>
      </c>
      <c r="AA49">
        <v>4376846482109.6406</v>
      </c>
      <c r="AB49">
        <v>1913271407115.4563</v>
      </c>
      <c r="AC49">
        <v>1531721961829.4888</v>
      </c>
    </row>
    <row r="50" spans="1:30" x14ac:dyDescent="0.3">
      <c r="A50">
        <v>0.9</v>
      </c>
      <c r="B50">
        <v>0.87480000000000002</v>
      </c>
      <c r="E50">
        <v>0.9</v>
      </c>
      <c r="F50">
        <v>0.4088</v>
      </c>
      <c r="I50">
        <v>0.9</v>
      </c>
      <c r="J50">
        <v>0.1767</v>
      </c>
      <c r="N50">
        <v>0.6</v>
      </c>
      <c r="O50">
        <f>J25</f>
        <v>0.91569999999999996</v>
      </c>
      <c r="P50">
        <f>J36</f>
        <v>0.4783</v>
      </c>
      <c r="Q50">
        <f>J47</f>
        <v>0.1704</v>
      </c>
      <c r="R50">
        <f>J58</f>
        <v>4.5699999999999998E-2</v>
      </c>
      <c r="S50" s="1">
        <f t="shared" si="24"/>
        <v>1680093413193.7737</v>
      </c>
      <c r="T50" s="1">
        <f t="shared" si="21"/>
        <v>3216520046961.1929</v>
      </c>
      <c r="U50" s="1">
        <f t="shared" si="22"/>
        <v>9028530155290.7188</v>
      </c>
      <c r="V50" s="1">
        <f t="shared" si="23"/>
        <v>33664366268305.004</v>
      </c>
      <c r="Z50">
        <v>32</v>
      </c>
      <c r="AA50">
        <v>1451378809869.376</v>
      </c>
      <c r="AB50">
        <v>879171117470.44897</v>
      </c>
      <c r="AC50">
        <v>705134081245.54895</v>
      </c>
    </row>
    <row r="51" spans="1:30" x14ac:dyDescent="0.3">
      <c r="N51">
        <v>0.7</v>
      </c>
      <c r="O51">
        <f>J26</f>
        <v>1.0044</v>
      </c>
      <c r="P51">
        <f>J37</f>
        <v>0.49509999999999998</v>
      </c>
      <c r="Q51">
        <f>J48</f>
        <v>0.19089999999999999</v>
      </c>
      <c r="R51">
        <f>J59</f>
        <v>4.6800000000000001E-2</v>
      </c>
      <c r="S51" s="1">
        <f t="shared" si="24"/>
        <v>1531721961829.4888</v>
      </c>
      <c r="T51" s="1">
        <f t="shared" si="21"/>
        <v>3107375355406.0566</v>
      </c>
      <c r="U51" s="1">
        <f t="shared" si="22"/>
        <v>8058991820123.3037</v>
      </c>
      <c r="V51" s="1">
        <f t="shared" si="23"/>
        <v>32873109796186.723</v>
      </c>
      <c r="Z51">
        <v>64</v>
      </c>
      <c r="AA51">
        <v>716129748387.81299</v>
      </c>
      <c r="AB51">
        <v>373258980144.48859</v>
      </c>
      <c r="AC51">
        <v>332892251100.625</v>
      </c>
    </row>
    <row r="52" spans="1:30" x14ac:dyDescent="0.3">
      <c r="A52" t="s">
        <v>5</v>
      </c>
      <c r="B52" t="s">
        <v>6</v>
      </c>
      <c r="C52" t="s">
        <v>11</v>
      </c>
      <c r="E52" t="s">
        <v>5</v>
      </c>
      <c r="F52" t="s">
        <v>6</v>
      </c>
      <c r="G52" t="s">
        <v>11</v>
      </c>
      <c r="I52" t="s">
        <v>5</v>
      </c>
      <c r="J52" t="s">
        <v>6</v>
      </c>
      <c r="K52" t="s">
        <v>11</v>
      </c>
      <c r="N52">
        <v>0.8</v>
      </c>
      <c r="O52">
        <f>J27</f>
        <v>1.0084</v>
      </c>
      <c r="P52">
        <f>J38</f>
        <v>0.47899999999999998</v>
      </c>
      <c r="Q52">
        <f>J49</f>
        <v>0.1986</v>
      </c>
      <c r="R52">
        <f>J60</f>
        <v>4.2799999999999998E-2</v>
      </c>
      <c r="S52" s="1">
        <f t="shared" si="24"/>
        <v>1525646111128.063</v>
      </c>
      <c r="T52" s="1">
        <f t="shared" si="21"/>
        <v>3211819495744.3394</v>
      </c>
      <c r="U52" s="1">
        <f t="shared" si="22"/>
        <v>7746533426291.7354</v>
      </c>
      <c r="V52" s="1">
        <f t="shared" si="23"/>
        <v>35945363048166.789</v>
      </c>
    </row>
    <row r="53" spans="1:30" x14ac:dyDescent="0.3">
      <c r="A53">
        <v>0.1</v>
      </c>
      <c r="B53">
        <v>9.9099999999999994E-2</v>
      </c>
      <c r="E53">
        <v>0.1</v>
      </c>
      <c r="F53">
        <v>4.6600000000000003E-2</v>
      </c>
      <c r="I53">
        <v>0.1</v>
      </c>
      <c r="J53">
        <v>1.6899999999999998E-2</v>
      </c>
      <c r="N53">
        <v>0.9</v>
      </c>
      <c r="O53">
        <f>J28</f>
        <v>0.92789999999999995</v>
      </c>
      <c r="P53">
        <f>J39</f>
        <v>0.46679999999999999</v>
      </c>
      <c r="Q53">
        <f>J50</f>
        <v>0.1767</v>
      </c>
      <c r="R53">
        <f>J61</f>
        <v>4.4699999999999997E-2</v>
      </c>
      <c r="S53" s="1">
        <f t="shared" si="24"/>
        <v>1658003597867.8076</v>
      </c>
      <c r="T53" s="1">
        <f t="shared" si="21"/>
        <v>3295761650517.4351</v>
      </c>
      <c r="U53" s="1">
        <f t="shared" si="22"/>
        <v>8706630098820.2529</v>
      </c>
      <c r="V53" s="1">
        <f t="shared" si="23"/>
        <v>34417484081913.617</v>
      </c>
    </row>
    <row r="54" spans="1:30" x14ac:dyDescent="0.3">
      <c r="A54">
        <v>0.2</v>
      </c>
      <c r="B54">
        <v>0.15140000000000001</v>
      </c>
      <c r="E54">
        <v>0.2</v>
      </c>
      <c r="F54">
        <v>0.05</v>
      </c>
      <c r="I54">
        <v>0.2</v>
      </c>
      <c r="J54">
        <v>2.6499999999999999E-2</v>
      </c>
      <c r="Z54" t="s">
        <v>16</v>
      </c>
    </row>
    <row r="55" spans="1:30" x14ac:dyDescent="0.3">
      <c r="A55">
        <v>0.3</v>
      </c>
      <c r="B55">
        <v>0.1797</v>
      </c>
      <c r="E55">
        <v>0.3</v>
      </c>
      <c r="F55">
        <v>8.1900000000000001E-2</v>
      </c>
      <c r="I55">
        <v>0.3</v>
      </c>
      <c r="J55">
        <v>3.1800000000000002E-2</v>
      </c>
      <c r="AA55" t="s">
        <v>7</v>
      </c>
      <c r="AB55" t="s">
        <v>8</v>
      </c>
      <c r="AC55" t="s">
        <v>10</v>
      </c>
      <c r="AD55" t="s">
        <v>11</v>
      </c>
    </row>
    <row r="56" spans="1:30" x14ac:dyDescent="0.3">
      <c r="A56">
        <v>0.4</v>
      </c>
      <c r="B56">
        <v>0.20499999999999999</v>
      </c>
      <c r="E56">
        <v>0.4</v>
      </c>
      <c r="F56">
        <v>8.2699999999999996E-2</v>
      </c>
      <c r="I56">
        <v>0.4</v>
      </c>
      <c r="J56">
        <v>3.3399999999999999E-2</v>
      </c>
      <c r="Z56">
        <v>64</v>
      </c>
      <c r="AA56">
        <v>827770714134.35059</v>
      </c>
      <c r="AB56">
        <v>648254173719.67212</v>
      </c>
      <c r="AC56">
        <v>417093770687.85101</v>
      </c>
      <c r="AD56">
        <v>199278134884.19547</v>
      </c>
    </row>
    <row r="57" spans="1:30" x14ac:dyDescent="0.3">
      <c r="A57">
        <v>0.5</v>
      </c>
      <c r="B57">
        <v>0.20069999999999999</v>
      </c>
      <c r="E57">
        <v>0.5</v>
      </c>
      <c r="F57">
        <v>0.1013</v>
      </c>
      <c r="I57">
        <v>0.5</v>
      </c>
      <c r="J57">
        <v>4.19E-2</v>
      </c>
      <c r="Z57">
        <v>32</v>
      </c>
      <c r="AA57">
        <v>1733907603531.6233</v>
      </c>
      <c r="AB57">
        <v>1357879448548.8616</v>
      </c>
      <c r="AC57">
        <v>873674373872.52319</v>
      </c>
      <c r="AD57">
        <v>417422200850.20551</v>
      </c>
    </row>
    <row r="58" spans="1:30" x14ac:dyDescent="0.3">
      <c r="A58">
        <v>0.6</v>
      </c>
      <c r="B58">
        <v>0.21479999999999999</v>
      </c>
      <c r="E58">
        <v>0.6</v>
      </c>
      <c r="F58">
        <v>0.1153</v>
      </c>
      <c r="I58">
        <v>0.6</v>
      </c>
      <c r="J58">
        <v>4.5699999999999998E-2</v>
      </c>
      <c r="Z58">
        <v>16</v>
      </c>
      <c r="AA58">
        <v>3764833443768.4478</v>
      </c>
      <c r="AB58">
        <v>2948363540300.5918</v>
      </c>
      <c r="AC58">
        <v>1897009099573.2488</v>
      </c>
      <c r="AD58">
        <v>906348792018.32996</v>
      </c>
    </row>
    <row r="59" spans="1:30" x14ac:dyDescent="0.3">
      <c r="A59">
        <v>0.7</v>
      </c>
      <c r="B59">
        <v>0.218</v>
      </c>
      <c r="E59">
        <v>0.7</v>
      </c>
      <c r="F59">
        <v>0.1153</v>
      </c>
      <c r="I59">
        <v>0.7</v>
      </c>
      <c r="J59">
        <v>4.6800000000000001E-2</v>
      </c>
    </row>
    <row r="60" spans="1:30" x14ac:dyDescent="0.3">
      <c r="A60">
        <v>0.8</v>
      </c>
      <c r="B60">
        <v>0.21360000000000001</v>
      </c>
      <c r="E60">
        <v>0.8</v>
      </c>
      <c r="F60">
        <v>0.1094</v>
      </c>
      <c r="I60">
        <v>0.8</v>
      </c>
      <c r="J60">
        <v>4.2799999999999998E-2</v>
      </c>
    </row>
    <row r="61" spans="1:30" x14ac:dyDescent="0.3">
      <c r="A61">
        <v>0.9</v>
      </c>
      <c r="B61">
        <v>0.20480000000000001</v>
      </c>
      <c r="E61">
        <v>0.9</v>
      </c>
      <c r="F61">
        <v>0.10059999999999999</v>
      </c>
      <c r="I61">
        <v>0.9</v>
      </c>
      <c r="J61">
        <v>4.4699999999999997E-2</v>
      </c>
    </row>
  </sheetData>
  <sortState xmlns:xlrd2="http://schemas.microsoft.com/office/spreadsheetml/2017/richdata2" ref="A2:D11">
    <sortCondition ref="A2:A11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仁軒 王</cp:lastModifiedBy>
  <dcterms:created xsi:type="dcterms:W3CDTF">2015-06-05T18:17:20Z</dcterms:created>
  <dcterms:modified xsi:type="dcterms:W3CDTF">2024-11-22T05:06:38Z</dcterms:modified>
</cp:coreProperties>
</file>