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science Files\Completed Assignments\"/>
    </mc:Choice>
  </mc:AlternateContent>
  <xr:revisionPtr revIDLastSave="0" documentId="13_ncr:1_{CEB96906-5E5D-4EF4-8060-D634E0D26DF0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Exercise 1" sheetId="1" r:id="rId1"/>
    <sheet name="Ex-1" sheetId="5" r:id="rId2"/>
    <sheet name="Exercise 2" sheetId="3" r:id="rId3"/>
    <sheet name="Ex-2" sheetId="4" r:id="rId4"/>
  </sheets>
  <definedNames>
    <definedName name="_xlnm._FilterDatabase" localSheetId="0" hidden="1">'Exercise 1'!$A$1:$H$25</definedName>
    <definedName name="_xlnm._FilterDatabase" localSheetId="2" hidden="1">'Exercise 2'!$D$16:$D$241</definedName>
  </definedNames>
  <calcPr calcId="191029"/>
  <pivotCaches>
    <pivotCache cacheId="0" r:id="rId5"/>
    <pivotCache cacheId="9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3" l="1"/>
  <c r="F9" i="3"/>
  <c r="F10" i="3"/>
  <c r="E11" i="3"/>
  <c r="E10" i="3"/>
  <c r="E9" i="3"/>
  <c r="D11" i="3"/>
  <c r="D10" i="3"/>
  <c r="D9" i="3"/>
  <c r="C11" i="3"/>
  <c r="C10" i="3"/>
  <c r="C9" i="3"/>
  <c r="B11" i="3"/>
  <c r="B10" i="3"/>
  <c r="B9" i="3"/>
  <c r="E2" i="3"/>
  <c r="E3" i="3"/>
  <c r="E4" i="3"/>
  <c r="E5" i="3"/>
  <c r="D5" i="3"/>
  <c r="D4" i="3"/>
  <c r="D3" i="3"/>
  <c r="D2" i="3"/>
  <c r="C5" i="3"/>
  <c r="C2" i="3"/>
  <c r="C3" i="3"/>
  <c r="C4" i="3"/>
  <c r="H52" i="1"/>
  <c r="H49" i="1"/>
  <c r="H48" i="1"/>
  <c r="H47" i="1"/>
  <c r="H45" i="1"/>
  <c r="H44" i="1"/>
  <c r="H43" i="1"/>
  <c r="H42" i="1"/>
  <c r="H39" i="1"/>
  <c r="H38" i="1"/>
  <c r="H37" i="1"/>
  <c r="H36" i="1"/>
  <c r="H31" i="1"/>
  <c r="H30" i="1"/>
  <c r="H29" i="1"/>
  <c r="H28" i="1"/>
  <c r="F2" i="3" l="1"/>
  <c r="F3" i="3"/>
  <c r="F4" i="3"/>
  <c r="F5" i="3"/>
</calcChain>
</file>

<file path=xl/sharedStrings.xml><?xml version="1.0" encoding="utf-8"?>
<sst xmlns="http://schemas.openxmlformats.org/spreadsheetml/2006/main" count="995" uniqueCount="86">
  <si>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</si>
  <si>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</si>
  <si>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</si>
  <si>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</si>
  <si>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</si>
  <si>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</si>
  <si>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</si>
  <si>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</si>
  <si>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</si>
  <si>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</si>
  <si>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</si>
  <si>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</si>
  <si>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</si>
  <si>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</si>
  <si>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</si>
  <si>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</si>
  <si>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</si>
  <si>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</si>
  <si>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</si>
  <si>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</si>
  <si>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</si>
  <si>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</si>
  <si>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</si>
  <si>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</si>
  <si>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</si>
  <si>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</si>
  <si>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</si>
  <si>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</si>
  <si>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</si>
  <si>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</si>
  <si>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</si>
  <si>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</si>
  <si>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</si>
  <si>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</si>
  <si>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</si>
  <si>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</si>
  <si>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</si>
  <si>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</si>
  <si>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</si>
  <si>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</si>
  <si>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</si>
  <si>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</si>
  <si>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</si>
  <si>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</si>
  <si>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</si>
  <si>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</si>
  <si>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</si>
  <si>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</si>
  <si>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</si>
  <si>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</si>
  <si>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</si>
  <si>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</si>
  <si>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</si>
  <si>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</si>
  <si>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</si>
  <si>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</si>
  <si>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</si>
  <si>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</si>
  <si>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</si>
  <si>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</si>
  <si>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</si>
  <si>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</si>
  <si>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</si>
  <si>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</si>
  <si>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</si>
  <si>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</si>
  <si>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</si>
  <si>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</si>
  <si>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</si>
  <si>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</si>
  <si>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</si>
  <si>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Analysis Areas</t>
  </si>
  <si>
    <t>Result</t>
  </si>
  <si>
    <t>Count of Payment</t>
  </si>
  <si>
    <t>Count of Service</t>
  </si>
  <si>
    <t>Column Labels</t>
  </si>
  <si>
    <t>Grand Total</t>
  </si>
  <si>
    <t>Row Labels</t>
  </si>
  <si>
    <t>Sum of Price</t>
  </si>
  <si>
    <t>Count of Stylist name</t>
  </si>
  <si>
    <t>(All)</t>
  </si>
  <si>
    <t>Count of Order no.</t>
  </si>
  <si>
    <t>Count of Transport</t>
  </si>
  <si>
    <t>Count of Driver's name</t>
  </si>
  <si>
    <t>Sum of Number of items</t>
  </si>
  <si>
    <t>(Multiple Items)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</si>
</sst>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5" fillId="0" borderId="1" xfId="2" applyFont="1" applyBorder="1"/>
    <xf numFmtId="0" fontId="5" fillId="0" borderId="1" xfId="3" applyFont="1" applyBorder="1"/>
    <xf numFmtId="0" fontId="0" fillId="0" borderId="1" xfId="3" applyFont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/>
    <xf numFmtId="0" fontId="7" fillId="0" borderId="0" xfId="0" applyFont="1" applyAlignment="1">
      <alignment horizontal="left"/>
    </xf>
    <xf numFmtId="0" fontId="6" fillId="4" borderId="0" xfId="0" applyFont="1" applyFill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 wrapText="1"/>
    </xf>
    <xf numFmtId="14" fontId="0" fillId="0" borderId="1" xfId="0" applyNumberFormat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5" borderId="0" xfId="0" applyFill="1"/>
    <xf numFmtId="0" fontId="0" fillId="0" borderId="2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pivotButton="1" applyBorder="1"/>
    <xf numFmtId="0" fontId="0" fillId="0" borderId="3" xfId="0" applyBorder="1"/>
    <xf numFmtId="0" fontId="0" fillId="0" borderId="10" xfId="0" pivotButton="1" applyBorder="1"/>
    <xf numFmtId="0" fontId="0" fillId="0" borderId="11" xfId="0" applyBorder="1"/>
    <xf numFmtId="165" fontId="0" fillId="0" borderId="1" xfId="0" applyNumberFormat="1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5" xfId="0" applyBorder="1"/>
    <xf numFmtId="0" fontId="0" fillId="0" borderId="14" xfId="0" pivotButton="1" applyBorder="1"/>
    <xf numFmtId="0" fontId="0" fillId="0" borderId="14" xfId="0" applyBorder="1"/>
    <xf numFmtId="0" fontId="0" fillId="0" borderId="12" xfId="0" pivotButton="1" applyBorder="1"/>
    <xf numFmtId="14" fontId="0" fillId="0" borderId="12" xfId="0" applyNumberFormat="1" applyBorder="1" applyAlignment="1">
      <alignment horizontal="left"/>
    </xf>
    <xf numFmtId="14" fontId="0" fillId="0" borderId="13" xfId="0" applyNumberFormat="1" applyBorder="1" applyAlignment="1">
      <alignment horizontal="left"/>
    </xf>
    <xf numFmtId="0" fontId="0" fillId="0" borderId="9" xfId="0" applyBorder="1"/>
    <xf numFmtId="0" fontId="0" fillId="0" borderId="12" xfId="0" applyBorder="1"/>
    <xf numFmtId="0" fontId="0" fillId="0" borderId="13" xfId="0" applyBorder="1"/>
    <xf numFmtId="0" fontId="3" fillId="0" borderId="2" xfId="0" applyFont="1" applyBorder="1" applyAlignment="1">
      <alignment horizontal="center"/>
    </xf>
    <xf numFmtId="0" fontId="0" fillId="0" borderId="1" xfId="0" pivotButton="1" applyBorder="1"/>
    <xf numFmtId="0" fontId="0" fillId="0" borderId="1" xfId="0" applyNumberFormat="1" applyBorder="1"/>
    <xf numFmtId="0" fontId="0" fillId="0" borderId="1" xfId="0" applyBorder="1" applyAlignment="1">
      <alignment horizontal="left"/>
    </xf>
  </cellXfs>
  <cellStyles count="4">
    <cellStyle name="Currency" xfId="1" builtinId="4"/>
    <cellStyle name="Normal" xfId="0" builtinId="0"/>
    <cellStyle name="normální_List1" xfId="3" xr:uid="{00000000-0005-0000-0000-000002000000}"/>
    <cellStyle name="normální_List2" xfId="2" xr:uid="{00000000-0005-0000-0000-000003000000}"/>
  </cellStyles>
  <dxfs count="297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kar Gaikwad" refreshedDate="45321.94469733796" createdVersion="8" refreshedVersion="8" minRefreshableVersion="3" recordCount="226" xr:uid="{B0E0736A-6AC7-4881-9EE8-DE01961EE763}">
  <cacheSource type="worksheet">
    <worksheetSource ref="A15:E241" sheet="Exercise 2"/>
  </cacheSource>
  <cacheFields count="5">
    <cacheField name="Date" numFmtId="14">
      <sharedItems containsSemiMixedTypes="0" containsNonDate="0" containsDate="1" containsString="0" minDate="2013-05-01T00:00:00" maxDate="2013-06-01T00:00:00" count="31">
        <d v="2013-05-01T00:00:00"/>
        <d v="2013-05-02T00:00:00"/>
        <d v="2013-05-03T00:00:00"/>
        <d v="2013-05-04T00:00:00"/>
        <d v="2013-05-05T00:00:00"/>
        <d v="2013-05-06T00:00:00"/>
        <d v="2013-05-07T00:00:00"/>
        <d v="2013-05-08T00:00:00"/>
        <d v="2013-05-09T00:00:00"/>
        <d v="2013-05-10T00:00:00"/>
        <d v="2013-05-11T00:00:00"/>
        <d v="2013-05-12T00:00:00"/>
        <d v="2013-05-13T00:00:00"/>
        <d v="2013-05-14T00:00:00"/>
        <d v="2013-05-15T00:00:00"/>
        <d v="2013-05-16T00:00:00"/>
        <d v="2013-05-17T00:00:00"/>
        <d v="2013-05-18T00:00:00"/>
        <d v="2013-05-19T00:00:00"/>
        <d v="2013-05-20T00:00:00"/>
        <d v="2013-05-21T00:00:00"/>
        <d v="2013-05-22T00:00:00"/>
        <d v="2013-05-23T00:00:00"/>
        <d v="2013-05-24T00:00:00"/>
        <d v="2013-05-25T00:00:00"/>
        <d v="2013-05-26T00:00:00"/>
        <d v="2013-05-27T00:00:00"/>
        <d v="2013-05-28T00:00:00"/>
        <d v="2013-05-29T00:00:00"/>
        <d v="2013-05-30T00:00:00"/>
        <d v="2013-05-31T00:00:00"/>
      </sharedItems>
    </cacheField>
    <cacheField name="Service" numFmtId="0">
      <sharedItems count="6">
        <s v="Shaving"/>
        <s v="Washing and combing"/>
        <s v="Dyeing"/>
        <s v="All service"/>
        <s v="Meeting hairstyles"/>
        <s v="Kids"/>
      </sharedItems>
    </cacheField>
    <cacheField name="Stylist name" numFmtId="0">
      <sharedItems count="7">
        <s v="Jane"/>
        <s v="Martha"/>
        <s v="Lucy"/>
        <s v="Alex"/>
        <s v="Rachel"/>
        <s v="Ashley"/>
        <s v="Sandy"/>
      </sharedItems>
    </cacheField>
    <cacheField name="Payment" numFmtId="0">
      <sharedItems count="2">
        <s v="cash"/>
        <s v="credit card"/>
      </sharedItems>
    </cacheField>
    <cacheField name="Price" numFmtId="164">
      <sharedItems containsSemiMixedTypes="0" containsString="0" containsNumber="1" containsInteger="1" minValue="3" maxValue="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kar Gaikwad" refreshedDate="45324.479128587962" createdVersion="8" refreshedVersion="8" minRefreshableVersion="3" recordCount="24" xr:uid="{06237010-E2A6-4AE0-BA7A-B01AE650CE24}">
  <cacheSource type="worksheet">
    <worksheetSource ref="A1:G25" sheet="Exercise 1"/>
  </cacheSource>
  <cacheFields count="7">
    <cacheField name="Order no." numFmtId="0">
      <sharedItems containsSemiMixedTypes="0" containsString="0" containsNumber="1" containsInteger="1" minValue="100001" maxValue="100024"/>
    </cacheField>
    <cacheField name="Date" numFmtId="14">
      <sharedItems containsSemiMixedTypes="0" containsNonDate="0" containsDate="1" containsString="0" minDate="2013-02-01T00:00:00" maxDate="2013-02-10T00:00:00" count="9">
        <d v="2013-02-01T00:00:00"/>
        <d v="2013-02-02T00:00:00"/>
        <d v="2013-02-03T00:00:00"/>
        <d v="2013-02-04T00:00:00"/>
        <d v="2013-02-05T00:00:00"/>
        <d v="2013-02-06T00:00:00"/>
        <d v="2013-02-07T00:00:00"/>
        <d v="2013-02-08T00:00:00"/>
        <d v="2013-02-09T00:00:00"/>
      </sharedItems>
    </cacheField>
    <cacheField name="Driver's name" numFmtId="0">
      <sharedItems count="5">
        <s v="John May"/>
        <s v="Peter White"/>
        <s v="Carl Nowak"/>
        <s v="George Ramsay"/>
        <s v="Mertl Pavel"/>
      </sharedItems>
    </cacheField>
    <cacheField name="Item" numFmtId="0">
      <sharedItems count="4">
        <s v="TV"/>
        <s v="washing machine"/>
        <s v="refrigerator"/>
        <s v="microwave"/>
      </sharedItems>
    </cacheField>
    <cacheField name="Number of items" numFmtId="0">
      <sharedItems containsSemiMixedTypes="0" containsString="0" containsNumber="1" containsInteger="1" minValue="13" maxValue="34" count="8">
        <n v="25"/>
        <n v="30"/>
        <n v="15"/>
        <n v="32"/>
        <n v="18"/>
        <n v="14"/>
        <n v="13"/>
        <n v="34"/>
      </sharedItems>
    </cacheField>
    <cacheField name="Transport" numFmtId="0">
      <sharedItems count="5">
        <s v="truck 4"/>
        <s v="truck 3"/>
        <s v="truck 1"/>
        <s v="truck 2"/>
        <s v="airplane"/>
      </sharedItems>
    </cacheField>
    <cacheField name="Destination" numFmtId="0">
      <sharedItems count="5">
        <s v="Boston"/>
        <s v="NY"/>
        <s v="Philadelphia"/>
        <s v="Baltimore"/>
        <s v="Pittsbur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x v="0"/>
    <x v="0"/>
    <x v="0"/>
    <x v="0"/>
    <n v="7"/>
  </r>
  <r>
    <x v="0"/>
    <x v="0"/>
    <x v="1"/>
    <x v="1"/>
    <n v="7"/>
  </r>
  <r>
    <x v="0"/>
    <x v="0"/>
    <x v="2"/>
    <x v="0"/>
    <n v="7"/>
  </r>
  <r>
    <x v="0"/>
    <x v="1"/>
    <x v="3"/>
    <x v="0"/>
    <n v="60"/>
  </r>
  <r>
    <x v="0"/>
    <x v="2"/>
    <x v="3"/>
    <x v="1"/>
    <n v="33"/>
  </r>
  <r>
    <x v="0"/>
    <x v="3"/>
    <x v="4"/>
    <x v="0"/>
    <n v="67"/>
  </r>
  <r>
    <x v="0"/>
    <x v="4"/>
    <x v="2"/>
    <x v="0"/>
    <n v="33"/>
  </r>
  <r>
    <x v="0"/>
    <x v="0"/>
    <x v="5"/>
    <x v="0"/>
    <n v="7"/>
  </r>
  <r>
    <x v="1"/>
    <x v="0"/>
    <x v="5"/>
    <x v="1"/>
    <n v="7"/>
  </r>
  <r>
    <x v="1"/>
    <x v="0"/>
    <x v="6"/>
    <x v="1"/>
    <n v="17"/>
  </r>
  <r>
    <x v="1"/>
    <x v="5"/>
    <x v="6"/>
    <x v="0"/>
    <n v="3"/>
  </r>
  <r>
    <x v="1"/>
    <x v="0"/>
    <x v="5"/>
    <x v="0"/>
    <n v="7"/>
  </r>
  <r>
    <x v="1"/>
    <x v="0"/>
    <x v="2"/>
    <x v="0"/>
    <n v="7"/>
  </r>
  <r>
    <x v="1"/>
    <x v="0"/>
    <x v="0"/>
    <x v="1"/>
    <n v="7"/>
  </r>
  <r>
    <x v="1"/>
    <x v="1"/>
    <x v="6"/>
    <x v="0"/>
    <n v="60"/>
  </r>
  <r>
    <x v="1"/>
    <x v="2"/>
    <x v="4"/>
    <x v="0"/>
    <n v="33"/>
  </r>
  <r>
    <x v="1"/>
    <x v="3"/>
    <x v="3"/>
    <x v="1"/>
    <n v="67"/>
  </r>
  <r>
    <x v="1"/>
    <x v="4"/>
    <x v="0"/>
    <x v="0"/>
    <n v="33"/>
  </r>
  <r>
    <x v="1"/>
    <x v="1"/>
    <x v="1"/>
    <x v="0"/>
    <n v="23"/>
  </r>
  <r>
    <x v="1"/>
    <x v="0"/>
    <x v="6"/>
    <x v="0"/>
    <n v="7"/>
  </r>
  <r>
    <x v="1"/>
    <x v="0"/>
    <x v="0"/>
    <x v="0"/>
    <n v="17"/>
  </r>
  <r>
    <x v="1"/>
    <x v="5"/>
    <x v="5"/>
    <x v="0"/>
    <n v="3"/>
  </r>
  <r>
    <x v="2"/>
    <x v="5"/>
    <x v="6"/>
    <x v="1"/>
    <n v="3"/>
  </r>
  <r>
    <x v="2"/>
    <x v="5"/>
    <x v="2"/>
    <x v="0"/>
    <n v="3"/>
  </r>
  <r>
    <x v="2"/>
    <x v="1"/>
    <x v="1"/>
    <x v="0"/>
    <n v="60"/>
  </r>
  <r>
    <x v="2"/>
    <x v="2"/>
    <x v="2"/>
    <x v="1"/>
    <n v="33"/>
  </r>
  <r>
    <x v="2"/>
    <x v="3"/>
    <x v="4"/>
    <x v="0"/>
    <n v="67"/>
  </r>
  <r>
    <x v="2"/>
    <x v="4"/>
    <x v="1"/>
    <x v="0"/>
    <n v="33"/>
  </r>
  <r>
    <x v="2"/>
    <x v="1"/>
    <x v="0"/>
    <x v="1"/>
    <n v="23"/>
  </r>
  <r>
    <x v="2"/>
    <x v="0"/>
    <x v="4"/>
    <x v="0"/>
    <n v="7"/>
  </r>
  <r>
    <x v="3"/>
    <x v="0"/>
    <x v="1"/>
    <x v="0"/>
    <n v="17"/>
  </r>
  <r>
    <x v="3"/>
    <x v="5"/>
    <x v="3"/>
    <x v="0"/>
    <n v="3"/>
  </r>
  <r>
    <x v="3"/>
    <x v="5"/>
    <x v="6"/>
    <x v="1"/>
    <n v="3"/>
  </r>
  <r>
    <x v="3"/>
    <x v="4"/>
    <x v="6"/>
    <x v="1"/>
    <n v="40"/>
  </r>
  <r>
    <x v="3"/>
    <x v="5"/>
    <x v="0"/>
    <x v="1"/>
    <n v="3"/>
  </r>
  <r>
    <x v="3"/>
    <x v="5"/>
    <x v="1"/>
    <x v="0"/>
    <n v="3"/>
  </r>
  <r>
    <x v="3"/>
    <x v="5"/>
    <x v="4"/>
    <x v="0"/>
    <n v="3"/>
  </r>
  <r>
    <x v="4"/>
    <x v="4"/>
    <x v="6"/>
    <x v="0"/>
    <n v="33"/>
  </r>
  <r>
    <x v="4"/>
    <x v="4"/>
    <x v="3"/>
    <x v="1"/>
    <n v="33"/>
  </r>
  <r>
    <x v="4"/>
    <x v="0"/>
    <x v="1"/>
    <x v="0"/>
    <n v="7"/>
  </r>
  <r>
    <x v="4"/>
    <x v="0"/>
    <x v="1"/>
    <x v="0"/>
    <n v="17"/>
  </r>
  <r>
    <x v="4"/>
    <x v="1"/>
    <x v="4"/>
    <x v="0"/>
    <n v="33"/>
  </r>
  <r>
    <x v="4"/>
    <x v="1"/>
    <x v="4"/>
    <x v="1"/>
    <n v="40"/>
  </r>
  <r>
    <x v="4"/>
    <x v="4"/>
    <x v="4"/>
    <x v="0"/>
    <n v="40"/>
  </r>
  <r>
    <x v="4"/>
    <x v="1"/>
    <x v="2"/>
    <x v="0"/>
    <n v="60"/>
  </r>
  <r>
    <x v="4"/>
    <x v="2"/>
    <x v="6"/>
    <x v="0"/>
    <n v="33"/>
  </r>
  <r>
    <x v="4"/>
    <x v="3"/>
    <x v="6"/>
    <x v="0"/>
    <n v="67"/>
  </r>
  <r>
    <x v="4"/>
    <x v="4"/>
    <x v="1"/>
    <x v="0"/>
    <n v="33"/>
  </r>
  <r>
    <x v="4"/>
    <x v="0"/>
    <x v="5"/>
    <x v="0"/>
    <n v="7"/>
  </r>
  <r>
    <x v="4"/>
    <x v="0"/>
    <x v="4"/>
    <x v="0"/>
    <n v="7"/>
  </r>
  <r>
    <x v="5"/>
    <x v="4"/>
    <x v="4"/>
    <x v="0"/>
    <n v="33"/>
  </r>
  <r>
    <x v="5"/>
    <x v="0"/>
    <x v="6"/>
    <x v="1"/>
    <n v="7"/>
  </r>
  <r>
    <x v="5"/>
    <x v="1"/>
    <x v="2"/>
    <x v="0"/>
    <n v="40"/>
  </r>
  <r>
    <x v="5"/>
    <x v="4"/>
    <x v="3"/>
    <x v="0"/>
    <n v="40"/>
  </r>
  <r>
    <x v="5"/>
    <x v="1"/>
    <x v="4"/>
    <x v="0"/>
    <n v="60"/>
  </r>
  <r>
    <x v="5"/>
    <x v="2"/>
    <x v="5"/>
    <x v="0"/>
    <n v="33"/>
  </r>
  <r>
    <x v="5"/>
    <x v="3"/>
    <x v="4"/>
    <x v="0"/>
    <n v="67"/>
  </r>
  <r>
    <x v="5"/>
    <x v="4"/>
    <x v="6"/>
    <x v="0"/>
    <n v="33"/>
  </r>
  <r>
    <x v="5"/>
    <x v="1"/>
    <x v="3"/>
    <x v="0"/>
    <n v="23"/>
  </r>
  <r>
    <x v="6"/>
    <x v="4"/>
    <x v="6"/>
    <x v="1"/>
    <n v="33"/>
  </r>
  <r>
    <x v="6"/>
    <x v="0"/>
    <x v="4"/>
    <x v="0"/>
    <n v="17"/>
  </r>
  <r>
    <x v="6"/>
    <x v="1"/>
    <x v="6"/>
    <x v="0"/>
    <n v="33"/>
  </r>
  <r>
    <x v="6"/>
    <x v="1"/>
    <x v="1"/>
    <x v="0"/>
    <n v="40"/>
  </r>
  <r>
    <x v="6"/>
    <x v="0"/>
    <x v="4"/>
    <x v="0"/>
    <n v="7"/>
  </r>
  <r>
    <x v="6"/>
    <x v="0"/>
    <x v="5"/>
    <x v="0"/>
    <n v="7"/>
  </r>
  <r>
    <x v="7"/>
    <x v="2"/>
    <x v="2"/>
    <x v="0"/>
    <n v="33"/>
  </r>
  <r>
    <x v="7"/>
    <x v="3"/>
    <x v="4"/>
    <x v="1"/>
    <n v="67"/>
  </r>
  <r>
    <x v="7"/>
    <x v="0"/>
    <x v="2"/>
    <x v="1"/>
    <n v="7"/>
  </r>
  <r>
    <x v="7"/>
    <x v="0"/>
    <x v="4"/>
    <x v="1"/>
    <n v="7"/>
  </r>
  <r>
    <x v="7"/>
    <x v="4"/>
    <x v="5"/>
    <x v="0"/>
    <n v="33"/>
  </r>
  <r>
    <x v="7"/>
    <x v="0"/>
    <x v="3"/>
    <x v="0"/>
    <n v="17"/>
  </r>
  <r>
    <x v="7"/>
    <x v="1"/>
    <x v="4"/>
    <x v="0"/>
    <n v="33"/>
  </r>
  <r>
    <x v="7"/>
    <x v="1"/>
    <x v="4"/>
    <x v="0"/>
    <n v="40"/>
  </r>
  <r>
    <x v="7"/>
    <x v="0"/>
    <x v="4"/>
    <x v="0"/>
    <n v="7"/>
  </r>
  <r>
    <x v="7"/>
    <x v="4"/>
    <x v="3"/>
    <x v="1"/>
    <n v="33"/>
  </r>
  <r>
    <x v="7"/>
    <x v="0"/>
    <x v="6"/>
    <x v="0"/>
    <n v="7"/>
  </r>
  <r>
    <x v="7"/>
    <x v="4"/>
    <x v="0"/>
    <x v="0"/>
    <n v="33"/>
  </r>
  <r>
    <x v="7"/>
    <x v="0"/>
    <x v="5"/>
    <x v="1"/>
    <n v="7"/>
  </r>
  <r>
    <x v="8"/>
    <x v="0"/>
    <x v="5"/>
    <x v="1"/>
    <n v="7"/>
  </r>
  <r>
    <x v="8"/>
    <x v="0"/>
    <x v="4"/>
    <x v="0"/>
    <n v="7"/>
  </r>
  <r>
    <x v="8"/>
    <x v="0"/>
    <x v="4"/>
    <x v="1"/>
    <n v="17"/>
  </r>
  <r>
    <x v="8"/>
    <x v="1"/>
    <x v="0"/>
    <x v="1"/>
    <n v="33"/>
  </r>
  <r>
    <x v="8"/>
    <x v="1"/>
    <x v="2"/>
    <x v="0"/>
    <n v="40"/>
  </r>
  <r>
    <x v="8"/>
    <x v="0"/>
    <x v="4"/>
    <x v="0"/>
    <n v="7"/>
  </r>
  <r>
    <x v="8"/>
    <x v="0"/>
    <x v="5"/>
    <x v="0"/>
    <n v="7"/>
  </r>
  <r>
    <x v="8"/>
    <x v="2"/>
    <x v="4"/>
    <x v="0"/>
    <n v="33"/>
  </r>
  <r>
    <x v="8"/>
    <x v="0"/>
    <x v="1"/>
    <x v="1"/>
    <n v="7"/>
  </r>
  <r>
    <x v="8"/>
    <x v="2"/>
    <x v="2"/>
    <x v="0"/>
    <n v="33"/>
  </r>
  <r>
    <x v="9"/>
    <x v="1"/>
    <x v="0"/>
    <x v="0"/>
    <n v="23"/>
  </r>
  <r>
    <x v="9"/>
    <x v="0"/>
    <x v="4"/>
    <x v="0"/>
    <n v="7"/>
  </r>
  <r>
    <x v="9"/>
    <x v="0"/>
    <x v="4"/>
    <x v="1"/>
    <n v="17"/>
  </r>
  <r>
    <x v="9"/>
    <x v="1"/>
    <x v="3"/>
    <x v="0"/>
    <n v="33"/>
  </r>
  <r>
    <x v="9"/>
    <x v="4"/>
    <x v="4"/>
    <x v="1"/>
    <n v="33"/>
  </r>
  <r>
    <x v="9"/>
    <x v="4"/>
    <x v="5"/>
    <x v="0"/>
    <n v="40"/>
  </r>
  <r>
    <x v="9"/>
    <x v="1"/>
    <x v="3"/>
    <x v="0"/>
    <n v="60"/>
  </r>
  <r>
    <x v="9"/>
    <x v="2"/>
    <x v="3"/>
    <x v="0"/>
    <n v="33"/>
  </r>
  <r>
    <x v="9"/>
    <x v="3"/>
    <x v="5"/>
    <x v="0"/>
    <n v="67"/>
  </r>
  <r>
    <x v="9"/>
    <x v="4"/>
    <x v="4"/>
    <x v="1"/>
    <n v="33"/>
  </r>
  <r>
    <x v="9"/>
    <x v="1"/>
    <x v="0"/>
    <x v="1"/>
    <n v="23"/>
  </r>
  <r>
    <x v="10"/>
    <x v="0"/>
    <x v="6"/>
    <x v="1"/>
    <n v="7"/>
  </r>
  <r>
    <x v="10"/>
    <x v="0"/>
    <x v="3"/>
    <x v="1"/>
    <n v="17"/>
  </r>
  <r>
    <x v="10"/>
    <x v="1"/>
    <x v="6"/>
    <x v="1"/>
    <n v="33"/>
  </r>
  <r>
    <x v="10"/>
    <x v="0"/>
    <x v="1"/>
    <x v="0"/>
    <n v="7"/>
  </r>
  <r>
    <x v="10"/>
    <x v="2"/>
    <x v="5"/>
    <x v="0"/>
    <n v="33"/>
  </r>
  <r>
    <x v="10"/>
    <x v="2"/>
    <x v="1"/>
    <x v="0"/>
    <n v="33"/>
  </r>
  <r>
    <x v="10"/>
    <x v="2"/>
    <x v="4"/>
    <x v="0"/>
    <n v="33"/>
  </r>
  <r>
    <x v="10"/>
    <x v="0"/>
    <x v="3"/>
    <x v="0"/>
    <n v="7"/>
  </r>
  <r>
    <x v="10"/>
    <x v="4"/>
    <x v="2"/>
    <x v="0"/>
    <n v="33"/>
  </r>
  <r>
    <x v="10"/>
    <x v="1"/>
    <x v="3"/>
    <x v="1"/>
    <n v="23"/>
  </r>
  <r>
    <x v="11"/>
    <x v="0"/>
    <x v="5"/>
    <x v="1"/>
    <n v="7"/>
  </r>
  <r>
    <x v="11"/>
    <x v="0"/>
    <x v="5"/>
    <x v="0"/>
    <n v="17"/>
  </r>
  <r>
    <x v="11"/>
    <x v="2"/>
    <x v="5"/>
    <x v="0"/>
    <n v="33"/>
  </r>
  <r>
    <x v="11"/>
    <x v="0"/>
    <x v="0"/>
    <x v="0"/>
    <n v="7"/>
  </r>
  <r>
    <x v="11"/>
    <x v="0"/>
    <x v="5"/>
    <x v="1"/>
    <n v="7"/>
  </r>
  <r>
    <x v="11"/>
    <x v="1"/>
    <x v="2"/>
    <x v="0"/>
    <n v="60"/>
  </r>
  <r>
    <x v="11"/>
    <x v="2"/>
    <x v="0"/>
    <x v="1"/>
    <n v="33"/>
  </r>
  <r>
    <x v="11"/>
    <x v="0"/>
    <x v="0"/>
    <x v="1"/>
    <n v="7"/>
  </r>
  <r>
    <x v="12"/>
    <x v="0"/>
    <x v="2"/>
    <x v="0"/>
    <n v="7"/>
  </r>
  <r>
    <x v="12"/>
    <x v="2"/>
    <x v="0"/>
    <x v="1"/>
    <n v="33"/>
  </r>
  <r>
    <x v="12"/>
    <x v="0"/>
    <x v="4"/>
    <x v="0"/>
    <n v="7"/>
  </r>
  <r>
    <x v="12"/>
    <x v="0"/>
    <x v="4"/>
    <x v="0"/>
    <n v="7"/>
  </r>
  <r>
    <x v="12"/>
    <x v="1"/>
    <x v="3"/>
    <x v="1"/>
    <n v="33"/>
  </r>
  <r>
    <x v="12"/>
    <x v="2"/>
    <x v="1"/>
    <x v="0"/>
    <n v="33"/>
  </r>
  <r>
    <x v="12"/>
    <x v="2"/>
    <x v="4"/>
    <x v="0"/>
    <n v="33"/>
  </r>
  <r>
    <x v="12"/>
    <x v="2"/>
    <x v="6"/>
    <x v="0"/>
    <n v="33"/>
  </r>
  <r>
    <x v="12"/>
    <x v="2"/>
    <x v="2"/>
    <x v="0"/>
    <n v="33"/>
  </r>
  <r>
    <x v="12"/>
    <x v="3"/>
    <x v="6"/>
    <x v="0"/>
    <n v="67"/>
  </r>
  <r>
    <x v="12"/>
    <x v="2"/>
    <x v="6"/>
    <x v="0"/>
    <n v="33"/>
  </r>
  <r>
    <x v="12"/>
    <x v="3"/>
    <x v="4"/>
    <x v="1"/>
    <n v="67"/>
  </r>
  <r>
    <x v="12"/>
    <x v="0"/>
    <x v="3"/>
    <x v="1"/>
    <n v="7"/>
  </r>
  <r>
    <x v="12"/>
    <x v="0"/>
    <x v="1"/>
    <x v="0"/>
    <n v="17"/>
  </r>
  <r>
    <x v="13"/>
    <x v="1"/>
    <x v="0"/>
    <x v="0"/>
    <n v="33"/>
  </r>
  <r>
    <x v="13"/>
    <x v="2"/>
    <x v="1"/>
    <x v="1"/>
    <n v="33"/>
  </r>
  <r>
    <x v="13"/>
    <x v="4"/>
    <x v="1"/>
    <x v="1"/>
    <n v="40"/>
  </r>
  <r>
    <x v="13"/>
    <x v="3"/>
    <x v="2"/>
    <x v="0"/>
    <n v="67"/>
  </r>
  <r>
    <x v="13"/>
    <x v="3"/>
    <x v="2"/>
    <x v="0"/>
    <n v="67"/>
  </r>
  <r>
    <x v="13"/>
    <x v="2"/>
    <x v="3"/>
    <x v="0"/>
    <n v="33"/>
  </r>
  <r>
    <x v="13"/>
    <x v="2"/>
    <x v="5"/>
    <x v="0"/>
    <n v="33"/>
  </r>
  <r>
    <x v="13"/>
    <x v="3"/>
    <x v="4"/>
    <x v="0"/>
    <n v="67"/>
  </r>
  <r>
    <x v="13"/>
    <x v="2"/>
    <x v="1"/>
    <x v="0"/>
    <n v="33"/>
  </r>
  <r>
    <x v="14"/>
    <x v="0"/>
    <x v="5"/>
    <x v="1"/>
    <n v="17"/>
  </r>
  <r>
    <x v="14"/>
    <x v="1"/>
    <x v="3"/>
    <x v="1"/>
    <n v="33"/>
  </r>
  <r>
    <x v="14"/>
    <x v="1"/>
    <x v="4"/>
    <x v="0"/>
    <n v="40"/>
  </r>
  <r>
    <x v="14"/>
    <x v="4"/>
    <x v="0"/>
    <x v="1"/>
    <n v="40"/>
  </r>
  <r>
    <x v="14"/>
    <x v="2"/>
    <x v="3"/>
    <x v="0"/>
    <n v="33"/>
  </r>
  <r>
    <x v="14"/>
    <x v="2"/>
    <x v="4"/>
    <x v="0"/>
    <n v="33"/>
  </r>
  <r>
    <x v="14"/>
    <x v="3"/>
    <x v="1"/>
    <x v="0"/>
    <n v="67"/>
  </r>
  <r>
    <x v="14"/>
    <x v="3"/>
    <x v="0"/>
    <x v="1"/>
    <n v="67"/>
  </r>
  <r>
    <x v="14"/>
    <x v="1"/>
    <x v="6"/>
    <x v="1"/>
    <n v="23"/>
  </r>
  <r>
    <x v="15"/>
    <x v="0"/>
    <x v="6"/>
    <x v="0"/>
    <n v="7"/>
  </r>
  <r>
    <x v="15"/>
    <x v="0"/>
    <x v="5"/>
    <x v="0"/>
    <n v="17"/>
  </r>
  <r>
    <x v="15"/>
    <x v="2"/>
    <x v="6"/>
    <x v="1"/>
    <n v="33"/>
  </r>
  <r>
    <x v="15"/>
    <x v="2"/>
    <x v="1"/>
    <x v="1"/>
    <n v="33"/>
  </r>
  <r>
    <x v="15"/>
    <x v="4"/>
    <x v="5"/>
    <x v="0"/>
    <n v="40"/>
  </r>
  <r>
    <x v="15"/>
    <x v="1"/>
    <x v="6"/>
    <x v="0"/>
    <n v="60"/>
  </r>
  <r>
    <x v="15"/>
    <x v="2"/>
    <x v="0"/>
    <x v="0"/>
    <n v="33"/>
  </r>
  <r>
    <x v="15"/>
    <x v="3"/>
    <x v="5"/>
    <x v="0"/>
    <n v="67"/>
  </r>
  <r>
    <x v="15"/>
    <x v="4"/>
    <x v="3"/>
    <x v="1"/>
    <n v="33"/>
  </r>
  <r>
    <x v="15"/>
    <x v="1"/>
    <x v="6"/>
    <x v="0"/>
    <n v="23"/>
  </r>
  <r>
    <x v="15"/>
    <x v="0"/>
    <x v="4"/>
    <x v="0"/>
    <n v="7"/>
  </r>
  <r>
    <x v="15"/>
    <x v="0"/>
    <x v="2"/>
    <x v="1"/>
    <n v="17"/>
  </r>
  <r>
    <x v="15"/>
    <x v="1"/>
    <x v="4"/>
    <x v="0"/>
    <n v="33"/>
  </r>
  <r>
    <x v="16"/>
    <x v="2"/>
    <x v="5"/>
    <x v="0"/>
    <n v="33"/>
  </r>
  <r>
    <x v="16"/>
    <x v="2"/>
    <x v="6"/>
    <x v="0"/>
    <n v="33"/>
  </r>
  <r>
    <x v="16"/>
    <x v="1"/>
    <x v="4"/>
    <x v="1"/>
    <n v="60"/>
  </r>
  <r>
    <x v="16"/>
    <x v="2"/>
    <x v="6"/>
    <x v="1"/>
    <n v="33"/>
  </r>
  <r>
    <x v="16"/>
    <x v="3"/>
    <x v="1"/>
    <x v="1"/>
    <n v="67"/>
  </r>
  <r>
    <x v="16"/>
    <x v="4"/>
    <x v="4"/>
    <x v="1"/>
    <n v="33"/>
  </r>
  <r>
    <x v="16"/>
    <x v="2"/>
    <x v="4"/>
    <x v="0"/>
    <n v="33"/>
  </r>
  <r>
    <x v="16"/>
    <x v="0"/>
    <x v="6"/>
    <x v="0"/>
    <n v="7"/>
  </r>
  <r>
    <x v="17"/>
    <x v="0"/>
    <x v="2"/>
    <x v="0"/>
    <n v="17"/>
  </r>
  <r>
    <x v="17"/>
    <x v="0"/>
    <x v="5"/>
    <x v="0"/>
    <n v="7"/>
  </r>
  <r>
    <x v="17"/>
    <x v="0"/>
    <x v="0"/>
    <x v="1"/>
    <n v="17"/>
  </r>
  <r>
    <x v="17"/>
    <x v="2"/>
    <x v="1"/>
    <x v="0"/>
    <n v="33"/>
  </r>
  <r>
    <x v="17"/>
    <x v="0"/>
    <x v="6"/>
    <x v="0"/>
    <n v="7"/>
  </r>
  <r>
    <x v="17"/>
    <x v="0"/>
    <x v="2"/>
    <x v="1"/>
    <n v="7"/>
  </r>
  <r>
    <x v="17"/>
    <x v="2"/>
    <x v="1"/>
    <x v="1"/>
    <n v="33"/>
  </r>
  <r>
    <x v="18"/>
    <x v="0"/>
    <x v="6"/>
    <x v="1"/>
    <n v="7"/>
  </r>
  <r>
    <x v="19"/>
    <x v="0"/>
    <x v="3"/>
    <x v="1"/>
    <n v="7"/>
  </r>
  <r>
    <x v="19"/>
    <x v="2"/>
    <x v="6"/>
    <x v="1"/>
    <n v="33"/>
  </r>
  <r>
    <x v="19"/>
    <x v="0"/>
    <x v="4"/>
    <x v="1"/>
    <n v="7"/>
  </r>
  <r>
    <x v="20"/>
    <x v="0"/>
    <x v="5"/>
    <x v="1"/>
    <n v="7"/>
  </r>
  <r>
    <x v="20"/>
    <x v="0"/>
    <x v="4"/>
    <x v="0"/>
    <n v="7"/>
  </r>
  <r>
    <x v="20"/>
    <x v="2"/>
    <x v="4"/>
    <x v="0"/>
    <n v="33"/>
  </r>
  <r>
    <x v="21"/>
    <x v="4"/>
    <x v="1"/>
    <x v="0"/>
    <n v="40"/>
  </r>
  <r>
    <x v="22"/>
    <x v="2"/>
    <x v="1"/>
    <x v="1"/>
    <n v="33"/>
  </r>
  <r>
    <x v="22"/>
    <x v="4"/>
    <x v="3"/>
    <x v="0"/>
    <n v="40"/>
  </r>
  <r>
    <x v="23"/>
    <x v="4"/>
    <x v="4"/>
    <x v="1"/>
    <n v="33"/>
  </r>
  <r>
    <x v="23"/>
    <x v="4"/>
    <x v="4"/>
    <x v="0"/>
    <n v="33"/>
  </r>
  <r>
    <x v="23"/>
    <x v="4"/>
    <x v="1"/>
    <x v="0"/>
    <n v="33"/>
  </r>
  <r>
    <x v="23"/>
    <x v="1"/>
    <x v="2"/>
    <x v="1"/>
    <n v="60"/>
  </r>
  <r>
    <x v="23"/>
    <x v="2"/>
    <x v="0"/>
    <x v="0"/>
    <n v="33"/>
  </r>
  <r>
    <x v="23"/>
    <x v="1"/>
    <x v="1"/>
    <x v="1"/>
    <n v="60"/>
  </r>
  <r>
    <x v="24"/>
    <x v="0"/>
    <x v="2"/>
    <x v="1"/>
    <n v="17"/>
  </r>
  <r>
    <x v="24"/>
    <x v="2"/>
    <x v="4"/>
    <x v="1"/>
    <n v="33"/>
  </r>
  <r>
    <x v="24"/>
    <x v="1"/>
    <x v="6"/>
    <x v="0"/>
    <n v="60"/>
  </r>
  <r>
    <x v="24"/>
    <x v="1"/>
    <x v="2"/>
    <x v="0"/>
    <n v="60"/>
  </r>
  <r>
    <x v="25"/>
    <x v="0"/>
    <x v="4"/>
    <x v="0"/>
    <n v="17"/>
  </r>
  <r>
    <x v="25"/>
    <x v="0"/>
    <x v="1"/>
    <x v="0"/>
    <n v="17"/>
  </r>
  <r>
    <x v="25"/>
    <x v="2"/>
    <x v="6"/>
    <x v="1"/>
    <n v="33"/>
  </r>
  <r>
    <x v="26"/>
    <x v="3"/>
    <x v="4"/>
    <x v="0"/>
    <n v="67"/>
  </r>
  <r>
    <x v="26"/>
    <x v="1"/>
    <x v="0"/>
    <x v="1"/>
    <n v="60"/>
  </r>
  <r>
    <x v="26"/>
    <x v="1"/>
    <x v="4"/>
    <x v="0"/>
    <n v="60"/>
  </r>
  <r>
    <x v="26"/>
    <x v="3"/>
    <x v="4"/>
    <x v="0"/>
    <n v="67"/>
  </r>
  <r>
    <x v="27"/>
    <x v="2"/>
    <x v="6"/>
    <x v="0"/>
    <n v="33"/>
  </r>
  <r>
    <x v="27"/>
    <x v="4"/>
    <x v="5"/>
    <x v="0"/>
    <n v="33"/>
  </r>
  <r>
    <x v="27"/>
    <x v="2"/>
    <x v="4"/>
    <x v="0"/>
    <n v="33"/>
  </r>
  <r>
    <x v="27"/>
    <x v="4"/>
    <x v="1"/>
    <x v="0"/>
    <n v="33"/>
  </r>
  <r>
    <x v="27"/>
    <x v="4"/>
    <x v="2"/>
    <x v="0"/>
    <n v="33"/>
  </r>
  <r>
    <x v="27"/>
    <x v="2"/>
    <x v="0"/>
    <x v="0"/>
    <n v="33"/>
  </r>
  <r>
    <x v="27"/>
    <x v="1"/>
    <x v="5"/>
    <x v="0"/>
    <n v="40"/>
  </r>
  <r>
    <x v="28"/>
    <x v="2"/>
    <x v="0"/>
    <x v="0"/>
    <n v="33"/>
  </r>
  <r>
    <x v="28"/>
    <x v="2"/>
    <x v="2"/>
    <x v="0"/>
    <n v="33"/>
  </r>
  <r>
    <x v="29"/>
    <x v="1"/>
    <x v="2"/>
    <x v="0"/>
    <n v="40"/>
  </r>
  <r>
    <x v="29"/>
    <x v="2"/>
    <x v="6"/>
    <x v="1"/>
    <n v="33"/>
  </r>
  <r>
    <x v="29"/>
    <x v="2"/>
    <x v="4"/>
    <x v="1"/>
    <n v="33"/>
  </r>
  <r>
    <x v="29"/>
    <x v="0"/>
    <x v="0"/>
    <x v="1"/>
    <n v="17"/>
  </r>
  <r>
    <x v="29"/>
    <x v="2"/>
    <x v="4"/>
    <x v="0"/>
    <n v="33"/>
  </r>
  <r>
    <x v="30"/>
    <x v="1"/>
    <x v="0"/>
    <x v="0"/>
    <n v="40"/>
  </r>
  <r>
    <x v="30"/>
    <x v="1"/>
    <x v="2"/>
    <x v="1"/>
    <n v="40"/>
  </r>
  <r>
    <x v="30"/>
    <x v="2"/>
    <x v="1"/>
    <x v="0"/>
    <n v="33"/>
  </r>
  <r>
    <x v="30"/>
    <x v="1"/>
    <x v="1"/>
    <x v="0"/>
    <n v="40"/>
  </r>
  <r>
    <x v="30"/>
    <x v="0"/>
    <x v="6"/>
    <x v="0"/>
    <n v="17"/>
  </r>
  <r>
    <x v="30"/>
    <x v="0"/>
    <x v="4"/>
    <x v="1"/>
    <n v="17"/>
  </r>
  <r>
    <x v="30"/>
    <x v="1"/>
    <x v="5"/>
    <x v="0"/>
    <n v="40"/>
  </r>
  <r>
    <x v="30"/>
    <x v="1"/>
    <x v="4"/>
    <x v="1"/>
    <n v="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n v="100001"/>
    <x v="0"/>
    <x v="0"/>
    <x v="0"/>
    <x v="0"/>
    <x v="0"/>
    <x v="0"/>
  </r>
  <r>
    <n v="100002"/>
    <x v="0"/>
    <x v="1"/>
    <x v="1"/>
    <x v="1"/>
    <x v="1"/>
    <x v="1"/>
  </r>
  <r>
    <n v="100003"/>
    <x v="1"/>
    <x v="2"/>
    <x v="1"/>
    <x v="2"/>
    <x v="1"/>
    <x v="2"/>
  </r>
  <r>
    <n v="100004"/>
    <x v="2"/>
    <x v="1"/>
    <x v="0"/>
    <x v="3"/>
    <x v="0"/>
    <x v="1"/>
  </r>
  <r>
    <n v="100005"/>
    <x v="2"/>
    <x v="3"/>
    <x v="2"/>
    <x v="0"/>
    <x v="1"/>
    <x v="0"/>
  </r>
  <r>
    <n v="100006"/>
    <x v="2"/>
    <x v="2"/>
    <x v="1"/>
    <x v="4"/>
    <x v="2"/>
    <x v="3"/>
  </r>
  <r>
    <n v="100007"/>
    <x v="2"/>
    <x v="0"/>
    <x v="2"/>
    <x v="2"/>
    <x v="3"/>
    <x v="2"/>
  </r>
  <r>
    <n v="100008"/>
    <x v="3"/>
    <x v="2"/>
    <x v="2"/>
    <x v="0"/>
    <x v="1"/>
    <x v="3"/>
  </r>
  <r>
    <n v="100009"/>
    <x v="3"/>
    <x v="1"/>
    <x v="0"/>
    <x v="1"/>
    <x v="2"/>
    <x v="4"/>
  </r>
  <r>
    <n v="100010"/>
    <x v="3"/>
    <x v="3"/>
    <x v="2"/>
    <x v="2"/>
    <x v="3"/>
    <x v="1"/>
  </r>
  <r>
    <n v="100011"/>
    <x v="3"/>
    <x v="4"/>
    <x v="3"/>
    <x v="0"/>
    <x v="1"/>
    <x v="2"/>
  </r>
  <r>
    <n v="100012"/>
    <x v="3"/>
    <x v="0"/>
    <x v="1"/>
    <x v="5"/>
    <x v="0"/>
    <x v="1"/>
  </r>
  <r>
    <n v="100013"/>
    <x v="4"/>
    <x v="0"/>
    <x v="1"/>
    <x v="0"/>
    <x v="4"/>
    <x v="3"/>
  </r>
  <r>
    <n v="100014"/>
    <x v="4"/>
    <x v="2"/>
    <x v="0"/>
    <x v="1"/>
    <x v="0"/>
    <x v="2"/>
  </r>
  <r>
    <n v="100015"/>
    <x v="4"/>
    <x v="3"/>
    <x v="3"/>
    <x v="2"/>
    <x v="1"/>
    <x v="0"/>
  </r>
  <r>
    <n v="100016"/>
    <x v="4"/>
    <x v="1"/>
    <x v="0"/>
    <x v="2"/>
    <x v="2"/>
    <x v="4"/>
  </r>
  <r>
    <n v="100017"/>
    <x v="5"/>
    <x v="0"/>
    <x v="3"/>
    <x v="0"/>
    <x v="2"/>
    <x v="1"/>
  </r>
  <r>
    <n v="100018"/>
    <x v="6"/>
    <x v="0"/>
    <x v="0"/>
    <x v="1"/>
    <x v="0"/>
    <x v="2"/>
  </r>
  <r>
    <n v="100019"/>
    <x v="7"/>
    <x v="3"/>
    <x v="1"/>
    <x v="6"/>
    <x v="1"/>
    <x v="3"/>
  </r>
  <r>
    <n v="100020"/>
    <x v="7"/>
    <x v="1"/>
    <x v="2"/>
    <x v="0"/>
    <x v="3"/>
    <x v="2"/>
  </r>
  <r>
    <n v="100021"/>
    <x v="7"/>
    <x v="2"/>
    <x v="3"/>
    <x v="1"/>
    <x v="2"/>
    <x v="4"/>
  </r>
  <r>
    <n v="100022"/>
    <x v="7"/>
    <x v="1"/>
    <x v="1"/>
    <x v="2"/>
    <x v="4"/>
    <x v="1"/>
  </r>
  <r>
    <n v="100023"/>
    <x v="7"/>
    <x v="0"/>
    <x v="3"/>
    <x v="0"/>
    <x v="0"/>
    <x v="0"/>
  </r>
  <r>
    <n v="100024"/>
    <x v="8"/>
    <x v="3"/>
    <x v="1"/>
    <x v="7"/>
    <x v="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1BFA44-C8F1-45F0-B1FD-C30BC678E59B}" name="PivotTable16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K23:K24" firstHeaderRow="1" firstDataRow="1" firstDataCol="0" rowPageCount="2" colPageCount="1"/>
  <pivotFields count="7">
    <pivotField showAll="0"/>
    <pivotField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Page" multipleItemSelectionAllowed="1" showAll="0">
      <items count="6">
        <item x="3"/>
        <item h="1" x="0"/>
        <item x="1"/>
        <item x="2"/>
        <item h="1" x="4"/>
        <item t="default"/>
      </items>
    </pivotField>
  </pivotFields>
  <rowItems count="1">
    <i/>
  </rowItems>
  <colItems count="1">
    <i/>
  </colItems>
  <pageFields count="2">
    <pageField fld="6" hier="-1"/>
    <pageField fld="3" hier="-1"/>
  </pageFields>
  <dataFields count="1">
    <dataField name="Sum of Number of items" fld="4" baseField="0" baseItem="0"/>
  </dataFields>
  <formats count="3">
    <format dxfId="6">
      <pivotArea type="all" dataOnly="0" outline="0" fieldPosition="0"/>
    </format>
    <format dxfId="7">
      <pivotArea outline="0" collapsedLevelsAreSubtotals="1" fieldPosition="0"/>
    </format>
    <format dxfId="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5B69F9-219D-44E2-986C-129DE77A5549}" name="PivotTable7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G10:G11" firstHeaderRow="1" firstDataRow="1" firstDataCol="0" rowPageCount="1" colPageCount="1"/>
  <pivotFields count="7">
    <pivotField showAll="0"/>
    <pivotField numFmtId="14" showAll="0"/>
    <pivotField showAll="0"/>
    <pivotField showAll="0">
      <items count="5">
        <item h="1" x="3"/>
        <item h="1" x="2"/>
        <item h="1" x="0"/>
        <item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axis="axisPage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5" item="4" hier="-1"/>
  </pageFields>
  <dataFields count="1">
    <dataField name="Sum of Number of items" fld="4" baseField="0" baseItem="0"/>
  </dataFields>
  <formats count="3">
    <format dxfId="183">
      <pivotArea type="all" dataOnly="0" outline="0" fieldPosition="0"/>
    </format>
    <format dxfId="184">
      <pivotArea outline="0" collapsedLevelsAreSubtotals="1" fieldPosition="0"/>
    </format>
    <format dxfId="1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5951C2-63B4-493A-BF63-042A85C25537}" name="PivotTable6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D10:E11" firstHeaderRow="1" firstDataRow="1" firstDataCol="1"/>
  <pivotFields count="7">
    <pivotField showAll="0"/>
    <pivotField numFmtId="14" showAll="0"/>
    <pivotField showAll="0"/>
    <pivotField axis="axisRow" showAll="0">
      <items count="5">
        <item h="1" x="3"/>
        <item h="1" x="2"/>
        <item h="1" x="0"/>
        <item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showAll="0"/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1">
    <i>
      <x v="3"/>
    </i>
  </rowItems>
  <colItems count="1">
    <i/>
  </colItems>
  <dataFields count="1">
    <dataField name="Sum of Number of items" fld="4" baseField="0" baseItem="0"/>
  </dataFields>
  <formats count="3">
    <format dxfId="189">
      <pivotArea type="all" dataOnly="0" outline="0" fieldPosition="0"/>
    </format>
    <format dxfId="190">
      <pivotArea outline="0" collapsedLevelsAreSubtotals="1" fieldPosition="0"/>
    </format>
    <format dxfId="1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337E0B-4527-47D8-88E8-F9879D275E8F}" name="PivotTable5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0:B11" firstHeaderRow="1" firstDataRow="1" firstDataCol="1"/>
  <pivotFields count="7">
    <pivotField showAll="0"/>
    <pivotField numFmtId="14" showAll="0"/>
    <pivotField showAll="0"/>
    <pivotField axis="axisRow" showAll="0">
      <items count="5">
        <item h="1" x="3"/>
        <item x="2"/>
        <item h="1" x="0"/>
        <item h="1"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showAll="0"/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1">
    <i>
      <x v="1"/>
    </i>
  </rowItems>
  <colItems count="1">
    <i/>
  </colItems>
  <dataFields count="1">
    <dataField name="Sum of Number of items" fld="4" baseField="0" baseItem="0"/>
  </dataFields>
  <formats count="3">
    <format dxfId="225">
      <pivotArea type="all" dataOnly="0" outline="0" fieldPosition="0"/>
    </format>
    <format dxfId="226">
      <pivotArea outline="0" collapsedLevelsAreSubtotals="1" fieldPosition="0"/>
    </format>
    <format dxfId="22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C2EFD-AB27-43DE-A323-C5BBC4C4842C}" name="PivotTable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4:J5" firstHeaderRow="1" firstDataRow="1" firstDataCol="0" rowPageCount="1" colPageCount="1"/>
  <pivotFields count="7">
    <pivotField showAll="0"/>
    <pivotField numFmtId="14" showAll="0"/>
    <pivotField axis="axisPage" dataField="1" showAll="0">
      <items count="6">
        <item x="2"/>
        <item x="3"/>
        <item x="0"/>
        <item x="4"/>
        <item x="1"/>
        <item t="default"/>
      </items>
    </pivotField>
    <pivotField showAll="0"/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2" item="4" hier="-1"/>
  </pageFields>
  <dataFields count="1">
    <dataField name="Count of Driver's name" fld="2" subtotal="count" baseField="0" baseItem="0"/>
  </dataFields>
  <formats count="3">
    <format dxfId="234">
      <pivotArea type="all" dataOnly="0" outline="0" fieldPosition="0"/>
    </format>
    <format dxfId="235">
      <pivotArea outline="0" collapsedLevelsAreSubtotals="1" fieldPosition="0"/>
    </format>
    <format dxfId="23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8EEE8-B2DC-485E-876E-8C90A4336150}" name="PivotTable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G4" firstHeaderRow="1" firstDataRow="1" firstDataCol="0" rowPageCount="1" colPageCount="1"/>
  <pivotFields count="7">
    <pivotField showAll="0"/>
    <pivotField numFmtId="14" showAll="0"/>
    <pivotField showAll="0"/>
    <pivotField showAll="0"/>
    <pivotField showAll="0"/>
    <pivotField axis="axisPage" dataField="1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5" item="3" hier="-1"/>
  </pageFields>
  <dataFields count="1">
    <dataField name="Count of Transport" fld="5" subtotal="count" baseField="0" baseItem="0"/>
  </dataFields>
  <formats count="3">
    <format dxfId="237">
      <pivotArea type="all" dataOnly="0" outline="0" fieldPosition="0"/>
    </format>
    <format dxfId="238">
      <pivotArea outline="0" collapsedLevelsAreSubtotals="1" fieldPosition="0"/>
    </format>
    <format dxfId="23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747C9E-A288-48FA-B66A-64D2D1D42FB0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D4" firstHeaderRow="1" firstDataRow="1" firstDataCol="0" rowPageCount="1" colPageCount="1"/>
  <pivotFields count="7">
    <pivotField dataField="1" showAll="0"/>
    <pivotField numFmtId="14" showAll="0"/>
    <pivotField showAll="0"/>
    <pivotField axis="axisPage" showAll="0">
      <items count="5">
        <item x="3"/>
        <item x="2"/>
        <item x="0"/>
        <item x="1"/>
        <item t="default"/>
      </items>
    </pivotField>
    <pivotField showAll="0"/>
    <pivotField showAll="0"/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3" item="0" hier="-1"/>
  </pageFields>
  <dataFields count="1">
    <dataField name="Count of Order no." fld="0" subtotal="count" baseField="0" baseItem="0"/>
  </dataFields>
  <formats count="3">
    <format dxfId="240">
      <pivotArea type="all" dataOnly="0" outline="0" fieldPosition="0"/>
    </format>
    <format dxfId="241">
      <pivotArea outline="0" collapsedLevelsAreSubtotals="1" fieldPosition="0"/>
    </format>
    <format dxfId="242">
      <pivotArea dataOnly="0" labelOnly="1" outline="0" axis="axisValues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04905-96D8-4218-8CAD-0CC68A1CC5DA}" name="PivotTable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" firstHeaderRow="1" firstDataRow="1" firstDataCol="0" rowPageCount="1" colPageCount="1"/>
  <pivotFields count="7">
    <pivotField dataField="1" showAll="0"/>
    <pivotField numFmtId="14" showAll="0"/>
    <pivotField showAll="0"/>
    <pivotField showAll="0"/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6" item="1" hier="-1"/>
  </pageFields>
  <dataFields count="1">
    <dataField name="Count of Order no." fld="0" subtotal="count" baseField="0" baseItem="0"/>
  </dataFields>
  <formats count="3">
    <format dxfId="245">
      <pivotArea type="all" dataOnly="0" outline="0" fieldPosition="0"/>
    </format>
    <format dxfId="244">
      <pivotArea outline="0" collapsedLevelsAreSubtotals="1" fieldPosition="0"/>
    </format>
    <format dxfId="24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F04B1B-B4E0-4E64-9A0C-738F2D6F3529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21:B28" firstHeaderRow="1" firstDataRow="1" firstDataCol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7">
        <item x="3"/>
        <item x="2"/>
        <item x="5"/>
        <item x="4"/>
        <item x="0"/>
        <item x="1"/>
        <item t="default"/>
      </items>
    </pivotField>
    <pivotField axis="axisRow" dataField="1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>
      <items count="3">
        <item x="0"/>
        <item x="1"/>
        <item t="default"/>
      </items>
    </pivotField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Stylist name" fld="2" subtotal="count" baseField="0" baseItem="0"/>
  </dataFields>
  <formats count="3">
    <format dxfId="248">
      <pivotArea type="all" dataOnly="0" outline="0" fieldPosition="0"/>
    </format>
    <format dxfId="247">
      <pivotArea outline="0" collapsedLevelsAreSubtotals="1" fieldPosition="0"/>
    </format>
    <format dxfId="24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307C03-831E-49D8-872E-0127EC3F26EB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9:G10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1" hier="-1"/>
    <pageField fld="3" item="0" hier="-1"/>
  </pageFields>
  <dataFields count="1">
    <dataField name="Count of Payment" fld="3" subtotal="count" baseField="0" baseItem="0"/>
  </dataFields>
  <formats count="3">
    <format dxfId="251">
      <pivotArea type="all" dataOnly="0" outline="0" fieldPosition="0"/>
    </format>
    <format dxfId="250">
      <pivotArea outline="0" collapsedLevelsAreSubtotals="1" fieldPosition="0"/>
    </format>
    <format dxfId="24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EF08F7-44EF-4C25-8B3A-139ED3F91913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6:A17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4" hier="-1"/>
    <pageField fld="3" item="1" hier="-1"/>
  </pageFields>
  <dataFields count="1">
    <dataField name="Count of Payment" fld="3" subtotal="count" baseField="0" baseItem="0"/>
  </dataFields>
  <formats count="3">
    <format dxfId="254">
      <pivotArea type="all" dataOnly="0" outline="0" fieldPosition="0"/>
    </format>
    <format dxfId="253">
      <pivotArea outline="0" collapsedLevelsAreSubtotals="1" fieldPosition="0"/>
    </format>
    <format dxfId="2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17C125-D545-4EC1-B743-1DC0DDDE3BE6}" name="PivotTable15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22:G23" firstHeaderRow="1" firstDataRow="1" firstDataCol="0" rowPageCount="1" colPageCount="1"/>
  <pivotFields count="7">
    <pivotField showAll="0"/>
    <pivotField axis="axisPage" numFmtId="14" multipleItemSelectionAllowed="1" showAll="0">
      <items count="10">
        <item h="1" x="0"/>
        <item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>
      <items count="5">
        <item x="3"/>
        <item x="2"/>
        <item x="0"/>
        <item x="1"/>
        <item t="default"/>
      </items>
    </pivotField>
    <pivotField dataField="1" showAll="0"/>
    <pivotField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1" hier="-1"/>
  </pageFields>
  <dataFields count="1">
    <dataField name="Sum of Number of items" fld="4" baseField="0" baseItem="0"/>
  </dataFields>
  <formats count="3">
    <format dxfId="63">
      <pivotArea type="all" dataOnly="0" outline="0" fieldPosition="0"/>
    </format>
    <format dxfId="64">
      <pivotArea outline="0" collapsedLevelsAreSubtotals="1" fieldPosition="0"/>
    </format>
    <format dxfId="6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9A475F-A306-4340-AD08-17D4B04BA4BD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3:I59" firstHeaderRow="1" firstDataRow="2" firstDataCol="1" rowPageCount="1" colPageCount="1"/>
  <pivotFields count="5">
    <pivotField axis="axisRow"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axis="axisCol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5"/>
    </i>
    <i>
      <x v="16"/>
    </i>
    <i>
      <x v="17"/>
    </i>
    <i>
      <x v="18"/>
    </i>
    <i>
      <x v="19"/>
    </i>
    <i>
      <x v="20"/>
    </i>
    <i>
      <x v="24"/>
    </i>
    <i>
      <x v="25"/>
    </i>
    <i>
      <x v="29"/>
    </i>
    <i>
      <x v="30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1" item="4" hier="-1"/>
  </pageFields>
  <dataFields count="1">
    <dataField name="Sum of Price" fld="4" baseField="0" baseItem="0"/>
  </dataFields>
  <formats count="3">
    <format dxfId="257">
      <pivotArea type="all" dataOnly="0" outline="0" fieldPosition="0"/>
    </format>
    <format dxfId="256">
      <pivotArea outline="0" collapsedLevelsAreSubtotals="1" fieldPosition="0"/>
    </format>
    <format dxfId="25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EFC280-0DE9-4DAE-8726-10CF7957668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3:D4" firstHeaderRow="1" firstDataRow="1" firstDataCol="0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</pivotFields>
  <rowItems count="1">
    <i/>
  </rowItems>
  <colItems count="1">
    <i/>
  </colItems>
  <pageFields count="1">
    <pageField fld="1" item="5" hier="-1"/>
  </pageFields>
  <dataFields count="1">
    <dataField name="Sum of Price" fld="4" baseField="0" baseItem="0"/>
  </dataFields>
  <formats count="3">
    <format dxfId="260">
      <pivotArea type="all" dataOnly="0" outline="0" fieldPosition="0"/>
    </format>
    <format dxfId="259">
      <pivotArea outline="0" collapsedLevelsAreSubtotals="1" fieldPosition="0"/>
    </format>
    <format dxfId="258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607C4B-E895-4ABD-A87E-D3ACD6709A27}" name="PivotTable16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J21:K28" firstHeaderRow="1" firstDataRow="1" firstDataCol="1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>
      <items count="3">
        <item x="0"/>
        <item x="1"/>
        <item t="default"/>
      </items>
    </pivotField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1" item="2" hier="-1"/>
  </pageFields>
  <dataFields count="1">
    <dataField name="Count of Service" fld="1" subtotal="count" baseField="0" baseItem="0"/>
  </dataFields>
  <formats count="3">
    <format dxfId="263">
      <pivotArea type="all" dataOnly="0" outline="0" fieldPosition="0"/>
    </format>
    <format dxfId="262">
      <pivotArea outline="0" collapsedLevelsAreSubtotals="1" fieldPosition="0"/>
    </format>
    <format dxfId="26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FFE99-234B-421F-AE81-6F9255738D4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A4" firstHeaderRow="1" firstDataRow="1" firstDataCol="0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</pivotFields>
  <rowItems count="1">
    <i/>
  </rowItems>
  <colItems count="1">
    <i/>
  </colItems>
  <pageFields count="1">
    <pageField fld="1" item="4" hier="-1"/>
  </pageFields>
  <dataFields count="1">
    <dataField name="Sum of Price" fld="4" baseField="0" baseItem="0"/>
  </dataFields>
  <formats count="3">
    <format dxfId="266">
      <pivotArea type="all" dataOnly="0" outline="0" fieldPosition="0"/>
    </format>
    <format dxfId="265">
      <pivotArea outline="0" collapsedLevelsAreSubtotals="1" fieldPosition="0"/>
    </format>
    <format dxfId="2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916C81-5255-4E23-BC80-06755C47276A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8:D9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5" hier="-1"/>
    <pageField fld="3" item="0" hier="-1"/>
  </pageFields>
  <dataFields count="1">
    <dataField name="Count of Payment" fld="3" subtotal="count" baseField="0" baseItem="0"/>
  </dataFields>
  <formats count="3">
    <format dxfId="269">
      <pivotArea type="all" dataOnly="0" outline="0" fieldPosition="0"/>
    </format>
    <format dxfId="268">
      <pivotArea outline="0" collapsedLevelsAreSubtotals="1" fieldPosition="0"/>
    </format>
    <format dxfId="26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822EF7-5C94-441C-AD73-D5FF559B94B4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6:D17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5" hier="-1"/>
    <pageField fld="3" item="1" hier="-1"/>
  </pageFields>
  <dataFields count="1">
    <dataField name="Count of Payment" fld="3" subtotal="count" baseField="0" baseItem="0"/>
  </dataFields>
  <formats count="3">
    <format dxfId="272">
      <pivotArea type="all" dataOnly="0" outline="0" fieldPosition="0"/>
    </format>
    <format dxfId="271">
      <pivotArea outline="0" collapsedLevelsAreSubtotals="1" fieldPosition="0"/>
    </format>
    <format dxfId="2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85EFEB-7F30-4C72-A193-9C7E6D017B22}" name="PivotTable15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G21:H28" firstHeaderRow="1" firstDataRow="1" firstDataCol="1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dataField="1" showAll="0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>
      <items count="3">
        <item x="0"/>
        <item x="1"/>
        <item t="default"/>
      </items>
    </pivotField>
    <pivotField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pageFields count="1">
    <pageField fld="1" item="4" hier="-1"/>
  </pageFields>
  <dataFields count="1">
    <dataField name="Count of Service" fld="1" subtotal="count" baseField="0" baseItem="0"/>
  </dataFields>
  <formats count="3">
    <format dxfId="275">
      <pivotArea type="all" dataOnly="0" outline="0" fieldPosition="0"/>
    </format>
    <format dxfId="274">
      <pivotArea outline="0" collapsedLevelsAreSubtotals="1" fieldPosition="0"/>
    </format>
    <format dxfId="273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45E310-FDB4-41D2-B41D-E22A15D1467F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8:A9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4" hier="-1"/>
    <pageField fld="3" item="0" hier="-1"/>
  </pageFields>
  <dataFields count="1">
    <dataField name="Count of Payment" fld="3" subtotal="count" baseField="0" baseItem="0"/>
  </dataFields>
  <formats count="3">
    <format dxfId="278">
      <pivotArea type="all" dataOnly="0" outline="0" fieldPosition="0"/>
    </format>
    <format dxfId="277">
      <pivotArea outline="0" collapsedLevelsAreSubtotals="1" fieldPosition="0"/>
    </format>
    <format dxfId="276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76B631-BADE-40A4-8DF8-8ED909173AD9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6:G17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1" hier="-1"/>
    <pageField fld="3" item="1" hier="-1"/>
  </pageFields>
  <dataFields count="1">
    <dataField name="Count of Payment" fld="3" subtotal="count" baseField="0" baseItem="0"/>
  </dataFields>
  <formats count="3">
    <format dxfId="281">
      <pivotArea type="all" dataOnly="0" outline="0" fieldPosition="0"/>
    </format>
    <format dxfId="280">
      <pivotArea outline="0" collapsedLevelsAreSubtotals="1" fieldPosition="0"/>
    </format>
    <format dxfId="279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13278-3EB2-46C9-9BE7-E80D906EA7F0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3:J4" firstHeaderRow="1" firstDataRow="1" firstDataCol="0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</pivotFields>
  <rowItems count="1">
    <i/>
  </rowItems>
  <colItems count="1">
    <i/>
  </colItems>
  <pageFields count="1">
    <pageField fld="1" item="3" hier="-1"/>
  </pageFields>
  <dataFields count="1">
    <dataField name="Sum of Price" fld="4" baseField="0" baseItem="0"/>
  </dataFields>
  <formats count="3">
    <format dxfId="284">
      <pivotArea type="all" dataOnly="0" outline="0" fieldPosition="0"/>
    </format>
    <format dxfId="283">
      <pivotArea outline="0" collapsedLevelsAreSubtotals="1" fieldPosition="0"/>
    </format>
    <format dxfId="282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8012AD-19CF-4616-B4CD-1BCAD5497536}" name="PivotTable14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3:D24" firstHeaderRow="1" firstDataRow="1" firstDataCol="0" rowPageCount="3" colPageCount="1"/>
  <pivotFields count="7">
    <pivotField showAll="0"/>
    <pivotField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axis="axisPage" showAll="0">
      <items count="6">
        <item x="4"/>
        <item x="2"/>
        <item x="3"/>
        <item x="1"/>
        <item x="0"/>
        <item t="default"/>
      </items>
    </pivotField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3">
    <pageField fld="6" item="4" hier="-1"/>
    <pageField fld="3" item="0" hier="-1"/>
    <pageField fld="5" item="1" hier="-1"/>
  </pageFields>
  <dataFields count="1">
    <dataField name="Sum of Number of items" fld="4" baseField="0" baseItem="0"/>
  </dataFields>
  <formats count="3">
    <format dxfId="75">
      <pivotArea type="all" dataOnly="0" outline="0" fieldPosition="0"/>
    </format>
    <format dxfId="76">
      <pivotArea outline="0" collapsedLevelsAreSubtotals="1" fieldPosition="0"/>
    </format>
    <format dxfId="7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7E1D17-3B5B-4132-9BDE-3AE937F2475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6:J17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3" hier="-1"/>
    <pageField fld="3" item="1" hier="-1"/>
  </pageFields>
  <dataFields count="1">
    <dataField name="Count of Payment" fld="3" subtotal="count" baseField="0" baseItem="0"/>
  </dataFields>
  <formats count="3">
    <format dxfId="287">
      <pivotArea type="all" dataOnly="0" outline="0" fieldPosition="0"/>
    </format>
    <format dxfId="286">
      <pivotArea outline="0" collapsedLevelsAreSubtotals="1" fieldPosition="0"/>
    </format>
    <format dxfId="285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9397E7-105B-478F-A2B7-619696465A8F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D21:E28" firstHeaderRow="1" firstDataRow="1" firstDataCol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showAll="0">
      <items count="7">
        <item x="3"/>
        <item x="2"/>
        <item x="5"/>
        <item x="4"/>
        <item x="0"/>
        <item x="1"/>
        <item t="default"/>
      </items>
    </pivotField>
    <pivotField axis="axisRow" showAll="0">
      <items count="8">
        <item x="3"/>
        <item x="5"/>
        <item x="0"/>
        <item x="2"/>
        <item x="1"/>
        <item x="4"/>
        <item x="6"/>
        <item t="default"/>
      </items>
    </pivotField>
    <pivotField showAll="0">
      <items count="3">
        <item x="0"/>
        <item x="1"/>
        <item t="default"/>
      </items>
    </pivotField>
    <pivotField dataField="1" numFmtId="164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>
      <x v="6"/>
    </i>
  </rowItems>
  <colItems count="1">
    <i/>
  </colItems>
  <dataFields count="1">
    <dataField name="Sum of Price" fld="4" baseField="0" baseItem="0"/>
  </dataFields>
  <formats count="3">
    <format dxfId="290">
      <pivotArea type="all" dataOnly="0" outline="0" fieldPosition="0"/>
    </format>
    <format dxfId="289">
      <pivotArea outline="0" collapsedLevelsAreSubtotals="1" fieldPosition="0"/>
    </format>
    <format dxfId="28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5A2497-20FF-4DF4-A0C4-19C737C3F942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9:J10" firstHeaderRow="1" firstDataRow="1" firstDataCol="0" rowPageCount="2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axis="axisPage" dataField="1" showAll="0">
      <items count="3">
        <item x="0"/>
        <item x="1"/>
        <item t="default"/>
      </items>
    </pivotField>
    <pivotField numFmtId="164" showAll="0"/>
  </pivotFields>
  <rowItems count="1">
    <i/>
  </rowItems>
  <colItems count="1">
    <i/>
  </colItems>
  <pageFields count="2">
    <pageField fld="1" item="3" hier="-1"/>
    <pageField fld="3" item="0" hier="-1"/>
  </pageFields>
  <dataFields count="1">
    <dataField name="Count of Payment" fld="3" subtotal="count" baseField="0" baseItem="0"/>
  </dataFields>
  <formats count="3">
    <format dxfId="293">
      <pivotArea type="all" dataOnly="0" outline="0" fieldPosition="0"/>
    </format>
    <format dxfId="292">
      <pivotArea outline="0" collapsedLevelsAreSubtotals="1" fieldPosition="0"/>
    </format>
    <format dxfId="291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D34890-10D8-48BE-B390-9ECBED72027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3:G4" firstHeaderRow="1" firstDataRow="1" firstDataCol="0" rowPageCount="1" colPageCount="1"/>
  <pivotFields count="5">
    <pivotField numFmtId="14" showAll="0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axis="axisPage" showAll="0">
      <items count="7">
        <item x="3"/>
        <item x="2"/>
        <item x="5"/>
        <item x="4"/>
        <item x="0"/>
        <item x="1"/>
        <item t="default"/>
      </items>
    </pivotField>
    <pivotField showAll="0"/>
    <pivotField showAll="0">
      <items count="3">
        <item x="0"/>
        <item x="1"/>
        <item t="default"/>
      </items>
    </pivotField>
    <pivotField dataField="1" numFmtId="164" showAll="0"/>
  </pivotFields>
  <rowItems count="1">
    <i/>
  </rowItems>
  <colItems count="1">
    <i/>
  </colItems>
  <pageFields count="1">
    <pageField fld="1" item="1" hier="-1"/>
  </pageFields>
  <dataFields count="1">
    <dataField name="Sum of Price" fld="4" baseField="0" baseItem="0"/>
  </dataFields>
  <formats count="3">
    <format dxfId="296">
      <pivotArea type="all" dataOnly="0" outline="0" fieldPosition="0"/>
    </format>
    <format dxfId="295">
      <pivotArea outline="0" collapsedLevelsAreSubtotals="1" fieldPosition="0"/>
    </format>
    <format dxfId="294">
      <pivotArea dataOnly="0" labelOnly="1" outline="0" axis="axisValues" fieldPosition="0"/>
    </format>
  </format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469E15-EDCF-4F26-9D08-8DD4EE7A6B40}" name="PivotTable13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3:A24" firstHeaderRow="1" firstDataRow="1" firstDataCol="0" rowPageCount="2" colPageCount="1"/>
  <pivotFields count="7">
    <pivotField showAll="0"/>
    <pivotField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axis="axisPage" showAll="0">
      <items count="5">
        <item x="3"/>
        <item x="2"/>
        <item x="0"/>
        <item x="1"/>
        <item t="default"/>
      </items>
    </pivotField>
    <pivotField dataField="1"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2">
    <pageField fld="6" item="2" hier="-1"/>
    <pageField fld="3" item="0" hier="-1"/>
  </pageFields>
  <dataFields count="1">
    <dataField name="Sum of Number of items" fld="4" baseField="0" baseItem="0"/>
  </dataFields>
  <formats count="3">
    <format dxfId="96">
      <pivotArea type="all" dataOnly="0" outline="0" fieldPosition="0"/>
    </format>
    <format dxfId="97">
      <pivotArea outline="0" collapsedLevelsAreSubtotals="1" fieldPosition="0"/>
    </format>
    <format dxfId="9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0F566-1A62-4EB2-B0CE-8607A92C2CFF}" name="PivotTable1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J16:J17" firstHeaderRow="1" firstDataRow="1" firstDataCol="0" rowPageCount="2" colPageCount="1"/>
  <pivotFields count="7">
    <pivotField dataField="1" showAll="0"/>
    <pivotField axis="axisPage" numFmtId="14" multipleItemSelectionAllowed="1" showAll="0">
      <items count="10">
        <item h="1" x="0"/>
        <item h="1" x="1"/>
        <item x="2"/>
        <item x="3"/>
        <item x="4"/>
        <item x="5"/>
        <item h="1" x="6"/>
        <item h="1" x="7"/>
        <item h="1" x="8"/>
        <item t="default"/>
      </items>
    </pivotField>
    <pivotField showAll="0"/>
    <pivotField showAll="0"/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2">
    <pageField fld="6" hier="-1"/>
    <pageField fld="1" hier="-1"/>
  </pageFields>
  <dataFields count="1">
    <dataField name="Count of Order no." fld="0" subtotal="count" baseField="0" baseItem="0"/>
  </dataFields>
  <formats count="3">
    <format dxfId="105">
      <pivotArea type="all" dataOnly="0" outline="0" fieldPosition="0"/>
    </format>
    <format dxfId="106">
      <pivotArea outline="0" collapsedLevelsAreSubtotals="1" fieldPosition="0"/>
    </format>
    <format dxfId="107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7D7867-9A97-47E0-9104-7564C05D6DB2}" name="PivotTable11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G16:G17" firstHeaderRow="1" firstDataRow="1" firstDataCol="0" rowPageCount="2" colPageCount="1"/>
  <pivotFields count="7">
    <pivotField dataField="1" showAll="0"/>
    <pivotField axis="axisPage" numFmtId="14" multipleItemSelectionAllowed="1" showAll="0">
      <items count="10">
        <item h="1" x="0"/>
        <item h="1" x="1"/>
        <item h="1"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2">
    <pageField fld="6" item="1" hier="-1"/>
    <pageField fld="1" hier="-1"/>
  </pageFields>
  <dataFields count="1">
    <dataField name="Count of Order no." fld="0" subtotal="count" baseField="0" baseItem="0"/>
  </dataFields>
  <formats count="3">
    <format dxfId="126">
      <pivotArea type="all" dataOnly="0" outline="0" fieldPosition="0"/>
    </format>
    <format dxfId="127">
      <pivotArea outline="0" collapsedLevelsAreSubtotals="1" fieldPosition="0"/>
    </format>
    <format dxfId="128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08F0678-DC21-4352-8A8D-04DB892A2566}" name="PivotTable10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D16:E17" firstHeaderRow="1" firstDataRow="1" firstDataCol="1" rowPageCount="1" colPageCount="1"/>
  <pivotFields count="7">
    <pivotField showAll="0"/>
    <pivotField numFmtId="14" showAll="0"/>
    <pivotField axis="axisRow" showAll="0">
      <items count="6">
        <item h="1" x="2"/>
        <item h="1" x="3"/>
        <item h="1" x="0"/>
        <item h="1" x="4"/>
        <item x="1"/>
        <item t="default"/>
      </items>
    </pivotField>
    <pivotField showAll="0">
      <items count="5">
        <item h="1" x="3"/>
        <item h="1" x="2"/>
        <item h="1" x="0"/>
        <item x="1"/>
        <item t="default"/>
      </items>
    </pivotField>
    <pivotField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axis="axisPage" dataField="1" showAll="0">
      <items count="6">
        <item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Fields count="1">
    <field x="2"/>
  </rowFields>
  <rowItems count="1">
    <i>
      <x v="4"/>
    </i>
  </rowItems>
  <colItems count="1">
    <i/>
  </colItems>
  <pageFields count="1">
    <pageField fld="5" item="1" hier="-1"/>
  </pageFields>
  <dataFields count="1">
    <dataField name="Count of Transport" fld="5" subtotal="count" baseField="2" baseItem="4"/>
  </dataFields>
  <formats count="3">
    <format dxfId="150">
      <pivotArea type="all" dataOnly="0" outline="0" fieldPosition="0"/>
    </format>
    <format dxfId="151">
      <pivotArea outline="0" collapsedLevelsAreSubtotals="1" fieldPosition="0"/>
    </format>
    <format dxfId="15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2D866C-C12C-436A-B474-A06C59918489}" name="PivotTable9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A16:B17" firstHeaderRow="1" firstDataRow="1" firstDataCol="1" rowPageCount="1" colPageCount="1"/>
  <pivotFields count="7">
    <pivotField showAll="0"/>
    <pivotField numFmtId="14" showAll="0"/>
    <pivotField showAll="0"/>
    <pivotField axis="axisRow" showAll="0">
      <items count="5">
        <item x="3"/>
        <item h="1" x="2"/>
        <item h="1" x="0"/>
        <item h="1"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showAll="0"/>
    <pivotField axis="axisPage" showAll="0">
      <items count="6">
        <item x="3"/>
        <item x="0"/>
        <item x="1"/>
        <item x="2"/>
        <item x="4"/>
        <item t="default"/>
      </items>
    </pivotField>
  </pivotFields>
  <rowFields count="1">
    <field x="3"/>
  </rowFields>
  <rowItems count="1">
    <i>
      <x/>
    </i>
  </rowItems>
  <colItems count="1">
    <i/>
  </colItems>
  <pageFields count="1">
    <pageField fld="6" item="1" hier="-1"/>
  </pageFields>
  <dataFields count="1">
    <dataField name="Sum of Number of items" fld="4" baseField="0" baseItem="0"/>
  </dataFields>
  <formats count="3">
    <format dxfId="162">
      <pivotArea type="all" dataOnly="0" outline="0" fieldPosition="0"/>
    </format>
    <format dxfId="163">
      <pivotArea outline="0" collapsedLevelsAreSubtotals="1" fieldPosition="0"/>
    </format>
    <format dxfId="16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7B3E1E-0EF4-413C-A56E-061C046FBACC}" name="PivotTable8" cacheId="9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">
  <location ref="J10:J11" firstHeaderRow="1" firstDataRow="1" firstDataCol="0" rowPageCount="1" colPageCount="1"/>
  <pivotFields count="7">
    <pivotField showAll="0"/>
    <pivotField numFmtId="14" showAll="0"/>
    <pivotField showAll="0"/>
    <pivotField showAll="0">
      <items count="5">
        <item h="1" x="3"/>
        <item h="1" x="2"/>
        <item h="1" x="0"/>
        <item x="1"/>
        <item t="default"/>
      </items>
    </pivotField>
    <pivotField dataField="1" showAll="0">
      <items count="9">
        <item x="6"/>
        <item x="5"/>
        <item x="2"/>
        <item x="4"/>
        <item x="0"/>
        <item x="1"/>
        <item x="3"/>
        <item x="7"/>
        <item t="default"/>
      </items>
    </pivotField>
    <pivotField axis="axisPage" multipleItemSelectionAllowed="1" showAll="0">
      <items count="6">
        <item h="1" x="4"/>
        <item x="2"/>
        <item x="3"/>
        <item x="1"/>
        <item x="0"/>
        <item t="default"/>
      </items>
    </pivotField>
    <pivotField showAll="0">
      <items count="6">
        <item x="3"/>
        <item x="0"/>
        <item x="1"/>
        <item x="2"/>
        <item x="4"/>
        <item t="default"/>
      </items>
    </pivotField>
  </pivotFields>
  <rowItems count="1">
    <i/>
  </rowItems>
  <colItems count="1">
    <i/>
  </colItems>
  <pageFields count="1">
    <pageField fld="5" hier="-1"/>
  </pageFields>
  <dataFields count="1">
    <dataField name="Sum of Number of items" fld="4" baseField="0" baseItem="0"/>
  </dataFields>
  <formats count="3">
    <format dxfId="168">
      <pivotArea type="all" dataOnly="0" outline="0" fieldPosition="0"/>
    </format>
    <format dxfId="169">
      <pivotArea outline="0" collapsedLevelsAreSubtotals="1" fieldPosition="0"/>
    </format>
    <format dxfId="1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24.xml"/><Relationship Id="rId13" Type="http://schemas.openxmlformats.org/officeDocument/2006/relationships/pivotTable" Target="../pivotTables/pivotTable29.xml"/><Relationship Id="rId3" Type="http://schemas.openxmlformats.org/officeDocument/2006/relationships/pivotTable" Target="../pivotTables/pivotTable19.xml"/><Relationship Id="rId7" Type="http://schemas.openxmlformats.org/officeDocument/2006/relationships/pivotTable" Target="../pivotTables/pivotTable23.xml"/><Relationship Id="rId12" Type="http://schemas.openxmlformats.org/officeDocument/2006/relationships/pivotTable" Target="../pivotTables/pivotTable28.xml"/><Relationship Id="rId17" Type="http://schemas.openxmlformats.org/officeDocument/2006/relationships/pivotTable" Target="../pivotTables/pivotTable33.xml"/><Relationship Id="rId2" Type="http://schemas.openxmlformats.org/officeDocument/2006/relationships/pivotTable" Target="../pivotTables/pivotTable18.xml"/><Relationship Id="rId16" Type="http://schemas.openxmlformats.org/officeDocument/2006/relationships/pivotTable" Target="../pivotTables/pivotTable32.xml"/><Relationship Id="rId1" Type="http://schemas.openxmlformats.org/officeDocument/2006/relationships/pivotTable" Target="../pivotTables/pivotTable17.xml"/><Relationship Id="rId6" Type="http://schemas.openxmlformats.org/officeDocument/2006/relationships/pivotTable" Target="../pivotTables/pivotTable22.xml"/><Relationship Id="rId11" Type="http://schemas.openxmlformats.org/officeDocument/2006/relationships/pivotTable" Target="../pivotTables/pivotTable27.xml"/><Relationship Id="rId5" Type="http://schemas.openxmlformats.org/officeDocument/2006/relationships/pivotTable" Target="../pivotTables/pivotTable21.xml"/><Relationship Id="rId15" Type="http://schemas.openxmlformats.org/officeDocument/2006/relationships/pivotTable" Target="../pivotTables/pivotTable31.xml"/><Relationship Id="rId10" Type="http://schemas.openxmlformats.org/officeDocument/2006/relationships/pivotTable" Target="../pivotTables/pivotTable26.xml"/><Relationship Id="rId4" Type="http://schemas.openxmlformats.org/officeDocument/2006/relationships/pivotTable" Target="../pivotTables/pivotTable20.xml"/><Relationship Id="rId9" Type="http://schemas.openxmlformats.org/officeDocument/2006/relationships/pivotTable" Target="../pivotTables/pivotTable25.xml"/><Relationship Id="rId14" Type="http://schemas.openxmlformats.org/officeDocument/2006/relationships/pivotTable" Target="../pivotTables/pivotTable3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2"/>
  <sheetViews>
    <sheetView topLeftCell="C36" workbookViewId="0">
      <selection activeCell="H53" sqref="H53"/>
    </sheetView>
  </sheetViews>
  <sheetFormatPr defaultRowHeight="14.4" x14ac:dyDescent="0.3"/>
  <cols>
    <col min="2" max="2" width="11.6640625" style="18" customWidth="1"/>
    <col min="3" max="3" width="17.44140625" customWidth="1"/>
    <col min="4" max="4" width="17.5546875" customWidth="1"/>
    <col min="5" max="5" width="58.109375" bestFit="1" customWidth="1"/>
    <col min="6" max="6" width="37.44140625" bestFit="1" customWidth="1"/>
    <col min="7" max="7" width="13.33203125" customWidth="1"/>
    <col min="8" max="8" width="37.5546875" bestFit="1" customWidth="1"/>
  </cols>
  <sheetData>
    <row r="1" spans="1:7" x14ac:dyDescent="0.3">
      <c r="A1" s="4" t="s">
        <v>25</v>
      </c>
      <c r="B1" s="16" t="s">
        <v>1</v>
      </c>
      <c r="C1" s="4" t="s">
        <v>6</v>
      </c>
      <c r="D1" s="4" t="s">
        <v>7</v>
      </c>
      <c r="E1" s="4" t="s">
        <v>11</v>
      </c>
      <c r="F1" s="4" t="s">
        <v>42</v>
      </c>
      <c r="G1" s="4" t="s">
        <v>12</v>
      </c>
    </row>
    <row r="2" spans="1:7" x14ac:dyDescent="0.3">
      <c r="A2" s="1">
        <v>100001</v>
      </c>
      <c r="B2" s="17">
        <v>41306</v>
      </c>
      <c r="C2" s="1" t="s">
        <v>13</v>
      </c>
      <c r="D2" s="1" t="s">
        <v>8</v>
      </c>
      <c r="E2" s="19">
        <v>25</v>
      </c>
      <c r="F2" s="1" t="s">
        <v>2</v>
      </c>
      <c r="G2" s="1" t="s">
        <v>18</v>
      </c>
    </row>
    <row r="3" spans="1:7" x14ac:dyDescent="0.3">
      <c r="A3" s="1">
        <v>100002</v>
      </c>
      <c r="B3" s="17">
        <v>41306</v>
      </c>
      <c r="C3" s="1" t="s">
        <v>14</v>
      </c>
      <c r="D3" s="1" t="s">
        <v>9</v>
      </c>
      <c r="E3" s="19">
        <v>30</v>
      </c>
      <c r="F3" s="1" t="s">
        <v>3</v>
      </c>
      <c r="G3" s="1" t="s">
        <v>19</v>
      </c>
    </row>
    <row r="4" spans="1:7" x14ac:dyDescent="0.3">
      <c r="A4" s="1">
        <v>100003</v>
      </c>
      <c r="B4" s="17">
        <v>41307</v>
      </c>
      <c r="C4" s="1" t="s">
        <v>15</v>
      </c>
      <c r="D4" s="1" t="s">
        <v>9</v>
      </c>
      <c r="E4" s="19">
        <v>15</v>
      </c>
      <c r="F4" s="1" t="s">
        <v>3</v>
      </c>
      <c r="G4" s="1" t="s">
        <v>20</v>
      </c>
    </row>
    <row r="5" spans="1:7" x14ac:dyDescent="0.3">
      <c r="A5" s="1">
        <v>100004</v>
      </c>
      <c r="B5" s="17">
        <v>41308</v>
      </c>
      <c r="C5" s="1" t="s">
        <v>14</v>
      </c>
      <c r="D5" s="1" t="s">
        <v>8</v>
      </c>
      <c r="E5" s="19">
        <v>32</v>
      </c>
      <c r="F5" s="1" t="s">
        <v>2</v>
      </c>
      <c r="G5" s="1" t="s">
        <v>19</v>
      </c>
    </row>
    <row r="6" spans="1:7" x14ac:dyDescent="0.3">
      <c r="A6" s="1">
        <v>100005</v>
      </c>
      <c r="B6" s="17">
        <v>41308</v>
      </c>
      <c r="C6" s="1" t="s">
        <v>16</v>
      </c>
      <c r="D6" s="1" t="s">
        <v>10</v>
      </c>
      <c r="E6" s="19">
        <v>25</v>
      </c>
      <c r="F6" s="1" t="s">
        <v>3</v>
      </c>
      <c r="G6" s="1" t="s">
        <v>18</v>
      </c>
    </row>
    <row r="7" spans="1:7" x14ac:dyDescent="0.3">
      <c r="A7" s="1">
        <v>100006</v>
      </c>
      <c r="B7" s="17">
        <v>41308</v>
      </c>
      <c r="C7" s="1" t="s">
        <v>15</v>
      </c>
      <c r="D7" s="1" t="s">
        <v>9</v>
      </c>
      <c r="E7" s="19">
        <v>18</v>
      </c>
      <c r="F7" s="1" t="s">
        <v>4</v>
      </c>
      <c r="G7" s="1" t="s">
        <v>21</v>
      </c>
    </row>
    <row r="8" spans="1:7" x14ac:dyDescent="0.3">
      <c r="A8" s="1">
        <v>100007</v>
      </c>
      <c r="B8" s="17">
        <v>41308</v>
      </c>
      <c r="C8" s="1" t="s">
        <v>13</v>
      </c>
      <c r="D8" s="1" t="s">
        <v>10</v>
      </c>
      <c r="E8" s="19">
        <v>15</v>
      </c>
      <c r="F8" s="1" t="s">
        <v>5</v>
      </c>
      <c r="G8" s="1" t="s">
        <v>20</v>
      </c>
    </row>
    <row r="9" spans="1:7" x14ac:dyDescent="0.3">
      <c r="A9" s="1">
        <v>100008</v>
      </c>
      <c r="B9" s="17">
        <v>41309</v>
      </c>
      <c r="C9" s="1" t="s">
        <v>15</v>
      </c>
      <c r="D9" s="1" t="s">
        <v>10</v>
      </c>
      <c r="E9" s="19">
        <v>25</v>
      </c>
      <c r="F9" s="1" t="s">
        <v>3</v>
      </c>
      <c r="G9" s="1" t="s">
        <v>21</v>
      </c>
    </row>
    <row r="10" spans="1:7" x14ac:dyDescent="0.3">
      <c r="A10" s="1">
        <v>100009</v>
      </c>
      <c r="B10" s="17">
        <v>41309</v>
      </c>
      <c r="C10" s="1" t="s">
        <v>14</v>
      </c>
      <c r="D10" s="1" t="s">
        <v>8</v>
      </c>
      <c r="E10" s="19">
        <v>30</v>
      </c>
      <c r="F10" s="1" t="s">
        <v>4</v>
      </c>
      <c r="G10" s="1" t="s">
        <v>22</v>
      </c>
    </row>
    <row r="11" spans="1:7" x14ac:dyDescent="0.3">
      <c r="A11" s="1">
        <v>100010</v>
      </c>
      <c r="B11" s="17">
        <v>41309</v>
      </c>
      <c r="C11" s="1" t="s">
        <v>16</v>
      </c>
      <c r="D11" s="1" t="s">
        <v>10</v>
      </c>
      <c r="E11" s="19">
        <v>15</v>
      </c>
      <c r="F11" s="1" t="s">
        <v>5</v>
      </c>
      <c r="G11" s="1" t="s">
        <v>19</v>
      </c>
    </row>
    <row r="12" spans="1:7" x14ac:dyDescent="0.3">
      <c r="A12" s="1">
        <v>100011</v>
      </c>
      <c r="B12" s="17">
        <v>41309</v>
      </c>
      <c r="C12" s="1" t="s">
        <v>0</v>
      </c>
      <c r="D12" s="1" t="s">
        <v>17</v>
      </c>
      <c r="E12" s="19">
        <v>25</v>
      </c>
      <c r="F12" s="1" t="s">
        <v>3</v>
      </c>
      <c r="G12" s="1" t="s">
        <v>20</v>
      </c>
    </row>
    <row r="13" spans="1:7" x14ac:dyDescent="0.3">
      <c r="A13" s="1">
        <v>100012</v>
      </c>
      <c r="B13" s="17">
        <v>41309</v>
      </c>
      <c r="C13" s="1" t="s">
        <v>13</v>
      </c>
      <c r="D13" s="1" t="s">
        <v>9</v>
      </c>
      <c r="E13" s="19">
        <v>14</v>
      </c>
      <c r="F13" s="1" t="s">
        <v>2</v>
      </c>
      <c r="G13" s="1" t="s">
        <v>19</v>
      </c>
    </row>
    <row r="14" spans="1:7" x14ac:dyDescent="0.3">
      <c r="A14" s="1">
        <v>100013</v>
      </c>
      <c r="B14" s="17">
        <v>41310</v>
      </c>
      <c r="C14" s="1" t="s">
        <v>13</v>
      </c>
      <c r="D14" s="1" t="s">
        <v>9</v>
      </c>
      <c r="E14" s="19">
        <v>25</v>
      </c>
      <c r="F14" s="3" t="s">
        <v>41</v>
      </c>
      <c r="G14" s="1" t="s">
        <v>21</v>
      </c>
    </row>
    <row r="15" spans="1:7" x14ac:dyDescent="0.3">
      <c r="A15" s="1">
        <v>100014</v>
      </c>
      <c r="B15" s="17">
        <v>41310</v>
      </c>
      <c r="C15" s="1" t="s">
        <v>15</v>
      </c>
      <c r="D15" s="1" t="s">
        <v>8</v>
      </c>
      <c r="E15" s="19">
        <v>30</v>
      </c>
      <c r="F15" s="1" t="s">
        <v>2</v>
      </c>
      <c r="G15" s="1" t="s">
        <v>20</v>
      </c>
    </row>
    <row r="16" spans="1:7" x14ac:dyDescent="0.3">
      <c r="A16" s="1">
        <v>100015</v>
      </c>
      <c r="B16" s="17">
        <v>41310</v>
      </c>
      <c r="C16" s="1" t="s">
        <v>16</v>
      </c>
      <c r="D16" s="1" t="s">
        <v>17</v>
      </c>
      <c r="E16" s="19">
        <v>15</v>
      </c>
      <c r="F16" s="1" t="s">
        <v>3</v>
      </c>
      <c r="G16" s="1" t="s">
        <v>18</v>
      </c>
    </row>
    <row r="17" spans="1:8" x14ac:dyDescent="0.3">
      <c r="A17" s="1">
        <v>100016</v>
      </c>
      <c r="B17" s="17">
        <v>41310</v>
      </c>
      <c r="C17" s="1" t="s">
        <v>14</v>
      </c>
      <c r="D17" s="1" t="s">
        <v>8</v>
      </c>
      <c r="E17" s="19">
        <v>15</v>
      </c>
      <c r="F17" s="1" t="s">
        <v>4</v>
      </c>
      <c r="G17" s="1" t="s">
        <v>22</v>
      </c>
    </row>
    <row r="18" spans="1:8" x14ac:dyDescent="0.3">
      <c r="A18" s="1">
        <v>100017</v>
      </c>
      <c r="B18" s="17">
        <v>41311</v>
      </c>
      <c r="C18" s="1" t="s">
        <v>13</v>
      </c>
      <c r="D18" s="1" t="s">
        <v>17</v>
      </c>
      <c r="E18" s="19">
        <v>25</v>
      </c>
      <c r="F18" s="1" t="s">
        <v>4</v>
      </c>
      <c r="G18" s="1" t="s">
        <v>19</v>
      </c>
    </row>
    <row r="19" spans="1:8" x14ac:dyDescent="0.3">
      <c r="A19" s="1">
        <v>100018</v>
      </c>
      <c r="B19" s="17">
        <v>41312</v>
      </c>
      <c r="C19" s="1" t="s">
        <v>13</v>
      </c>
      <c r="D19" s="1" t="s">
        <v>8</v>
      </c>
      <c r="E19" s="19">
        <v>30</v>
      </c>
      <c r="F19" s="1" t="s">
        <v>2</v>
      </c>
      <c r="G19" s="1" t="s">
        <v>20</v>
      </c>
    </row>
    <row r="20" spans="1:8" x14ac:dyDescent="0.3">
      <c r="A20" s="1">
        <v>100019</v>
      </c>
      <c r="B20" s="17">
        <v>41313</v>
      </c>
      <c r="C20" s="1" t="s">
        <v>16</v>
      </c>
      <c r="D20" s="1" t="s">
        <v>9</v>
      </c>
      <c r="E20" s="19">
        <v>13</v>
      </c>
      <c r="F20" s="1" t="s">
        <v>3</v>
      </c>
      <c r="G20" s="1" t="s">
        <v>21</v>
      </c>
    </row>
    <row r="21" spans="1:8" x14ac:dyDescent="0.3">
      <c r="A21" s="1">
        <v>100020</v>
      </c>
      <c r="B21" s="17">
        <v>41313</v>
      </c>
      <c r="C21" s="1" t="s">
        <v>14</v>
      </c>
      <c r="D21" s="1" t="s">
        <v>10</v>
      </c>
      <c r="E21" s="19">
        <v>25</v>
      </c>
      <c r="F21" s="1" t="s">
        <v>5</v>
      </c>
      <c r="G21" s="1" t="s">
        <v>20</v>
      </c>
    </row>
    <row r="22" spans="1:8" x14ac:dyDescent="0.3">
      <c r="A22" s="1">
        <v>100021</v>
      </c>
      <c r="B22" s="17">
        <v>41313</v>
      </c>
      <c r="C22" s="1" t="s">
        <v>15</v>
      </c>
      <c r="D22" s="1" t="s">
        <v>17</v>
      </c>
      <c r="E22" s="19">
        <v>30</v>
      </c>
      <c r="F22" s="1" t="s">
        <v>4</v>
      </c>
      <c r="G22" s="1" t="s">
        <v>22</v>
      </c>
    </row>
    <row r="23" spans="1:8" x14ac:dyDescent="0.3">
      <c r="A23" s="1">
        <v>100022</v>
      </c>
      <c r="B23" s="17">
        <v>41313</v>
      </c>
      <c r="C23" s="1" t="s">
        <v>14</v>
      </c>
      <c r="D23" s="1" t="s">
        <v>9</v>
      </c>
      <c r="E23" s="19">
        <v>15</v>
      </c>
      <c r="F23" s="1" t="s">
        <v>41</v>
      </c>
      <c r="G23" s="1" t="s">
        <v>19</v>
      </c>
    </row>
    <row r="24" spans="1:8" x14ac:dyDescent="0.3">
      <c r="A24" s="1">
        <v>100023</v>
      </c>
      <c r="B24" s="17">
        <v>41313</v>
      </c>
      <c r="C24" s="1" t="s">
        <v>13</v>
      </c>
      <c r="D24" s="1" t="s">
        <v>17</v>
      </c>
      <c r="E24" s="19">
        <v>25</v>
      </c>
      <c r="F24" s="1" t="s">
        <v>2</v>
      </c>
      <c r="G24" s="1" t="s">
        <v>18</v>
      </c>
    </row>
    <row r="25" spans="1:8" x14ac:dyDescent="0.3">
      <c r="A25" s="1">
        <v>100024</v>
      </c>
      <c r="B25" s="17">
        <v>41314</v>
      </c>
      <c r="C25" s="1" t="s">
        <v>16</v>
      </c>
      <c r="D25" s="1" t="s">
        <v>9</v>
      </c>
      <c r="E25" s="19">
        <v>34</v>
      </c>
      <c r="F25" s="1" t="s">
        <v>3</v>
      </c>
      <c r="G25" s="1" t="s">
        <v>21</v>
      </c>
    </row>
    <row r="27" spans="1:8" x14ac:dyDescent="0.3">
      <c r="E27" s="15" t="s">
        <v>71</v>
      </c>
      <c r="H27" s="20" t="s">
        <v>72</v>
      </c>
    </row>
    <row r="28" spans="1:8" x14ac:dyDescent="0.3">
      <c r="F28" s="2"/>
      <c r="H28">
        <f>GETPIVOTDATA("Order no.",'Ex-1'!$A$3)</f>
        <v>4</v>
      </c>
    </row>
    <row r="29" spans="1:8" ht="15.6" x14ac:dyDescent="0.3">
      <c r="E29" s="14" t="s">
        <v>31</v>
      </c>
      <c r="H29">
        <f>GETPIVOTDATA("Order no.",'Ex-1'!$D$3)</f>
        <v>5</v>
      </c>
    </row>
    <row r="30" spans="1:8" ht="15.6" x14ac:dyDescent="0.3">
      <c r="E30" s="14" t="s">
        <v>32</v>
      </c>
      <c r="H30">
        <f>GETPIVOTDATA("Transport",'Ex-1'!$G$3)</f>
        <v>8</v>
      </c>
    </row>
    <row r="31" spans="1:8" ht="15.6" x14ac:dyDescent="0.3">
      <c r="E31" s="14" t="s">
        <v>33</v>
      </c>
      <c r="H31">
        <f>GETPIVOTDATA("Driver's name",'Ex-1'!$J$4)</f>
        <v>6</v>
      </c>
    </row>
    <row r="32" spans="1:8" ht="15.6" x14ac:dyDescent="0.3">
      <c r="E32" s="14" t="s">
        <v>34</v>
      </c>
      <c r="H32">
        <v>9</v>
      </c>
    </row>
    <row r="33" spans="5:8" ht="15.6" x14ac:dyDescent="0.3">
      <c r="E33" s="14" t="s">
        <v>26</v>
      </c>
    </row>
    <row r="34" spans="5:8" ht="15.6" x14ac:dyDescent="0.3">
      <c r="E34" s="14"/>
    </row>
    <row r="35" spans="5:8" ht="15.6" x14ac:dyDescent="0.3">
      <c r="E35" s="14"/>
      <c r="F35" s="2"/>
    </row>
    <row r="36" spans="5:8" ht="15.6" x14ac:dyDescent="0.3">
      <c r="E36" s="14" t="s">
        <v>23</v>
      </c>
      <c r="H36">
        <f>GETPIVOTDATA("Number of items",'Ex-1'!$A$10,"Item","refrigerator")</f>
        <v>105</v>
      </c>
    </row>
    <row r="37" spans="5:8" ht="15.6" x14ac:dyDescent="0.3">
      <c r="E37" s="14" t="s">
        <v>24</v>
      </c>
      <c r="H37">
        <f>GETPIVOTDATA("Number of items",'Ex-1'!$D$10,"Item","washing machine")</f>
        <v>164</v>
      </c>
    </row>
    <row r="38" spans="5:8" ht="15.6" x14ac:dyDescent="0.3">
      <c r="E38" s="14" t="s">
        <v>30</v>
      </c>
      <c r="H38">
        <f>GETPIVOTDATA("Number of items",'Ex-1'!$G$10)</f>
        <v>156</v>
      </c>
    </row>
    <row r="39" spans="5:8" ht="15.6" x14ac:dyDescent="0.3">
      <c r="E39" s="14" t="s">
        <v>40</v>
      </c>
      <c r="H39">
        <f>GETPIVOTDATA("Number of items",'Ex-1'!$J$10)</f>
        <v>511</v>
      </c>
    </row>
    <row r="40" spans="5:8" ht="15.6" x14ac:dyDescent="0.3">
      <c r="E40" s="14"/>
    </row>
    <row r="41" spans="5:8" ht="15.6" x14ac:dyDescent="0.3">
      <c r="E41" s="14"/>
      <c r="F41" s="2"/>
    </row>
    <row r="42" spans="5:8" ht="15.6" x14ac:dyDescent="0.3">
      <c r="E42" s="14" t="s">
        <v>35</v>
      </c>
      <c r="H42">
        <f>GETPIVOTDATA("Number of items",'Ex-1'!$A$16,"Item","microwave")</f>
        <v>40</v>
      </c>
    </row>
    <row r="43" spans="5:8" ht="15.6" x14ac:dyDescent="0.3">
      <c r="E43" s="14" t="s">
        <v>36</v>
      </c>
      <c r="H43">
        <f>GETPIVOTDATA("Transport",'Ex-1'!$D$16,"Driver's name","Peter White")</f>
        <v>2</v>
      </c>
    </row>
    <row r="44" spans="5:8" ht="15.6" x14ac:dyDescent="0.3">
      <c r="E44" s="14" t="s">
        <v>37</v>
      </c>
      <c r="H44">
        <f>GETPIVOTDATA("Order no.",'Ex-1'!$G$16)</f>
        <v>2</v>
      </c>
    </row>
    <row r="45" spans="5:8" ht="15.6" x14ac:dyDescent="0.3">
      <c r="E45" s="14" t="s">
        <v>38</v>
      </c>
      <c r="H45">
        <f>GETPIVOTDATA("Order no.",'Ex-1'!$J$16)</f>
        <v>14</v>
      </c>
    </row>
    <row r="46" spans="5:8" ht="15.6" x14ac:dyDescent="0.3">
      <c r="E46" s="14"/>
      <c r="F46" s="2"/>
    </row>
    <row r="47" spans="5:8" ht="15.6" x14ac:dyDescent="0.3">
      <c r="E47" s="14" t="s">
        <v>27</v>
      </c>
      <c r="H47">
        <f>GETPIVOTDATA("Number of items",'Ex-1'!$A$23)</f>
        <v>25</v>
      </c>
    </row>
    <row r="48" spans="5:8" ht="15.6" x14ac:dyDescent="0.3">
      <c r="E48" s="14" t="s">
        <v>29</v>
      </c>
      <c r="H48">
        <f>GETPIVOTDATA("Number of items",'Ex-1'!$D$23)</f>
        <v>30</v>
      </c>
    </row>
    <row r="49" spans="5:8" ht="15.6" x14ac:dyDescent="0.3">
      <c r="E49" s="14" t="s">
        <v>39</v>
      </c>
      <c r="H49">
        <f>GETPIVOTDATA("Number of items",'Ex-1'!$G$22)</f>
        <v>324</v>
      </c>
    </row>
    <row r="50" spans="5:8" ht="15.6" x14ac:dyDescent="0.3">
      <c r="E50" s="14"/>
    </row>
    <row r="51" spans="5:8" ht="15.6" x14ac:dyDescent="0.3">
      <c r="E51" s="14"/>
    </row>
    <row r="52" spans="5:8" ht="15.6" x14ac:dyDescent="0.3">
      <c r="E52" s="14" t="s">
        <v>28</v>
      </c>
      <c r="H52">
        <f>GETPIVOTDATA("Number of items",'Ex-1'!$K$23)</f>
        <v>386</v>
      </c>
    </row>
  </sheetData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05C56-CD7B-4147-BC4A-0A521A5DC046}">
  <dimension ref="A1:L24"/>
  <sheetViews>
    <sheetView workbookViewId="0">
      <selection activeCell="L21" sqref="L21"/>
    </sheetView>
  </sheetViews>
  <sheetFormatPr defaultRowHeight="14.4" x14ac:dyDescent="0.3"/>
  <cols>
    <col min="1" max="1" width="21.88671875" bestFit="1" customWidth="1"/>
    <col min="2" max="2" width="12.21875" bestFit="1" customWidth="1"/>
    <col min="3" max="3" width="3" bestFit="1" customWidth="1"/>
    <col min="4" max="4" width="21.88671875" bestFit="1" customWidth="1"/>
    <col min="5" max="5" width="12.21875" bestFit="1" customWidth="1"/>
    <col min="7" max="7" width="21.88671875" bestFit="1" customWidth="1"/>
    <col min="8" max="8" width="16.109375" bestFit="1" customWidth="1"/>
    <col min="9" max="9" width="10.5546875" bestFit="1" customWidth="1"/>
    <col min="10" max="10" width="3.21875" bestFit="1" customWidth="1"/>
    <col min="11" max="11" width="21.88671875" bestFit="1" customWidth="1"/>
    <col min="12" max="12" width="16.109375" bestFit="1" customWidth="1"/>
  </cols>
  <sheetData>
    <row r="1" spans="1:11" x14ac:dyDescent="0.3">
      <c r="A1" s="43" t="s">
        <v>12</v>
      </c>
      <c r="B1" s="1" t="s">
        <v>18</v>
      </c>
      <c r="D1" s="43" t="s">
        <v>7</v>
      </c>
      <c r="E1" s="1" t="s">
        <v>17</v>
      </c>
      <c r="G1" s="43" t="s">
        <v>42</v>
      </c>
      <c r="H1" s="1" t="s">
        <v>3</v>
      </c>
    </row>
    <row r="2" spans="1:11" x14ac:dyDescent="0.3">
      <c r="A2" s="1"/>
      <c r="B2" s="1"/>
      <c r="D2" s="1"/>
      <c r="E2" s="1"/>
      <c r="G2" s="1"/>
      <c r="H2" s="1"/>
      <c r="J2" s="43" t="s">
        <v>6</v>
      </c>
      <c r="K2" s="1" t="s">
        <v>14</v>
      </c>
    </row>
    <row r="3" spans="1:11" x14ac:dyDescent="0.3">
      <c r="A3" s="1" t="s">
        <v>81</v>
      </c>
      <c r="B3" s="1"/>
      <c r="D3" s="1" t="s">
        <v>81</v>
      </c>
      <c r="E3" s="1"/>
      <c r="G3" s="1" t="s">
        <v>82</v>
      </c>
      <c r="K3" s="1"/>
    </row>
    <row r="4" spans="1:11" x14ac:dyDescent="0.3">
      <c r="A4" s="44">
        <v>4</v>
      </c>
      <c r="B4" s="1"/>
      <c r="D4" s="44">
        <v>5</v>
      </c>
      <c r="E4" s="1"/>
      <c r="G4" s="44">
        <v>8</v>
      </c>
      <c r="J4" s="1" t="s">
        <v>83</v>
      </c>
      <c r="K4" s="1"/>
    </row>
    <row r="5" spans="1:11" x14ac:dyDescent="0.3">
      <c r="J5" s="44">
        <v>6</v>
      </c>
    </row>
    <row r="8" spans="1:11" x14ac:dyDescent="0.3">
      <c r="G8" s="43" t="s">
        <v>42</v>
      </c>
      <c r="H8" s="1" t="s">
        <v>2</v>
      </c>
      <c r="J8" s="43" t="s">
        <v>42</v>
      </c>
      <c r="K8" s="1" t="s">
        <v>85</v>
      </c>
    </row>
    <row r="9" spans="1:11" x14ac:dyDescent="0.3">
      <c r="A9" s="1"/>
      <c r="B9" s="1"/>
      <c r="D9" s="1"/>
      <c r="E9" s="1"/>
      <c r="G9" s="1"/>
      <c r="H9" s="1"/>
      <c r="J9" s="1"/>
      <c r="K9" s="1"/>
    </row>
    <row r="10" spans="1:11" x14ac:dyDescent="0.3">
      <c r="A10" s="43" t="s">
        <v>77</v>
      </c>
      <c r="B10" s="1" t="s">
        <v>84</v>
      </c>
      <c r="D10" s="43" t="s">
        <v>77</v>
      </c>
      <c r="E10" s="1" t="s">
        <v>84</v>
      </c>
      <c r="G10" s="1" t="s">
        <v>84</v>
      </c>
      <c r="J10" s="1" t="s">
        <v>84</v>
      </c>
    </row>
    <row r="11" spans="1:11" x14ac:dyDescent="0.3">
      <c r="A11" s="45" t="s">
        <v>10</v>
      </c>
      <c r="B11" s="44">
        <v>105</v>
      </c>
      <c r="D11" s="45" t="s">
        <v>9</v>
      </c>
      <c r="E11" s="44">
        <v>164</v>
      </c>
      <c r="G11" s="44">
        <v>156</v>
      </c>
      <c r="J11" s="44">
        <v>511</v>
      </c>
    </row>
    <row r="13" spans="1:11" x14ac:dyDescent="0.3">
      <c r="G13" s="43" t="s">
        <v>12</v>
      </c>
      <c r="H13" s="1" t="s">
        <v>18</v>
      </c>
      <c r="J13" s="43" t="s">
        <v>12</v>
      </c>
      <c r="K13" s="1" t="s">
        <v>80</v>
      </c>
    </row>
    <row r="14" spans="1:11" x14ac:dyDescent="0.3">
      <c r="A14" s="43" t="s">
        <v>12</v>
      </c>
      <c r="B14" s="1" t="s">
        <v>18</v>
      </c>
      <c r="D14" s="43" t="s">
        <v>42</v>
      </c>
      <c r="E14" s="1" t="s">
        <v>4</v>
      </c>
      <c r="G14" s="43" t="s">
        <v>1</v>
      </c>
      <c r="H14" s="1" t="s">
        <v>85</v>
      </c>
      <c r="J14" s="43" t="s">
        <v>1</v>
      </c>
      <c r="K14" s="1" t="s">
        <v>85</v>
      </c>
    </row>
    <row r="15" spans="1:11" x14ac:dyDescent="0.3">
      <c r="A15" s="1"/>
      <c r="B15" s="1"/>
      <c r="D15" s="1"/>
      <c r="E15" s="1"/>
      <c r="G15" s="1"/>
      <c r="H15" s="1"/>
      <c r="J15" s="1"/>
      <c r="K15" s="1"/>
    </row>
    <row r="16" spans="1:11" x14ac:dyDescent="0.3">
      <c r="A16" s="43" t="s">
        <v>77</v>
      </c>
      <c r="B16" s="1" t="s">
        <v>84</v>
      </c>
      <c r="D16" s="43" t="s">
        <v>77</v>
      </c>
      <c r="E16" s="1" t="s">
        <v>82</v>
      </c>
      <c r="G16" s="1" t="s">
        <v>81</v>
      </c>
      <c r="J16" s="1" t="s">
        <v>81</v>
      </c>
    </row>
    <row r="17" spans="1:12" x14ac:dyDescent="0.3">
      <c r="A17" s="45" t="s">
        <v>17</v>
      </c>
      <c r="B17" s="44">
        <v>40</v>
      </c>
      <c r="D17" s="45" t="s">
        <v>14</v>
      </c>
      <c r="E17" s="44">
        <v>2</v>
      </c>
      <c r="G17" s="44">
        <v>2</v>
      </c>
      <c r="J17" s="44">
        <v>14</v>
      </c>
    </row>
    <row r="19" spans="1:12" x14ac:dyDescent="0.3">
      <c r="D19" s="43" t="s">
        <v>12</v>
      </c>
      <c r="E19" s="1" t="s">
        <v>22</v>
      </c>
    </row>
    <row r="20" spans="1:12" x14ac:dyDescent="0.3">
      <c r="A20" s="43" t="s">
        <v>12</v>
      </c>
      <c r="B20" s="1" t="s">
        <v>19</v>
      </c>
      <c r="D20" s="43" t="s">
        <v>7</v>
      </c>
      <c r="E20" s="1" t="s">
        <v>17</v>
      </c>
      <c r="G20" s="43" t="s">
        <v>1</v>
      </c>
      <c r="H20" s="1" t="s">
        <v>85</v>
      </c>
      <c r="K20" s="43" t="s">
        <v>12</v>
      </c>
      <c r="L20" s="1" t="s">
        <v>85</v>
      </c>
    </row>
    <row r="21" spans="1:12" x14ac:dyDescent="0.3">
      <c r="A21" s="43" t="s">
        <v>7</v>
      </c>
      <c r="B21" s="1" t="s">
        <v>17</v>
      </c>
      <c r="D21" s="43" t="s">
        <v>42</v>
      </c>
      <c r="E21" s="1" t="s">
        <v>4</v>
      </c>
      <c r="G21" s="1"/>
      <c r="H21" s="1"/>
      <c r="K21" s="43" t="s">
        <v>7</v>
      </c>
      <c r="L21" s="1" t="s">
        <v>80</v>
      </c>
    </row>
    <row r="22" spans="1:12" x14ac:dyDescent="0.3">
      <c r="A22" s="1"/>
      <c r="B22" s="1"/>
      <c r="D22" s="1"/>
      <c r="E22" s="1"/>
      <c r="G22" s="1" t="s">
        <v>84</v>
      </c>
      <c r="K22" s="1"/>
      <c r="L22" s="1"/>
    </row>
    <row r="23" spans="1:12" x14ac:dyDescent="0.3">
      <c r="A23" s="1" t="s">
        <v>84</v>
      </c>
      <c r="D23" s="1" t="s">
        <v>84</v>
      </c>
      <c r="G23" s="44">
        <v>324</v>
      </c>
      <c r="K23" s="1" t="s">
        <v>84</v>
      </c>
    </row>
    <row r="24" spans="1:12" x14ac:dyDescent="0.3">
      <c r="A24" s="44">
        <v>25</v>
      </c>
      <c r="D24" s="44">
        <v>30</v>
      </c>
      <c r="K24" s="44">
        <v>386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41"/>
  <sheetViews>
    <sheetView workbookViewId="0">
      <selection activeCell="J8" sqref="J8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1" t="s">
        <v>56</v>
      </c>
      <c r="B1" s="11" t="s">
        <v>64</v>
      </c>
      <c r="C1" s="11" t="s">
        <v>63</v>
      </c>
      <c r="D1" s="12" t="s">
        <v>65</v>
      </c>
      <c r="E1" s="12" t="s">
        <v>66</v>
      </c>
      <c r="F1" s="12" t="s">
        <v>67</v>
      </c>
    </row>
    <row r="2" spans="1:6" x14ac:dyDescent="0.3">
      <c r="A2" s="1" t="s">
        <v>45</v>
      </c>
      <c r="B2" s="1">
        <v>71</v>
      </c>
      <c r="C2" s="1">
        <f>GETPIVOTDATA("Price",'Ex-2'!$A$3)</f>
        <v>717</v>
      </c>
      <c r="D2" s="1">
        <f>GETPIVOTDATA("Payment",'Ex-2'!$A$8)</f>
        <v>42</v>
      </c>
      <c r="E2" s="1">
        <f>GETPIVOTDATA("Payment",'Ex-2'!$A$16)</f>
        <v>29</v>
      </c>
      <c r="F2" s="30">
        <f>D2*E16</f>
        <v>294</v>
      </c>
    </row>
    <row r="3" spans="1:6" x14ac:dyDescent="0.3">
      <c r="A3" s="6" t="s">
        <v>43</v>
      </c>
      <c r="B3" s="1">
        <v>46</v>
      </c>
      <c r="C3" s="1">
        <f>GETPIVOTDATA("Price",'Ex-2'!$D$3)</f>
        <v>1934</v>
      </c>
      <c r="D3" s="1">
        <f>GETPIVOTDATA("Payment",'Ex-2'!$D$8)</f>
        <v>31</v>
      </c>
      <c r="E3" s="1">
        <f>GETPIVOTDATA("Payment",'Ex-2'!$D$16)</f>
        <v>15</v>
      </c>
      <c r="F3" s="30">
        <f>D3*E19</f>
        <v>1860</v>
      </c>
    </row>
    <row r="4" spans="1:6" x14ac:dyDescent="0.3">
      <c r="A4" s="7" t="s">
        <v>44</v>
      </c>
      <c r="B4" s="1">
        <v>50</v>
      </c>
      <c r="C4" s="1">
        <f>GETPIVOTDATA("Price",'Ex-2'!$G$3)</f>
        <v>1650</v>
      </c>
      <c r="D4" s="1">
        <f>GETPIVOTDATA("Payment",'Ex-2'!$G$9)</f>
        <v>35</v>
      </c>
      <c r="E4" s="1">
        <f>GETPIVOTDATA("Payment",'Ex-2'!$G$16)</f>
        <v>15</v>
      </c>
      <c r="F4" s="30">
        <f>D4*E20</f>
        <v>1155</v>
      </c>
    </row>
    <row r="5" spans="1:6" x14ac:dyDescent="0.3">
      <c r="A5" s="1" t="s">
        <v>48</v>
      </c>
      <c r="B5" s="1">
        <v>32</v>
      </c>
      <c r="C5" s="1">
        <f>GETPIVOTDATA("Price",'Ex-2'!$J$3)</f>
        <v>1119</v>
      </c>
      <c r="D5" s="1">
        <f>GETPIVOTDATA("Payment",'Ex-2'!$J$9)</f>
        <v>21</v>
      </c>
      <c r="E5" s="1">
        <f>GETPIVOTDATA("Payment",'Ex-2'!$J$16)</f>
        <v>11</v>
      </c>
      <c r="F5" s="30">
        <f>D5*E22</f>
        <v>693</v>
      </c>
    </row>
    <row r="8" spans="1:6" ht="47.25" customHeight="1" x14ac:dyDescent="0.3">
      <c r="A8" s="11" t="s">
        <v>57</v>
      </c>
      <c r="B8" s="11" t="s">
        <v>64</v>
      </c>
      <c r="C8" s="11" t="s">
        <v>63</v>
      </c>
      <c r="D8" s="11" t="s">
        <v>68</v>
      </c>
      <c r="E8" s="11" t="s">
        <v>69</v>
      </c>
      <c r="F8" s="11" t="s">
        <v>70</v>
      </c>
    </row>
    <row r="9" spans="1:6" x14ac:dyDescent="0.3">
      <c r="A9" s="6" t="s">
        <v>49</v>
      </c>
      <c r="B9" s="1">
        <f>GETPIVOTDATA("Stylist name",'Ex-2'!$A$21,"Stylist name","Jane")</f>
        <v>25</v>
      </c>
      <c r="C9" s="1">
        <f>GETPIVOTDATA("Price",'Ex-2'!$D$21,"Stylist name","Jane")</f>
        <v>688</v>
      </c>
      <c r="D9" s="1">
        <f>GETPIVOTDATA("Service",'Ex-2'!$G$21,"Stylist name","Jane")</f>
        <v>7</v>
      </c>
      <c r="E9" s="1">
        <f>GETPIVOTDATA("Service",'Ex-2'!$J$21,"Stylist name","Jane")</f>
        <v>1</v>
      </c>
      <c r="F9" s="1">
        <f>GETPIVOTDATA("Price",'Ex-2'!$A$33,"Date",DATE(2013,5,12),"Stylist name","Jane")+GETPIVOTDATA("Price",'Ex-2'!$A$33,"Date",DATE(2013,5,18),"Stylist name","Jane")</f>
        <v>31</v>
      </c>
    </row>
    <row r="10" spans="1:6" x14ac:dyDescent="0.3">
      <c r="A10" s="6" t="s">
        <v>50</v>
      </c>
      <c r="B10" s="1">
        <f>GETPIVOTDATA("Stylist name",'Ex-2'!$A$21,"Stylist name","Martha")</f>
        <v>31</v>
      </c>
      <c r="C10" s="1">
        <f>GETPIVOTDATA("Price",'Ex-2'!$D$21,"Stylist name","Martha")</f>
        <v>965</v>
      </c>
      <c r="D10" s="1">
        <f>GETPIVOTDATA("Service",'Ex-2'!$G$21,"Stylist name","Martha")</f>
        <v>8</v>
      </c>
      <c r="E10" s="1">
        <f>GETPIVOTDATA("Service",'Ex-2'!$J$21,"Stylist name","Martha")</f>
        <v>1</v>
      </c>
      <c r="F10" s="1">
        <f>GETPIVOTDATA("Price",'Ex-2'!$A$33,"Date",DATE(2013,5,13),"Stylist name","Lucy")+GETPIVOTDATA("Price",'Ex-2'!$A$33,"Date",DATE(2013,5,16),"Stylist name","Lucy")+GETPIVOTDATA("Price",'Ex-2'!$A$33,"Date",DATE(2013,5,18),"Stylist name","Lucy")</f>
        <v>48</v>
      </c>
    </row>
    <row r="11" spans="1:6" x14ac:dyDescent="0.3">
      <c r="A11" s="6" t="s">
        <v>52</v>
      </c>
      <c r="B11" s="1">
        <f>GETPIVOTDATA("Stylist name",'Ex-2'!$A$21,"Stylist name","Alex")</f>
        <v>23</v>
      </c>
      <c r="C11" s="1">
        <f>GETPIVOTDATA("Price",'Ex-2'!$D$21,"Stylist name","Alex")</f>
        <v>701</v>
      </c>
      <c r="D11" s="1">
        <f>GETPIVOTDATA("Service",'Ex-2'!$G$21,"Stylist name","Alex")</f>
        <v>5</v>
      </c>
      <c r="E11" s="1">
        <f>GETPIVOTDATA("Service",'Ex-2'!$J$21,"Stylist name","Alex")</f>
        <v>1</v>
      </c>
      <c r="F11" s="1">
        <f>GETPIVOTDATA("Price",'Ex-2'!$A$33,"Date",DATE(2013,5,11),"Stylist name","Alex")+GETPIVOTDATA("Price",'Ex-2'!$A$33,"Date",DATE(2013,5,13),"Stylist name","Alex")+GETPIVOTDATA("Price",'Ex-2'!$A$33,"Date",DATE(2013,5,20),"Stylist name","Alex")</f>
        <v>38</v>
      </c>
    </row>
    <row r="12" spans="1:6" x14ac:dyDescent="0.3">
      <c r="B12" s="13"/>
    </row>
    <row r="13" spans="1:6" x14ac:dyDescent="0.3">
      <c r="B13" s="13"/>
    </row>
    <row r="14" spans="1:6" x14ac:dyDescent="0.3">
      <c r="A14" s="42" t="s">
        <v>61</v>
      </c>
      <c r="B14" s="42"/>
      <c r="C14" s="42"/>
      <c r="D14" s="42"/>
      <c r="E14" s="42"/>
    </row>
    <row r="15" spans="1:6" x14ac:dyDescent="0.3">
      <c r="A15" s="4" t="s">
        <v>1</v>
      </c>
      <c r="B15" s="4" t="s">
        <v>56</v>
      </c>
      <c r="C15" s="4" t="s">
        <v>57</v>
      </c>
      <c r="D15" s="4" t="s">
        <v>58</v>
      </c>
      <c r="E15" s="4" t="s">
        <v>62</v>
      </c>
    </row>
    <row r="16" spans="1:6" x14ac:dyDescent="0.3">
      <c r="A16" s="5">
        <v>41395</v>
      </c>
      <c r="B16" s="1" t="s">
        <v>45</v>
      </c>
      <c r="C16" s="6" t="s">
        <v>49</v>
      </c>
      <c r="D16" s="6" t="s">
        <v>59</v>
      </c>
      <c r="E16" s="10">
        <v>7</v>
      </c>
    </row>
    <row r="17" spans="1:5" x14ac:dyDescent="0.3">
      <c r="A17" s="5">
        <v>41395</v>
      </c>
      <c r="B17" s="1" t="s">
        <v>45</v>
      </c>
      <c r="C17" s="6" t="s">
        <v>50</v>
      </c>
      <c r="D17" s="6" t="s">
        <v>60</v>
      </c>
      <c r="E17" s="10">
        <v>7</v>
      </c>
    </row>
    <row r="18" spans="1:5" x14ac:dyDescent="0.3">
      <c r="A18" s="5">
        <v>41395</v>
      </c>
      <c r="B18" s="1" t="s">
        <v>45</v>
      </c>
      <c r="C18" s="6" t="s">
        <v>51</v>
      </c>
      <c r="D18" s="6" t="s">
        <v>59</v>
      </c>
      <c r="E18" s="10">
        <v>7</v>
      </c>
    </row>
    <row r="19" spans="1:5" x14ac:dyDescent="0.3">
      <c r="A19" s="5">
        <v>41395</v>
      </c>
      <c r="B19" s="6" t="s">
        <v>43</v>
      </c>
      <c r="C19" s="6" t="s">
        <v>52</v>
      </c>
      <c r="D19" s="6" t="s">
        <v>59</v>
      </c>
      <c r="E19" s="10">
        <v>60</v>
      </c>
    </row>
    <row r="20" spans="1:5" x14ac:dyDescent="0.3">
      <c r="A20" s="5">
        <v>41395</v>
      </c>
      <c r="B20" s="7" t="s">
        <v>44</v>
      </c>
      <c r="C20" s="6" t="s">
        <v>52</v>
      </c>
      <c r="D20" s="6" t="s">
        <v>60</v>
      </c>
      <c r="E20" s="10">
        <v>33</v>
      </c>
    </row>
    <row r="21" spans="1:5" x14ac:dyDescent="0.3">
      <c r="A21" s="5">
        <v>41395</v>
      </c>
      <c r="B21" s="1" t="s">
        <v>47</v>
      </c>
      <c r="C21" s="6" t="s">
        <v>53</v>
      </c>
      <c r="D21" s="6" t="s">
        <v>59</v>
      </c>
      <c r="E21" s="10">
        <v>67</v>
      </c>
    </row>
    <row r="22" spans="1:5" x14ac:dyDescent="0.3">
      <c r="A22" s="5">
        <v>41395</v>
      </c>
      <c r="B22" s="1" t="s">
        <v>48</v>
      </c>
      <c r="C22" s="6" t="s">
        <v>51</v>
      </c>
      <c r="D22" s="6" t="s">
        <v>59</v>
      </c>
      <c r="E22" s="10">
        <v>33</v>
      </c>
    </row>
    <row r="23" spans="1:5" x14ac:dyDescent="0.3">
      <c r="A23" s="5">
        <v>41395</v>
      </c>
      <c r="B23" s="1" t="s">
        <v>45</v>
      </c>
      <c r="C23" s="6" t="s">
        <v>54</v>
      </c>
      <c r="D23" s="6" t="s">
        <v>59</v>
      </c>
      <c r="E23" s="10">
        <v>7</v>
      </c>
    </row>
    <row r="24" spans="1:5" x14ac:dyDescent="0.3">
      <c r="A24" s="5">
        <v>41396</v>
      </c>
      <c r="B24" s="1" t="s">
        <v>45</v>
      </c>
      <c r="C24" s="6" t="s">
        <v>54</v>
      </c>
      <c r="D24" s="6" t="s">
        <v>60</v>
      </c>
      <c r="E24" s="10">
        <v>7</v>
      </c>
    </row>
    <row r="25" spans="1:5" x14ac:dyDescent="0.3">
      <c r="A25" s="5">
        <v>41396</v>
      </c>
      <c r="B25" s="1" t="s">
        <v>45</v>
      </c>
      <c r="C25" s="6" t="s">
        <v>55</v>
      </c>
      <c r="D25" s="6" t="s">
        <v>60</v>
      </c>
      <c r="E25" s="10">
        <v>17</v>
      </c>
    </row>
    <row r="26" spans="1:5" x14ac:dyDescent="0.3">
      <c r="A26" s="5">
        <v>41396</v>
      </c>
      <c r="B26" s="1" t="s">
        <v>46</v>
      </c>
      <c r="C26" s="6" t="s">
        <v>55</v>
      </c>
      <c r="D26" s="6" t="s">
        <v>59</v>
      </c>
      <c r="E26" s="10">
        <v>3</v>
      </c>
    </row>
    <row r="27" spans="1:5" x14ac:dyDescent="0.3">
      <c r="A27" s="5">
        <v>41396</v>
      </c>
      <c r="B27" s="1" t="s">
        <v>45</v>
      </c>
      <c r="C27" s="6" t="s">
        <v>54</v>
      </c>
      <c r="D27" s="6" t="s">
        <v>59</v>
      </c>
      <c r="E27" s="10">
        <v>7</v>
      </c>
    </row>
    <row r="28" spans="1:5" x14ac:dyDescent="0.3">
      <c r="A28" s="5">
        <v>41396</v>
      </c>
      <c r="B28" s="1" t="s">
        <v>45</v>
      </c>
      <c r="C28" s="6" t="s">
        <v>51</v>
      </c>
      <c r="D28" s="6" t="s">
        <v>59</v>
      </c>
      <c r="E28" s="10">
        <v>7</v>
      </c>
    </row>
    <row r="29" spans="1:5" x14ac:dyDescent="0.3">
      <c r="A29" s="5">
        <v>41396</v>
      </c>
      <c r="B29" s="1" t="s">
        <v>45</v>
      </c>
      <c r="C29" s="6" t="s">
        <v>49</v>
      </c>
      <c r="D29" s="6" t="s">
        <v>60</v>
      </c>
      <c r="E29" s="10">
        <v>7</v>
      </c>
    </row>
    <row r="30" spans="1:5" x14ac:dyDescent="0.3">
      <c r="A30" s="5">
        <v>41396</v>
      </c>
      <c r="B30" s="6" t="s">
        <v>43</v>
      </c>
      <c r="C30" s="6" t="s">
        <v>55</v>
      </c>
      <c r="D30" s="6" t="s">
        <v>59</v>
      </c>
      <c r="E30" s="10">
        <v>60</v>
      </c>
    </row>
    <row r="31" spans="1:5" x14ac:dyDescent="0.3">
      <c r="A31" s="5">
        <v>41396</v>
      </c>
      <c r="B31" s="7" t="s">
        <v>44</v>
      </c>
      <c r="C31" s="6" t="s">
        <v>53</v>
      </c>
      <c r="D31" s="6" t="s">
        <v>59</v>
      </c>
      <c r="E31" s="10">
        <v>33</v>
      </c>
    </row>
    <row r="32" spans="1:5" x14ac:dyDescent="0.3">
      <c r="A32" s="5">
        <v>41396</v>
      </c>
      <c r="B32" s="1" t="s">
        <v>47</v>
      </c>
      <c r="C32" s="6" t="s">
        <v>52</v>
      </c>
      <c r="D32" s="6" t="s">
        <v>60</v>
      </c>
      <c r="E32" s="10">
        <v>67</v>
      </c>
    </row>
    <row r="33" spans="1:5" x14ac:dyDescent="0.3">
      <c r="A33" s="5">
        <v>41396</v>
      </c>
      <c r="B33" s="1" t="s">
        <v>48</v>
      </c>
      <c r="C33" s="6" t="s">
        <v>49</v>
      </c>
      <c r="D33" s="6" t="s">
        <v>59</v>
      </c>
      <c r="E33" s="10">
        <v>33</v>
      </c>
    </row>
    <row r="34" spans="1:5" x14ac:dyDescent="0.3">
      <c r="A34" s="5">
        <v>41396</v>
      </c>
      <c r="B34" s="1" t="s">
        <v>43</v>
      </c>
      <c r="C34" s="6" t="s">
        <v>50</v>
      </c>
      <c r="D34" s="6" t="s">
        <v>59</v>
      </c>
      <c r="E34" s="10">
        <v>23</v>
      </c>
    </row>
    <row r="35" spans="1:5" x14ac:dyDescent="0.3">
      <c r="A35" s="5">
        <v>41396</v>
      </c>
      <c r="B35" s="1" t="s">
        <v>45</v>
      </c>
      <c r="C35" s="6" t="s">
        <v>55</v>
      </c>
      <c r="D35" s="6" t="s">
        <v>59</v>
      </c>
      <c r="E35" s="10">
        <v>7</v>
      </c>
    </row>
    <row r="36" spans="1:5" x14ac:dyDescent="0.3">
      <c r="A36" s="5">
        <v>41396</v>
      </c>
      <c r="B36" s="1" t="s">
        <v>45</v>
      </c>
      <c r="C36" s="6" t="s">
        <v>49</v>
      </c>
      <c r="D36" s="6" t="s">
        <v>59</v>
      </c>
      <c r="E36" s="10">
        <v>17</v>
      </c>
    </row>
    <row r="37" spans="1:5" x14ac:dyDescent="0.3">
      <c r="A37" s="5">
        <v>41396</v>
      </c>
      <c r="B37" s="1" t="s">
        <v>46</v>
      </c>
      <c r="C37" s="6" t="s">
        <v>54</v>
      </c>
      <c r="D37" s="6" t="s">
        <v>59</v>
      </c>
      <c r="E37" s="10">
        <v>3</v>
      </c>
    </row>
    <row r="38" spans="1:5" x14ac:dyDescent="0.3">
      <c r="A38" s="5">
        <v>41397</v>
      </c>
      <c r="B38" s="1" t="s">
        <v>46</v>
      </c>
      <c r="C38" s="6" t="s">
        <v>55</v>
      </c>
      <c r="D38" s="6" t="s">
        <v>60</v>
      </c>
      <c r="E38" s="10">
        <v>3</v>
      </c>
    </row>
    <row r="39" spans="1:5" x14ac:dyDescent="0.3">
      <c r="A39" s="5">
        <v>41397</v>
      </c>
      <c r="B39" s="1" t="s">
        <v>46</v>
      </c>
      <c r="C39" s="6" t="s">
        <v>51</v>
      </c>
      <c r="D39" s="6" t="s">
        <v>59</v>
      </c>
      <c r="E39" s="10">
        <v>3</v>
      </c>
    </row>
    <row r="40" spans="1:5" x14ac:dyDescent="0.3">
      <c r="A40" s="5">
        <v>41397</v>
      </c>
      <c r="B40" s="6" t="s">
        <v>43</v>
      </c>
      <c r="C40" s="6" t="s">
        <v>50</v>
      </c>
      <c r="D40" s="6" t="s">
        <v>59</v>
      </c>
      <c r="E40" s="10">
        <v>60</v>
      </c>
    </row>
    <row r="41" spans="1:5" x14ac:dyDescent="0.3">
      <c r="A41" s="5">
        <v>41397</v>
      </c>
      <c r="B41" s="7" t="s">
        <v>44</v>
      </c>
      <c r="C41" s="6" t="s">
        <v>51</v>
      </c>
      <c r="D41" s="6" t="s">
        <v>60</v>
      </c>
      <c r="E41" s="10">
        <v>33</v>
      </c>
    </row>
    <row r="42" spans="1:5" x14ac:dyDescent="0.3">
      <c r="A42" s="5">
        <v>41397</v>
      </c>
      <c r="B42" s="1" t="s">
        <v>47</v>
      </c>
      <c r="C42" s="6" t="s">
        <v>53</v>
      </c>
      <c r="D42" s="6" t="s">
        <v>59</v>
      </c>
      <c r="E42" s="10">
        <v>67</v>
      </c>
    </row>
    <row r="43" spans="1:5" x14ac:dyDescent="0.3">
      <c r="A43" s="5">
        <v>41397</v>
      </c>
      <c r="B43" s="1" t="s">
        <v>48</v>
      </c>
      <c r="C43" s="6" t="s">
        <v>50</v>
      </c>
      <c r="D43" s="6" t="s">
        <v>59</v>
      </c>
      <c r="E43" s="10">
        <v>33</v>
      </c>
    </row>
    <row r="44" spans="1:5" x14ac:dyDescent="0.3">
      <c r="A44" s="5">
        <v>41397</v>
      </c>
      <c r="B44" s="1" t="s">
        <v>43</v>
      </c>
      <c r="C44" s="6" t="s">
        <v>49</v>
      </c>
      <c r="D44" s="6" t="s">
        <v>60</v>
      </c>
      <c r="E44" s="10">
        <v>23</v>
      </c>
    </row>
    <row r="45" spans="1:5" x14ac:dyDescent="0.3">
      <c r="A45" s="5">
        <v>41397</v>
      </c>
      <c r="B45" s="1" t="s">
        <v>45</v>
      </c>
      <c r="C45" s="6" t="s">
        <v>53</v>
      </c>
      <c r="D45" s="6" t="s">
        <v>59</v>
      </c>
      <c r="E45" s="10">
        <v>7</v>
      </c>
    </row>
    <row r="46" spans="1:5" x14ac:dyDescent="0.3">
      <c r="A46" s="5">
        <v>41398</v>
      </c>
      <c r="B46" s="1" t="s">
        <v>45</v>
      </c>
      <c r="C46" s="6" t="s">
        <v>50</v>
      </c>
      <c r="D46" s="6" t="s">
        <v>59</v>
      </c>
      <c r="E46" s="10">
        <v>17</v>
      </c>
    </row>
    <row r="47" spans="1:5" x14ac:dyDescent="0.3">
      <c r="A47" s="5">
        <v>41398</v>
      </c>
      <c r="B47" s="1" t="s">
        <v>46</v>
      </c>
      <c r="C47" s="6" t="s">
        <v>52</v>
      </c>
      <c r="D47" s="6" t="s">
        <v>59</v>
      </c>
      <c r="E47" s="10">
        <v>3</v>
      </c>
    </row>
    <row r="48" spans="1:5" x14ac:dyDescent="0.3">
      <c r="A48" s="5">
        <v>41398</v>
      </c>
      <c r="B48" s="1" t="s">
        <v>46</v>
      </c>
      <c r="C48" s="6" t="s">
        <v>55</v>
      </c>
      <c r="D48" s="6" t="s">
        <v>60</v>
      </c>
      <c r="E48" s="10">
        <v>3</v>
      </c>
    </row>
    <row r="49" spans="1:5" x14ac:dyDescent="0.3">
      <c r="A49" s="5">
        <v>41398</v>
      </c>
      <c r="B49" s="7" t="s">
        <v>48</v>
      </c>
      <c r="C49" s="6" t="s">
        <v>55</v>
      </c>
      <c r="D49" s="6" t="s">
        <v>60</v>
      </c>
      <c r="E49" s="10">
        <v>40</v>
      </c>
    </row>
    <row r="50" spans="1:5" x14ac:dyDescent="0.3">
      <c r="A50" s="5">
        <v>41398</v>
      </c>
      <c r="B50" s="1" t="s">
        <v>46</v>
      </c>
      <c r="C50" s="6" t="s">
        <v>49</v>
      </c>
      <c r="D50" s="6" t="s">
        <v>60</v>
      </c>
      <c r="E50" s="10">
        <v>3</v>
      </c>
    </row>
    <row r="51" spans="1:5" x14ac:dyDescent="0.3">
      <c r="A51" s="5">
        <v>41398</v>
      </c>
      <c r="B51" s="1" t="s">
        <v>46</v>
      </c>
      <c r="C51" s="6" t="s">
        <v>50</v>
      </c>
      <c r="D51" s="6" t="s">
        <v>59</v>
      </c>
      <c r="E51" s="10">
        <v>3</v>
      </c>
    </row>
    <row r="52" spans="1:5" x14ac:dyDescent="0.3">
      <c r="A52" s="5">
        <v>41398</v>
      </c>
      <c r="B52" s="1" t="s">
        <v>46</v>
      </c>
      <c r="C52" s="6" t="s">
        <v>53</v>
      </c>
      <c r="D52" s="6" t="s">
        <v>59</v>
      </c>
      <c r="E52" s="10">
        <v>3</v>
      </c>
    </row>
    <row r="53" spans="1:5" x14ac:dyDescent="0.3">
      <c r="A53" s="5">
        <v>41399</v>
      </c>
      <c r="B53" s="1" t="s">
        <v>48</v>
      </c>
      <c r="C53" s="6" t="s">
        <v>55</v>
      </c>
      <c r="D53" s="6" t="s">
        <v>59</v>
      </c>
      <c r="E53" s="10">
        <v>33</v>
      </c>
    </row>
    <row r="54" spans="1:5" x14ac:dyDescent="0.3">
      <c r="A54" s="5">
        <v>41399</v>
      </c>
      <c r="B54" s="1" t="s">
        <v>48</v>
      </c>
      <c r="C54" s="6" t="s">
        <v>52</v>
      </c>
      <c r="D54" s="6" t="s">
        <v>60</v>
      </c>
      <c r="E54" s="10">
        <v>33</v>
      </c>
    </row>
    <row r="55" spans="1:5" x14ac:dyDescent="0.3">
      <c r="A55" s="5">
        <v>41399</v>
      </c>
      <c r="B55" s="1" t="s">
        <v>45</v>
      </c>
      <c r="C55" s="6" t="s">
        <v>50</v>
      </c>
      <c r="D55" s="6" t="s">
        <v>59</v>
      </c>
      <c r="E55" s="10">
        <v>7</v>
      </c>
    </row>
    <row r="56" spans="1:5" x14ac:dyDescent="0.3">
      <c r="A56" s="5">
        <v>41399</v>
      </c>
      <c r="B56" s="1" t="s">
        <v>45</v>
      </c>
      <c r="C56" s="6" t="s">
        <v>50</v>
      </c>
      <c r="D56" s="6" t="s">
        <v>59</v>
      </c>
      <c r="E56" s="10">
        <v>17</v>
      </c>
    </row>
    <row r="57" spans="1:5" x14ac:dyDescent="0.3">
      <c r="A57" s="5">
        <v>41399</v>
      </c>
      <c r="B57" s="8" t="s">
        <v>43</v>
      </c>
      <c r="C57" s="6" t="s">
        <v>53</v>
      </c>
      <c r="D57" s="6" t="s">
        <v>59</v>
      </c>
      <c r="E57" s="10">
        <v>33</v>
      </c>
    </row>
    <row r="58" spans="1:5" x14ac:dyDescent="0.3">
      <c r="A58" s="5">
        <v>41399</v>
      </c>
      <c r="B58" s="9" t="s">
        <v>43</v>
      </c>
      <c r="C58" s="6" t="s">
        <v>53</v>
      </c>
      <c r="D58" s="6" t="s">
        <v>60</v>
      </c>
      <c r="E58" s="10">
        <v>40</v>
      </c>
    </row>
    <row r="59" spans="1:5" x14ac:dyDescent="0.3">
      <c r="A59" s="5">
        <v>41399</v>
      </c>
      <c r="B59" s="7" t="s">
        <v>48</v>
      </c>
      <c r="C59" s="6" t="s">
        <v>53</v>
      </c>
      <c r="D59" s="6" t="s">
        <v>59</v>
      </c>
      <c r="E59" s="10">
        <v>40</v>
      </c>
    </row>
    <row r="60" spans="1:5" x14ac:dyDescent="0.3">
      <c r="A60" s="5">
        <v>41399</v>
      </c>
      <c r="B60" s="6" t="s">
        <v>43</v>
      </c>
      <c r="C60" s="6" t="s">
        <v>51</v>
      </c>
      <c r="D60" s="6" t="s">
        <v>59</v>
      </c>
      <c r="E60" s="10">
        <v>60</v>
      </c>
    </row>
    <row r="61" spans="1:5" x14ac:dyDescent="0.3">
      <c r="A61" s="5">
        <v>41399</v>
      </c>
      <c r="B61" s="7" t="s">
        <v>44</v>
      </c>
      <c r="C61" s="6" t="s">
        <v>55</v>
      </c>
      <c r="D61" s="6" t="s">
        <v>59</v>
      </c>
      <c r="E61" s="10">
        <v>33</v>
      </c>
    </row>
    <row r="62" spans="1:5" x14ac:dyDescent="0.3">
      <c r="A62" s="5">
        <v>41399</v>
      </c>
      <c r="B62" s="1" t="s">
        <v>47</v>
      </c>
      <c r="C62" s="6" t="s">
        <v>55</v>
      </c>
      <c r="D62" s="6" t="s">
        <v>59</v>
      </c>
      <c r="E62" s="10">
        <v>67</v>
      </c>
    </row>
    <row r="63" spans="1:5" x14ac:dyDescent="0.3">
      <c r="A63" s="5">
        <v>41399</v>
      </c>
      <c r="B63" s="1" t="s">
        <v>48</v>
      </c>
      <c r="C63" s="6" t="s">
        <v>50</v>
      </c>
      <c r="D63" s="6" t="s">
        <v>59</v>
      </c>
      <c r="E63" s="10">
        <v>33</v>
      </c>
    </row>
    <row r="64" spans="1:5" x14ac:dyDescent="0.3">
      <c r="A64" s="5">
        <v>41399</v>
      </c>
      <c r="B64" s="1" t="s">
        <v>45</v>
      </c>
      <c r="C64" s="6" t="s">
        <v>54</v>
      </c>
      <c r="D64" s="6" t="s">
        <v>59</v>
      </c>
      <c r="E64" s="10">
        <v>7</v>
      </c>
    </row>
    <row r="65" spans="1:5" x14ac:dyDescent="0.3">
      <c r="A65" s="5">
        <v>41399</v>
      </c>
      <c r="B65" s="1" t="s">
        <v>45</v>
      </c>
      <c r="C65" s="6" t="s">
        <v>53</v>
      </c>
      <c r="D65" s="6" t="s">
        <v>59</v>
      </c>
      <c r="E65" s="10">
        <v>7</v>
      </c>
    </row>
    <row r="66" spans="1:5" x14ac:dyDescent="0.3">
      <c r="A66" s="5">
        <v>41400</v>
      </c>
      <c r="B66" s="1" t="s">
        <v>48</v>
      </c>
      <c r="C66" s="6" t="s">
        <v>53</v>
      </c>
      <c r="D66" s="6" t="s">
        <v>59</v>
      </c>
      <c r="E66" s="10">
        <v>33</v>
      </c>
    </row>
    <row r="67" spans="1:5" x14ac:dyDescent="0.3">
      <c r="A67" s="5">
        <v>41400</v>
      </c>
      <c r="B67" s="1" t="s">
        <v>45</v>
      </c>
      <c r="C67" s="6" t="s">
        <v>55</v>
      </c>
      <c r="D67" s="6" t="s">
        <v>60</v>
      </c>
      <c r="E67" s="10">
        <v>7</v>
      </c>
    </row>
    <row r="68" spans="1:5" x14ac:dyDescent="0.3">
      <c r="A68" s="5">
        <v>41400</v>
      </c>
      <c r="B68" s="9" t="s">
        <v>43</v>
      </c>
      <c r="C68" s="6" t="s">
        <v>51</v>
      </c>
      <c r="D68" s="6" t="s">
        <v>59</v>
      </c>
      <c r="E68" s="10">
        <v>40</v>
      </c>
    </row>
    <row r="69" spans="1:5" x14ac:dyDescent="0.3">
      <c r="A69" s="5">
        <v>41400</v>
      </c>
      <c r="B69" s="7" t="s">
        <v>48</v>
      </c>
      <c r="C69" s="6" t="s">
        <v>52</v>
      </c>
      <c r="D69" s="6" t="s">
        <v>59</v>
      </c>
      <c r="E69" s="10">
        <v>40</v>
      </c>
    </row>
    <row r="70" spans="1:5" x14ac:dyDescent="0.3">
      <c r="A70" s="5">
        <v>41400</v>
      </c>
      <c r="B70" s="6" t="s">
        <v>43</v>
      </c>
      <c r="C70" s="6" t="s">
        <v>53</v>
      </c>
      <c r="D70" s="6" t="s">
        <v>59</v>
      </c>
      <c r="E70" s="10">
        <v>60</v>
      </c>
    </row>
    <row r="71" spans="1:5" x14ac:dyDescent="0.3">
      <c r="A71" s="5">
        <v>41400</v>
      </c>
      <c r="B71" s="7" t="s">
        <v>44</v>
      </c>
      <c r="C71" s="6" t="s">
        <v>54</v>
      </c>
      <c r="D71" s="6" t="s">
        <v>59</v>
      </c>
      <c r="E71" s="10">
        <v>33</v>
      </c>
    </row>
    <row r="72" spans="1:5" x14ac:dyDescent="0.3">
      <c r="A72" s="5">
        <v>41400</v>
      </c>
      <c r="B72" s="1" t="s">
        <v>47</v>
      </c>
      <c r="C72" s="6" t="s">
        <v>53</v>
      </c>
      <c r="D72" s="6" t="s">
        <v>59</v>
      </c>
      <c r="E72" s="10">
        <v>67</v>
      </c>
    </row>
    <row r="73" spans="1:5" x14ac:dyDescent="0.3">
      <c r="A73" s="5">
        <v>41400</v>
      </c>
      <c r="B73" s="1" t="s">
        <v>48</v>
      </c>
      <c r="C73" s="6" t="s">
        <v>55</v>
      </c>
      <c r="D73" s="6" t="s">
        <v>59</v>
      </c>
      <c r="E73" s="10">
        <v>33</v>
      </c>
    </row>
    <row r="74" spans="1:5" x14ac:dyDescent="0.3">
      <c r="A74" s="5">
        <v>41400</v>
      </c>
      <c r="B74" s="1" t="s">
        <v>43</v>
      </c>
      <c r="C74" s="6" t="s">
        <v>52</v>
      </c>
      <c r="D74" s="6" t="s">
        <v>59</v>
      </c>
      <c r="E74" s="10">
        <v>23</v>
      </c>
    </row>
    <row r="75" spans="1:5" x14ac:dyDescent="0.3">
      <c r="A75" s="5">
        <v>41401</v>
      </c>
      <c r="B75" s="1" t="s">
        <v>48</v>
      </c>
      <c r="C75" s="6" t="s">
        <v>55</v>
      </c>
      <c r="D75" s="6" t="s">
        <v>60</v>
      </c>
      <c r="E75" s="10">
        <v>33</v>
      </c>
    </row>
    <row r="76" spans="1:5" x14ac:dyDescent="0.3">
      <c r="A76" s="5">
        <v>41401</v>
      </c>
      <c r="B76" s="1" t="s">
        <v>45</v>
      </c>
      <c r="C76" s="6" t="s">
        <v>53</v>
      </c>
      <c r="D76" s="6" t="s">
        <v>59</v>
      </c>
      <c r="E76" s="10">
        <v>17</v>
      </c>
    </row>
    <row r="77" spans="1:5" x14ac:dyDescent="0.3">
      <c r="A77" s="5">
        <v>41401</v>
      </c>
      <c r="B77" s="8" t="s">
        <v>43</v>
      </c>
      <c r="C77" s="6" t="s">
        <v>55</v>
      </c>
      <c r="D77" s="6" t="s">
        <v>59</v>
      </c>
      <c r="E77" s="10">
        <v>33</v>
      </c>
    </row>
    <row r="78" spans="1:5" x14ac:dyDescent="0.3">
      <c r="A78" s="5">
        <v>41401</v>
      </c>
      <c r="B78" s="9" t="s">
        <v>43</v>
      </c>
      <c r="C78" s="6" t="s">
        <v>50</v>
      </c>
      <c r="D78" s="6" t="s">
        <v>59</v>
      </c>
      <c r="E78" s="10">
        <v>40</v>
      </c>
    </row>
    <row r="79" spans="1:5" x14ac:dyDescent="0.3">
      <c r="A79" s="5">
        <v>41401</v>
      </c>
      <c r="B79" s="1" t="s">
        <v>45</v>
      </c>
      <c r="C79" s="6" t="s">
        <v>53</v>
      </c>
      <c r="D79" s="6" t="s">
        <v>59</v>
      </c>
      <c r="E79" s="10">
        <v>7</v>
      </c>
    </row>
    <row r="80" spans="1:5" x14ac:dyDescent="0.3">
      <c r="A80" s="5">
        <v>41401</v>
      </c>
      <c r="B80" s="1" t="s">
        <v>45</v>
      </c>
      <c r="C80" s="6" t="s">
        <v>54</v>
      </c>
      <c r="D80" s="6" t="s">
        <v>59</v>
      </c>
      <c r="E80" s="10">
        <v>7</v>
      </c>
    </row>
    <row r="81" spans="1:5" x14ac:dyDescent="0.3">
      <c r="A81" s="5">
        <v>41402</v>
      </c>
      <c r="B81" s="7" t="s">
        <v>44</v>
      </c>
      <c r="C81" s="6" t="s">
        <v>51</v>
      </c>
      <c r="D81" s="6" t="s">
        <v>59</v>
      </c>
      <c r="E81" s="10">
        <v>33</v>
      </c>
    </row>
    <row r="82" spans="1:5" x14ac:dyDescent="0.3">
      <c r="A82" s="5">
        <v>41402</v>
      </c>
      <c r="B82" s="1" t="s">
        <v>47</v>
      </c>
      <c r="C82" s="6" t="s">
        <v>53</v>
      </c>
      <c r="D82" s="6" t="s">
        <v>60</v>
      </c>
      <c r="E82" s="10">
        <v>67</v>
      </c>
    </row>
    <row r="83" spans="1:5" x14ac:dyDescent="0.3">
      <c r="A83" s="5">
        <v>41402</v>
      </c>
      <c r="B83" s="1" t="s">
        <v>45</v>
      </c>
      <c r="C83" s="6" t="s">
        <v>51</v>
      </c>
      <c r="D83" s="6" t="s">
        <v>60</v>
      </c>
      <c r="E83" s="10">
        <v>7</v>
      </c>
    </row>
    <row r="84" spans="1:5" x14ac:dyDescent="0.3">
      <c r="A84" s="5">
        <v>41402</v>
      </c>
      <c r="B84" s="1" t="s">
        <v>45</v>
      </c>
      <c r="C84" s="6" t="s">
        <v>53</v>
      </c>
      <c r="D84" s="6" t="s">
        <v>60</v>
      </c>
      <c r="E84" s="10">
        <v>7</v>
      </c>
    </row>
    <row r="85" spans="1:5" x14ac:dyDescent="0.3">
      <c r="A85" s="5">
        <v>41402</v>
      </c>
      <c r="B85" s="1" t="s">
        <v>48</v>
      </c>
      <c r="C85" s="6" t="s">
        <v>54</v>
      </c>
      <c r="D85" s="6" t="s">
        <v>59</v>
      </c>
      <c r="E85" s="10">
        <v>33</v>
      </c>
    </row>
    <row r="86" spans="1:5" x14ac:dyDescent="0.3">
      <c r="A86" s="5">
        <v>41402</v>
      </c>
      <c r="B86" s="1" t="s">
        <v>45</v>
      </c>
      <c r="C86" s="6" t="s">
        <v>52</v>
      </c>
      <c r="D86" s="6" t="s">
        <v>59</v>
      </c>
      <c r="E86" s="10">
        <v>17</v>
      </c>
    </row>
    <row r="87" spans="1:5" x14ac:dyDescent="0.3">
      <c r="A87" s="5">
        <v>41402</v>
      </c>
      <c r="B87" s="8" t="s">
        <v>43</v>
      </c>
      <c r="C87" s="6" t="s">
        <v>53</v>
      </c>
      <c r="D87" s="6" t="s">
        <v>59</v>
      </c>
      <c r="E87" s="10">
        <v>33</v>
      </c>
    </row>
    <row r="88" spans="1:5" x14ac:dyDescent="0.3">
      <c r="A88" s="5">
        <v>41402</v>
      </c>
      <c r="B88" s="9" t="s">
        <v>43</v>
      </c>
      <c r="C88" s="6" t="s">
        <v>53</v>
      </c>
      <c r="D88" s="6" t="s">
        <v>59</v>
      </c>
      <c r="E88" s="10">
        <v>40</v>
      </c>
    </row>
    <row r="89" spans="1:5" x14ac:dyDescent="0.3">
      <c r="A89" s="5">
        <v>41402</v>
      </c>
      <c r="B89" s="1" t="s">
        <v>45</v>
      </c>
      <c r="C89" s="6" t="s">
        <v>53</v>
      </c>
      <c r="D89" s="6" t="s">
        <v>59</v>
      </c>
      <c r="E89" s="10">
        <v>7</v>
      </c>
    </row>
    <row r="90" spans="1:5" x14ac:dyDescent="0.3">
      <c r="A90" s="5">
        <v>41402</v>
      </c>
      <c r="B90" s="1" t="s">
        <v>48</v>
      </c>
      <c r="C90" s="6" t="s">
        <v>52</v>
      </c>
      <c r="D90" s="6" t="s">
        <v>60</v>
      </c>
      <c r="E90" s="10">
        <v>33</v>
      </c>
    </row>
    <row r="91" spans="1:5" x14ac:dyDescent="0.3">
      <c r="A91" s="5">
        <v>41402</v>
      </c>
      <c r="B91" s="1" t="s">
        <v>45</v>
      </c>
      <c r="C91" s="6" t="s">
        <v>55</v>
      </c>
      <c r="D91" s="6" t="s">
        <v>59</v>
      </c>
      <c r="E91" s="10">
        <v>7</v>
      </c>
    </row>
    <row r="92" spans="1:5" x14ac:dyDescent="0.3">
      <c r="A92" s="5">
        <v>41402</v>
      </c>
      <c r="B92" s="1" t="s">
        <v>48</v>
      </c>
      <c r="C92" s="6" t="s">
        <v>49</v>
      </c>
      <c r="D92" s="6" t="s">
        <v>59</v>
      </c>
      <c r="E92" s="10">
        <v>33</v>
      </c>
    </row>
    <row r="93" spans="1:5" x14ac:dyDescent="0.3">
      <c r="A93" s="5">
        <v>41402</v>
      </c>
      <c r="B93" s="1" t="s">
        <v>45</v>
      </c>
      <c r="C93" s="6" t="s">
        <v>54</v>
      </c>
      <c r="D93" s="6" t="s">
        <v>60</v>
      </c>
      <c r="E93" s="10">
        <v>7</v>
      </c>
    </row>
    <row r="94" spans="1:5" x14ac:dyDescent="0.3">
      <c r="A94" s="5">
        <v>41403</v>
      </c>
      <c r="B94" s="1" t="s">
        <v>45</v>
      </c>
      <c r="C94" s="6" t="s">
        <v>54</v>
      </c>
      <c r="D94" s="6" t="s">
        <v>60</v>
      </c>
      <c r="E94" s="10">
        <v>7</v>
      </c>
    </row>
    <row r="95" spans="1:5" x14ac:dyDescent="0.3">
      <c r="A95" s="5">
        <v>41403</v>
      </c>
      <c r="B95" s="1" t="s">
        <v>45</v>
      </c>
      <c r="C95" s="6" t="s">
        <v>53</v>
      </c>
      <c r="D95" s="6" t="s">
        <v>59</v>
      </c>
      <c r="E95" s="10">
        <v>7</v>
      </c>
    </row>
    <row r="96" spans="1:5" x14ac:dyDescent="0.3">
      <c r="A96" s="5">
        <v>41403</v>
      </c>
      <c r="B96" s="1" t="s">
        <v>45</v>
      </c>
      <c r="C96" s="6" t="s">
        <v>53</v>
      </c>
      <c r="D96" s="6" t="s">
        <v>60</v>
      </c>
      <c r="E96" s="10">
        <v>17</v>
      </c>
    </row>
    <row r="97" spans="1:5" x14ac:dyDescent="0.3">
      <c r="A97" s="5">
        <v>41403</v>
      </c>
      <c r="B97" s="8" t="s">
        <v>43</v>
      </c>
      <c r="C97" s="6" t="s">
        <v>49</v>
      </c>
      <c r="D97" s="6" t="s">
        <v>60</v>
      </c>
      <c r="E97" s="10">
        <v>33</v>
      </c>
    </row>
    <row r="98" spans="1:5" x14ac:dyDescent="0.3">
      <c r="A98" s="5">
        <v>41403</v>
      </c>
      <c r="B98" s="9" t="s">
        <v>43</v>
      </c>
      <c r="C98" s="6" t="s">
        <v>51</v>
      </c>
      <c r="D98" s="6" t="s">
        <v>59</v>
      </c>
      <c r="E98" s="10">
        <v>40</v>
      </c>
    </row>
    <row r="99" spans="1:5" x14ac:dyDescent="0.3">
      <c r="A99" s="5">
        <v>41403</v>
      </c>
      <c r="B99" s="1" t="s">
        <v>45</v>
      </c>
      <c r="C99" s="6" t="s">
        <v>53</v>
      </c>
      <c r="D99" s="6" t="s">
        <v>59</v>
      </c>
      <c r="E99" s="10">
        <v>7</v>
      </c>
    </row>
    <row r="100" spans="1:5" x14ac:dyDescent="0.3">
      <c r="A100" s="5">
        <v>41403</v>
      </c>
      <c r="B100" s="1" t="s">
        <v>45</v>
      </c>
      <c r="C100" s="6" t="s">
        <v>54</v>
      </c>
      <c r="D100" s="6" t="s">
        <v>59</v>
      </c>
      <c r="E100" s="10">
        <v>7</v>
      </c>
    </row>
    <row r="101" spans="1:5" x14ac:dyDescent="0.3">
      <c r="A101" s="5">
        <v>41403</v>
      </c>
      <c r="B101" s="7" t="s">
        <v>44</v>
      </c>
      <c r="C101" s="6" t="s">
        <v>53</v>
      </c>
      <c r="D101" s="6" t="s">
        <v>59</v>
      </c>
      <c r="E101" s="10">
        <v>33</v>
      </c>
    </row>
    <row r="102" spans="1:5" x14ac:dyDescent="0.3">
      <c r="A102" s="5">
        <v>41403</v>
      </c>
      <c r="B102" s="1" t="s">
        <v>45</v>
      </c>
      <c r="C102" s="6" t="s">
        <v>50</v>
      </c>
      <c r="D102" s="6" t="s">
        <v>60</v>
      </c>
      <c r="E102" s="10">
        <v>7</v>
      </c>
    </row>
    <row r="103" spans="1:5" x14ac:dyDescent="0.3">
      <c r="A103" s="5">
        <v>41403</v>
      </c>
      <c r="B103" s="7" t="s">
        <v>44</v>
      </c>
      <c r="C103" s="6" t="s">
        <v>51</v>
      </c>
      <c r="D103" s="6" t="s">
        <v>59</v>
      </c>
      <c r="E103" s="10">
        <v>33</v>
      </c>
    </row>
    <row r="104" spans="1:5" x14ac:dyDescent="0.3">
      <c r="A104" s="5">
        <v>41404</v>
      </c>
      <c r="B104" s="1" t="s">
        <v>43</v>
      </c>
      <c r="C104" s="6" t="s">
        <v>49</v>
      </c>
      <c r="D104" s="6" t="s">
        <v>59</v>
      </c>
      <c r="E104" s="10">
        <v>23</v>
      </c>
    </row>
    <row r="105" spans="1:5" x14ac:dyDescent="0.3">
      <c r="A105" s="5">
        <v>41404</v>
      </c>
      <c r="B105" s="1" t="s">
        <v>45</v>
      </c>
      <c r="C105" s="6" t="s">
        <v>53</v>
      </c>
      <c r="D105" s="6" t="s">
        <v>59</v>
      </c>
      <c r="E105" s="10">
        <v>7</v>
      </c>
    </row>
    <row r="106" spans="1:5" x14ac:dyDescent="0.3">
      <c r="A106" s="5">
        <v>41404</v>
      </c>
      <c r="B106" s="1" t="s">
        <v>45</v>
      </c>
      <c r="C106" s="6" t="s">
        <v>53</v>
      </c>
      <c r="D106" s="6" t="s">
        <v>60</v>
      </c>
      <c r="E106" s="10">
        <v>17</v>
      </c>
    </row>
    <row r="107" spans="1:5" x14ac:dyDescent="0.3">
      <c r="A107" s="5">
        <v>41404</v>
      </c>
      <c r="B107" s="8" t="s">
        <v>43</v>
      </c>
      <c r="C107" s="6" t="s">
        <v>52</v>
      </c>
      <c r="D107" s="6" t="s">
        <v>59</v>
      </c>
      <c r="E107" s="10">
        <v>33</v>
      </c>
    </row>
    <row r="108" spans="1:5" x14ac:dyDescent="0.3">
      <c r="A108" s="5">
        <v>41404</v>
      </c>
      <c r="B108" s="1" t="s">
        <v>48</v>
      </c>
      <c r="C108" s="6" t="s">
        <v>53</v>
      </c>
      <c r="D108" s="6" t="s">
        <v>60</v>
      </c>
      <c r="E108" s="10">
        <v>33</v>
      </c>
    </row>
    <row r="109" spans="1:5" x14ac:dyDescent="0.3">
      <c r="A109" s="5">
        <v>41404</v>
      </c>
      <c r="B109" s="7" t="s">
        <v>48</v>
      </c>
      <c r="C109" s="6" t="s">
        <v>54</v>
      </c>
      <c r="D109" s="6" t="s">
        <v>59</v>
      </c>
      <c r="E109" s="10">
        <v>40</v>
      </c>
    </row>
    <row r="110" spans="1:5" x14ac:dyDescent="0.3">
      <c r="A110" s="5">
        <v>41404</v>
      </c>
      <c r="B110" s="6" t="s">
        <v>43</v>
      </c>
      <c r="C110" s="6" t="s">
        <v>52</v>
      </c>
      <c r="D110" s="6" t="s">
        <v>59</v>
      </c>
      <c r="E110" s="10">
        <v>60</v>
      </c>
    </row>
    <row r="111" spans="1:5" x14ac:dyDescent="0.3">
      <c r="A111" s="5">
        <v>41404</v>
      </c>
      <c r="B111" s="7" t="s">
        <v>44</v>
      </c>
      <c r="C111" s="6" t="s">
        <v>52</v>
      </c>
      <c r="D111" s="6" t="s">
        <v>59</v>
      </c>
      <c r="E111" s="10">
        <v>33</v>
      </c>
    </row>
    <row r="112" spans="1:5" x14ac:dyDescent="0.3">
      <c r="A112" s="5">
        <v>41404</v>
      </c>
      <c r="B112" s="1" t="s">
        <v>47</v>
      </c>
      <c r="C112" s="6" t="s">
        <v>54</v>
      </c>
      <c r="D112" s="6" t="s">
        <v>59</v>
      </c>
      <c r="E112" s="10">
        <v>67</v>
      </c>
    </row>
    <row r="113" spans="1:5" x14ac:dyDescent="0.3">
      <c r="A113" s="5">
        <v>41404</v>
      </c>
      <c r="B113" s="1" t="s">
        <v>48</v>
      </c>
      <c r="C113" s="6" t="s">
        <v>53</v>
      </c>
      <c r="D113" s="6" t="s">
        <v>60</v>
      </c>
      <c r="E113" s="10">
        <v>33</v>
      </c>
    </row>
    <row r="114" spans="1:5" x14ac:dyDescent="0.3">
      <c r="A114" s="5">
        <v>41404</v>
      </c>
      <c r="B114" s="1" t="s">
        <v>43</v>
      </c>
      <c r="C114" s="6" t="s">
        <v>49</v>
      </c>
      <c r="D114" s="6" t="s">
        <v>60</v>
      </c>
      <c r="E114" s="10">
        <v>23</v>
      </c>
    </row>
    <row r="115" spans="1:5" x14ac:dyDescent="0.3">
      <c r="A115" s="5">
        <v>41405</v>
      </c>
      <c r="B115" s="1" t="s">
        <v>45</v>
      </c>
      <c r="C115" s="6" t="s">
        <v>55</v>
      </c>
      <c r="D115" s="6" t="s">
        <v>60</v>
      </c>
      <c r="E115" s="10">
        <v>7</v>
      </c>
    </row>
    <row r="116" spans="1:5" x14ac:dyDescent="0.3">
      <c r="A116" s="5">
        <v>41405</v>
      </c>
      <c r="B116" s="1" t="s">
        <v>45</v>
      </c>
      <c r="C116" s="6" t="s">
        <v>52</v>
      </c>
      <c r="D116" s="6" t="s">
        <v>60</v>
      </c>
      <c r="E116" s="10">
        <v>17</v>
      </c>
    </row>
    <row r="117" spans="1:5" x14ac:dyDescent="0.3">
      <c r="A117" s="5">
        <v>41405</v>
      </c>
      <c r="B117" s="8" t="s">
        <v>43</v>
      </c>
      <c r="C117" s="6" t="s">
        <v>55</v>
      </c>
      <c r="D117" s="6" t="s">
        <v>60</v>
      </c>
      <c r="E117" s="10">
        <v>33</v>
      </c>
    </row>
    <row r="118" spans="1:5" x14ac:dyDescent="0.3">
      <c r="A118" s="5">
        <v>41405</v>
      </c>
      <c r="B118" s="1" t="s">
        <v>45</v>
      </c>
      <c r="C118" s="6" t="s">
        <v>50</v>
      </c>
      <c r="D118" s="6" t="s">
        <v>59</v>
      </c>
      <c r="E118" s="10">
        <v>7</v>
      </c>
    </row>
    <row r="119" spans="1:5" x14ac:dyDescent="0.3">
      <c r="A119" s="5">
        <v>41405</v>
      </c>
      <c r="B119" s="7" t="s">
        <v>44</v>
      </c>
      <c r="C119" s="6" t="s">
        <v>54</v>
      </c>
      <c r="D119" s="6" t="s">
        <v>59</v>
      </c>
      <c r="E119" s="10">
        <v>33</v>
      </c>
    </row>
    <row r="120" spans="1:5" x14ac:dyDescent="0.3">
      <c r="A120" s="5">
        <v>41405</v>
      </c>
      <c r="B120" s="7" t="s">
        <v>44</v>
      </c>
      <c r="C120" s="6" t="s">
        <v>50</v>
      </c>
      <c r="D120" s="6" t="s">
        <v>59</v>
      </c>
      <c r="E120" s="10">
        <v>33</v>
      </c>
    </row>
    <row r="121" spans="1:5" x14ac:dyDescent="0.3">
      <c r="A121" s="5">
        <v>41405</v>
      </c>
      <c r="B121" s="7" t="s">
        <v>44</v>
      </c>
      <c r="C121" s="6" t="s">
        <v>53</v>
      </c>
      <c r="D121" s="6" t="s">
        <v>59</v>
      </c>
      <c r="E121" s="10">
        <v>33</v>
      </c>
    </row>
    <row r="122" spans="1:5" x14ac:dyDescent="0.3">
      <c r="A122" s="5">
        <v>41405</v>
      </c>
      <c r="B122" s="1" t="s">
        <v>45</v>
      </c>
      <c r="C122" s="6" t="s">
        <v>52</v>
      </c>
      <c r="D122" s="6" t="s">
        <v>59</v>
      </c>
      <c r="E122" s="10">
        <v>7</v>
      </c>
    </row>
    <row r="123" spans="1:5" x14ac:dyDescent="0.3">
      <c r="A123" s="5">
        <v>41405</v>
      </c>
      <c r="B123" s="1" t="s">
        <v>48</v>
      </c>
      <c r="C123" s="6" t="s">
        <v>51</v>
      </c>
      <c r="D123" s="6" t="s">
        <v>59</v>
      </c>
      <c r="E123" s="10">
        <v>33</v>
      </c>
    </row>
    <row r="124" spans="1:5" x14ac:dyDescent="0.3">
      <c r="A124" s="5">
        <v>41405</v>
      </c>
      <c r="B124" s="1" t="s">
        <v>43</v>
      </c>
      <c r="C124" s="6" t="s">
        <v>52</v>
      </c>
      <c r="D124" s="6" t="s">
        <v>60</v>
      </c>
      <c r="E124" s="10">
        <v>23</v>
      </c>
    </row>
    <row r="125" spans="1:5" x14ac:dyDescent="0.3">
      <c r="A125" s="5">
        <v>41406</v>
      </c>
      <c r="B125" s="1" t="s">
        <v>45</v>
      </c>
      <c r="C125" s="6" t="s">
        <v>54</v>
      </c>
      <c r="D125" s="6" t="s">
        <v>60</v>
      </c>
      <c r="E125" s="10">
        <v>7</v>
      </c>
    </row>
    <row r="126" spans="1:5" x14ac:dyDescent="0.3">
      <c r="A126" s="5">
        <v>41406</v>
      </c>
      <c r="B126" s="1" t="s">
        <v>45</v>
      </c>
      <c r="C126" s="6" t="s">
        <v>54</v>
      </c>
      <c r="D126" s="6" t="s">
        <v>59</v>
      </c>
      <c r="E126" s="10">
        <v>17</v>
      </c>
    </row>
    <row r="127" spans="1:5" x14ac:dyDescent="0.3">
      <c r="A127" s="5">
        <v>41406</v>
      </c>
      <c r="B127" s="7" t="s">
        <v>44</v>
      </c>
      <c r="C127" s="6" t="s">
        <v>54</v>
      </c>
      <c r="D127" s="6" t="s">
        <v>59</v>
      </c>
      <c r="E127" s="10">
        <v>33</v>
      </c>
    </row>
    <row r="128" spans="1:5" x14ac:dyDescent="0.3">
      <c r="A128" s="5">
        <v>41406</v>
      </c>
      <c r="B128" s="1" t="s">
        <v>45</v>
      </c>
      <c r="C128" s="6" t="s">
        <v>49</v>
      </c>
      <c r="D128" s="6" t="s">
        <v>59</v>
      </c>
      <c r="E128" s="10">
        <v>7</v>
      </c>
    </row>
    <row r="129" spans="1:5" x14ac:dyDescent="0.3">
      <c r="A129" s="5">
        <v>41406</v>
      </c>
      <c r="B129" s="1" t="s">
        <v>45</v>
      </c>
      <c r="C129" s="6" t="s">
        <v>54</v>
      </c>
      <c r="D129" s="6" t="s">
        <v>60</v>
      </c>
      <c r="E129" s="10">
        <v>7</v>
      </c>
    </row>
    <row r="130" spans="1:5" x14ac:dyDescent="0.3">
      <c r="A130" s="5">
        <v>41406</v>
      </c>
      <c r="B130" s="6" t="s">
        <v>43</v>
      </c>
      <c r="C130" s="6" t="s">
        <v>51</v>
      </c>
      <c r="D130" s="6" t="s">
        <v>59</v>
      </c>
      <c r="E130" s="10">
        <v>60</v>
      </c>
    </row>
    <row r="131" spans="1:5" x14ac:dyDescent="0.3">
      <c r="A131" s="5">
        <v>41406</v>
      </c>
      <c r="B131" s="7" t="s">
        <v>44</v>
      </c>
      <c r="C131" s="6" t="s">
        <v>49</v>
      </c>
      <c r="D131" s="6" t="s">
        <v>60</v>
      </c>
      <c r="E131" s="10">
        <v>33</v>
      </c>
    </row>
    <row r="132" spans="1:5" x14ac:dyDescent="0.3">
      <c r="A132" s="5">
        <v>41406</v>
      </c>
      <c r="B132" s="1" t="s">
        <v>45</v>
      </c>
      <c r="C132" s="6" t="s">
        <v>49</v>
      </c>
      <c r="D132" s="6" t="s">
        <v>60</v>
      </c>
      <c r="E132" s="10">
        <v>7</v>
      </c>
    </row>
    <row r="133" spans="1:5" x14ac:dyDescent="0.3">
      <c r="A133" s="5">
        <v>41407</v>
      </c>
      <c r="B133" s="1" t="s">
        <v>45</v>
      </c>
      <c r="C133" s="6" t="s">
        <v>51</v>
      </c>
      <c r="D133" s="6" t="s">
        <v>59</v>
      </c>
      <c r="E133" s="10">
        <v>7</v>
      </c>
    </row>
    <row r="134" spans="1:5" x14ac:dyDescent="0.3">
      <c r="A134" s="5">
        <v>41407</v>
      </c>
      <c r="B134" s="7" t="s">
        <v>44</v>
      </c>
      <c r="C134" s="6" t="s">
        <v>49</v>
      </c>
      <c r="D134" s="6" t="s">
        <v>60</v>
      </c>
      <c r="E134" s="10">
        <v>33</v>
      </c>
    </row>
    <row r="135" spans="1:5" x14ac:dyDescent="0.3">
      <c r="A135" s="5">
        <v>41407</v>
      </c>
      <c r="B135" s="1" t="s">
        <v>45</v>
      </c>
      <c r="C135" s="6" t="s">
        <v>53</v>
      </c>
      <c r="D135" s="6" t="s">
        <v>59</v>
      </c>
      <c r="E135" s="10">
        <v>7</v>
      </c>
    </row>
    <row r="136" spans="1:5" x14ac:dyDescent="0.3">
      <c r="A136" s="5">
        <v>41407</v>
      </c>
      <c r="B136" s="1" t="s">
        <v>45</v>
      </c>
      <c r="C136" s="6" t="s">
        <v>53</v>
      </c>
      <c r="D136" s="6" t="s">
        <v>59</v>
      </c>
      <c r="E136" s="10">
        <v>7</v>
      </c>
    </row>
    <row r="137" spans="1:5" x14ac:dyDescent="0.3">
      <c r="A137" s="5">
        <v>41407</v>
      </c>
      <c r="B137" s="8" t="s">
        <v>43</v>
      </c>
      <c r="C137" s="6" t="s">
        <v>52</v>
      </c>
      <c r="D137" s="6" t="s">
        <v>60</v>
      </c>
      <c r="E137" s="10">
        <v>33</v>
      </c>
    </row>
    <row r="138" spans="1:5" x14ac:dyDescent="0.3">
      <c r="A138" s="5">
        <v>41407</v>
      </c>
      <c r="B138" s="7" t="s">
        <v>44</v>
      </c>
      <c r="C138" s="6" t="s">
        <v>50</v>
      </c>
      <c r="D138" s="6" t="s">
        <v>59</v>
      </c>
      <c r="E138" s="10">
        <v>33</v>
      </c>
    </row>
    <row r="139" spans="1:5" x14ac:dyDescent="0.3">
      <c r="A139" s="5">
        <v>41407</v>
      </c>
      <c r="B139" s="7" t="s">
        <v>44</v>
      </c>
      <c r="C139" s="6" t="s">
        <v>53</v>
      </c>
      <c r="D139" s="6" t="s">
        <v>59</v>
      </c>
      <c r="E139" s="10">
        <v>33</v>
      </c>
    </row>
    <row r="140" spans="1:5" x14ac:dyDescent="0.3">
      <c r="A140" s="5">
        <v>41407</v>
      </c>
      <c r="B140" s="7" t="s">
        <v>44</v>
      </c>
      <c r="C140" s="6" t="s">
        <v>55</v>
      </c>
      <c r="D140" s="6" t="s">
        <v>59</v>
      </c>
      <c r="E140" s="10">
        <v>33</v>
      </c>
    </row>
    <row r="141" spans="1:5" x14ac:dyDescent="0.3">
      <c r="A141" s="5">
        <v>41407</v>
      </c>
      <c r="B141" s="7" t="s">
        <v>44</v>
      </c>
      <c r="C141" s="6" t="s">
        <v>51</v>
      </c>
      <c r="D141" s="6" t="s">
        <v>59</v>
      </c>
      <c r="E141" s="10">
        <v>33</v>
      </c>
    </row>
    <row r="142" spans="1:5" x14ac:dyDescent="0.3">
      <c r="A142" s="5">
        <v>41407</v>
      </c>
      <c r="B142" s="1" t="s">
        <v>47</v>
      </c>
      <c r="C142" s="6" t="s">
        <v>55</v>
      </c>
      <c r="D142" s="6" t="s">
        <v>59</v>
      </c>
      <c r="E142" s="10">
        <v>67</v>
      </c>
    </row>
    <row r="143" spans="1:5" x14ac:dyDescent="0.3">
      <c r="A143" s="5">
        <v>41407</v>
      </c>
      <c r="B143" s="7" t="s">
        <v>44</v>
      </c>
      <c r="C143" s="6" t="s">
        <v>55</v>
      </c>
      <c r="D143" s="6" t="s">
        <v>59</v>
      </c>
      <c r="E143" s="10">
        <v>33</v>
      </c>
    </row>
    <row r="144" spans="1:5" x14ac:dyDescent="0.3">
      <c r="A144" s="5">
        <v>41407</v>
      </c>
      <c r="B144" s="1" t="s">
        <v>47</v>
      </c>
      <c r="C144" s="6" t="s">
        <v>53</v>
      </c>
      <c r="D144" s="6" t="s">
        <v>60</v>
      </c>
      <c r="E144" s="10">
        <v>67</v>
      </c>
    </row>
    <row r="145" spans="1:5" x14ac:dyDescent="0.3">
      <c r="A145" s="5">
        <v>41407</v>
      </c>
      <c r="B145" s="1" t="s">
        <v>45</v>
      </c>
      <c r="C145" s="6" t="s">
        <v>52</v>
      </c>
      <c r="D145" s="6" t="s">
        <v>60</v>
      </c>
      <c r="E145" s="10">
        <v>7</v>
      </c>
    </row>
    <row r="146" spans="1:5" x14ac:dyDescent="0.3">
      <c r="A146" s="5">
        <v>41407</v>
      </c>
      <c r="B146" s="1" t="s">
        <v>45</v>
      </c>
      <c r="C146" s="6" t="s">
        <v>50</v>
      </c>
      <c r="D146" s="6" t="s">
        <v>59</v>
      </c>
      <c r="E146" s="10">
        <v>17</v>
      </c>
    </row>
    <row r="147" spans="1:5" x14ac:dyDescent="0.3">
      <c r="A147" s="5">
        <v>41408</v>
      </c>
      <c r="B147" s="8" t="s">
        <v>43</v>
      </c>
      <c r="C147" s="6" t="s">
        <v>49</v>
      </c>
      <c r="D147" s="6" t="s">
        <v>59</v>
      </c>
      <c r="E147" s="10">
        <v>33</v>
      </c>
    </row>
    <row r="148" spans="1:5" x14ac:dyDescent="0.3">
      <c r="A148" s="5">
        <v>41408</v>
      </c>
      <c r="B148" s="7" t="s">
        <v>44</v>
      </c>
      <c r="C148" s="6" t="s">
        <v>50</v>
      </c>
      <c r="D148" s="6" t="s">
        <v>60</v>
      </c>
      <c r="E148" s="10">
        <v>33</v>
      </c>
    </row>
    <row r="149" spans="1:5" x14ac:dyDescent="0.3">
      <c r="A149" s="5">
        <v>41408</v>
      </c>
      <c r="B149" s="7" t="s">
        <v>48</v>
      </c>
      <c r="C149" s="6" t="s">
        <v>50</v>
      </c>
      <c r="D149" s="6" t="s">
        <v>60</v>
      </c>
      <c r="E149" s="10">
        <v>40</v>
      </c>
    </row>
    <row r="150" spans="1:5" x14ac:dyDescent="0.3">
      <c r="A150" s="5">
        <v>41408</v>
      </c>
      <c r="B150" s="1" t="s">
        <v>47</v>
      </c>
      <c r="C150" s="6" t="s">
        <v>51</v>
      </c>
      <c r="D150" s="6" t="s">
        <v>59</v>
      </c>
      <c r="E150" s="10">
        <v>67</v>
      </c>
    </row>
    <row r="151" spans="1:5" x14ac:dyDescent="0.3">
      <c r="A151" s="5">
        <v>41408</v>
      </c>
      <c r="B151" s="1" t="s">
        <v>47</v>
      </c>
      <c r="C151" s="6" t="s">
        <v>51</v>
      </c>
      <c r="D151" s="6" t="s">
        <v>59</v>
      </c>
      <c r="E151" s="10">
        <v>67</v>
      </c>
    </row>
    <row r="152" spans="1:5" x14ac:dyDescent="0.3">
      <c r="A152" s="5">
        <v>41408</v>
      </c>
      <c r="B152" s="7" t="s">
        <v>44</v>
      </c>
      <c r="C152" s="6" t="s">
        <v>52</v>
      </c>
      <c r="D152" s="6" t="s">
        <v>59</v>
      </c>
      <c r="E152" s="10">
        <v>33</v>
      </c>
    </row>
    <row r="153" spans="1:5" x14ac:dyDescent="0.3">
      <c r="A153" s="5">
        <v>41408</v>
      </c>
      <c r="B153" s="7" t="s">
        <v>44</v>
      </c>
      <c r="C153" s="6" t="s">
        <v>54</v>
      </c>
      <c r="D153" s="6" t="s">
        <v>59</v>
      </c>
      <c r="E153" s="10">
        <v>33</v>
      </c>
    </row>
    <row r="154" spans="1:5" x14ac:dyDescent="0.3">
      <c r="A154" s="5">
        <v>41408</v>
      </c>
      <c r="B154" s="1" t="s">
        <v>47</v>
      </c>
      <c r="C154" s="6" t="s">
        <v>53</v>
      </c>
      <c r="D154" s="6" t="s">
        <v>59</v>
      </c>
      <c r="E154" s="10">
        <v>67</v>
      </c>
    </row>
    <row r="155" spans="1:5" x14ac:dyDescent="0.3">
      <c r="A155" s="5">
        <v>41408</v>
      </c>
      <c r="B155" s="7" t="s">
        <v>44</v>
      </c>
      <c r="C155" s="6" t="s">
        <v>50</v>
      </c>
      <c r="D155" s="6" t="s">
        <v>59</v>
      </c>
      <c r="E155" s="10">
        <v>33</v>
      </c>
    </row>
    <row r="156" spans="1:5" x14ac:dyDescent="0.3">
      <c r="A156" s="5">
        <v>41409</v>
      </c>
      <c r="B156" s="1" t="s">
        <v>45</v>
      </c>
      <c r="C156" s="6" t="s">
        <v>54</v>
      </c>
      <c r="D156" s="6" t="s">
        <v>60</v>
      </c>
      <c r="E156" s="10">
        <v>17</v>
      </c>
    </row>
    <row r="157" spans="1:5" x14ac:dyDescent="0.3">
      <c r="A157" s="5">
        <v>41409</v>
      </c>
      <c r="B157" s="8" t="s">
        <v>43</v>
      </c>
      <c r="C157" s="6" t="s">
        <v>52</v>
      </c>
      <c r="D157" s="6" t="s">
        <v>60</v>
      </c>
      <c r="E157" s="10">
        <v>33</v>
      </c>
    </row>
    <row r="158" spans="1:5" x14ac:dyDescent="0.3">
      <c r="A158" s="5">
        <v>41409</v>
      </c>
      <c r="B158" s="9" t="s">
        <v>43</v>
      </c>
      <c r="C158" s="6" t="s">
        <v>53</v>
      </c>
      <c r="D158" s="6" t="s">
        <v>59</v>
      </c>
      <c r="E158" s="10">
        <v>40</v>
      </c>
    </row>
    <row r="159" spans="1:5" x14ac:dyDescent="0.3">
      <c r="A159" s="5">
        <v>41409</v>
      </c>
      <c r="B159" s="7" t="s">
        <v>48</v>
      </c>
      <c r="C159" s="6" t="s">
        <v>49</v>
      </c>
      <c r="D159" s="6" t="s">
        <v>60</v>
      </c>
      <c r="E159" s="10">
        <v>40</v>
      </c>
    </row>
    <row r="160" spans="1:5" x14ac:dyDescent="0.3">
      <c r="A160" s="5">
        <v>41409</v>
      </c>
      <c r="B160" s="7" t="s">
        <v>44</v>
      </c>
      <c r="C160" s="6" t="s">
        <v>52</v>
      </c>
      <c r="D160" s="6" t="s">
        <v>59</v>
      </c>
      <c r="E160" s="10">
        <v>33</v>
      </c>
    </row>
    <row r="161" spans="1:5" x14ac:dyDescent="0.3">
      <c r="A161" s="5">
        <v>41409</v>
      </c>
      <c r="B161" s="7" t="s">
        <v>44</v>
      </c>
      <c r="C161" s="6" t="s">
        <v>53</v>
      </c>
      <c r="D161" s="6" t="s">
        <v>59</v>
      </c>
      <c r="E161" s="10">
        <v>33</v>
      </c>
    </row>
    <row r="162" spans="1:5" x14ac:dyDescent="0.3">
      <c r="A162" s="5">
        <v>41409</v>
      </c>
      <c r="B162" s="1" t="s">
        <v>47</v>
      </c>
      <c r="C162" s="6" t="s">
        <v>50</v>
      </c>
      <c r="D162" s="6" t="s">
        <v>59</v>
      </c>
      <c r="E162" s="10">
        <v>67</v>
      </c>
    </row>
    <row r="163" spans="1:5" x14ac:dyDescent="0.3">
      <c r="A163" s="5">
        <v>41409</v>
      </c>
      <c r="B163" s="1" t="s">
        <v>47</v>
      </c>
      <c r="C163" s="6" t="s">
        <v>49</v>
      </c>
      <c r="D163" s="6" t="s">
        <v>60</v>
      </c>
      <c r="E163" s="10">
        <v>67</v>
      </c>
    </row>
    <row r="164" spans="1:5" x14ac:dyDescent="0.3">
      <c r="A164" s="5">
        <v>41409</v>
      </c>
      <c r="B164" s="1" t="s">
        <v>43</v>
      </c>
      <c r="C164" s="6" t="s">
        <v>55</v>
      </c>
      <c r="D164" s="6" t="s">
        <v>60</v>
      </c>
      <c r="E164" s="10">
        <v>23</v>
      </c>
    </row>
    <row r="165" spans="1:5" x14ac:dyDescent="0.3">
      <c r="A165" s="5">
        <v>41410</v>
      </c>
      <c r="B165" s="1" t="s">
        <v>45</v>
      </c>
      <c r="C165" s="6" t="s">
        <v>55</v>
      </c>
      <c r="D165" s="6" t="s">
        <v>59</v>
      </c>
      <c r="E165" s="10">
        <v>7</v>
      </c>
    </row>
    <row r="166" spans="1:5" x14ac:dyDescent="0.3">
      <c r="A166" s="5">
        <v>41410</v>
      </c>
      <c r="B166" s="1" t="s">
        <v>45</v>
      </c>
      <c r="C166" s="6" t="s">
        <v>54</v>
      </c>
      <c r="D166" s="6" t="s">
        <v>59</v>
      </c>
      <c r="E166" s="10">
        <v>17</v>
      </c>
    </row>
    <row r="167" spans="1:5" x14ac:dyDescent="0.3">
      <c r="A167" s="5">
        <v>41410</v>
      </c>
      <c r="B167" s="7" t="s">
        <v>44</v>
      </c>
      <c r="C167" s="6" t="s">
        <v>55</v>
      </c>
      <c r="D167" s="6" t="s">
        <v>60</v>
      </c>
      <c r="E167" s="10">
        <v>33</v>
      </c>
    </row>
    <row r="168" spans="1:5" x14ac:dyDescent="0.3">
      <c r="A168" s="5">
        <v>41410</v>
      </c>
      <c r="B168" s="7" t="s">
        <v>44</v>
      </c>
      <c r="C168" s="6" t="s">
        <v>50</v>
      </c>
      <c r="D168" s="6" t="s">
        <v>60</v>
      </c>
      <c r="E168" s="10">
        <v>33</v>
      </c>
    </row>
    <row r="169" spans="1:5" x14ac:dyDescent="0.3">
      <c r="A169" s="5">
        <v>41410</v>
      </c>
      <c r="B169" s="7" t="s">
        <v>48</v>
      </c>
      <c r="C169" s="6" t="s">
        <v>54</v>
      </c>
      <c r="D169" s="6" t="s">
        <v>59</v>
      </c>
      <c r="E169" s="10">
        <v>40</v>
      </c>
    </row>
    <row r="170" spans="1:5" x14ac:dyDescent="0.3">
      <c r="A170" s="5">
        <v>41410</v>
      </c>
      <c r="B170" s="6" t="s">
        <v>43</v>
      </c>
      <c r="C170" s="6" t="s">
        <v>55</v>
      </c>
      <c r="D170" s="6" t="s">
        <v>59</v>
      </c>
      <c r="E170" s="10">
        <v>60</v>
      </c>
    </row>
    <row r="171" spans="1:5" x14ac:dyDescent="0.3">
      <c r="A171" s="5">
        <v>41410</v>
      </c>
      <c r="B171" s="7" t="s">
        <v>44</v>
      </c>
      <c r="C171" s="6" t="s">
        <v>49</v>
      </c>
      <c r="D171" s="6" t="s">
        <v>59</v>
      </c>
      <c r="E171" s="10">
        <v>33</v>
      </c>
    </row>
    <row r="172" spans="1:5" x14ac:dyDescent="0.3">
      <c r="A172" s="5">
        <v>41410</v>
      </c>
      <c r="B172" s="1" t="s">
        <v>47</v>
      </c>
      <c r="C172" s="6" t="s">
        <v>54</v>
      </c>
      <c r="D172" s="6" t="s">
        <v>59</v>
      </c>
      <c r="E172" s="10">
        <v>67</v>
      </c>
    </row>
    <row r="173" spans="1:5" x14ac:dyDescent="0.3">
      <c r="A173" s="5">
        <v>41410</v>
      </c>
      <c r="B173" s="1" t="s">
        <v>48</v>
      </c>
      <c r="C173" s="6" t="s">
        <v>52</v>
      </c>
      <c r="D173" s="6" t="s">
        <v>60</v>
      </c>
      <c r="E173" s="10">
        <v>33</v>
      </c>
    </row>
    <row r="174" spans="1:5" x14ac:dyDescent="0.3">
      <c r="A174" s="5">
        <v>41410</v>
      </c>
      <c r="B174" s="1" t="s">
        <v>43</v>
      </c>
      <c r="C174" s="6" t="s">
        <v>55</v>
      </c>
      <c r="D174" s="6" t="s">
        <v>59</v>
      </c>
      <c r="E174" s="10">
        <v>23</v>
      </c>
    </row>
    <row r="175" spans="1:5" x14ac:dyDescent="0.3">
      <c r="A175" s="5">
        <v>41410</v>
      </c>
      <c r="B175" s="1" t="s">
        <v>45</v>
      </c>
      <c r="C175" s="6" t="s">
        <v>53</v>
      </c>
      <c r="D175" s="6" t="s">
        <v>59</v>
      </c>
      <c r="E175" s="10">
        <v>7</v>
      </c>
    </row>
    <row r="176" spans="1:5" x14ac:dyDescent="0.3">
      <c r="A176" s="5">
        <v>41410</v>
      </c>
      <c r="B176" s="1" t="s">
        <v>45</v>
      </c>
      <c r="C176" s="6" t="s">
        <v>51</v>
      </c>
      <c r="D176" s="6" t="s">
        <v>60</v>
      </c>
      <c r="E176" s="10">
        <v>17</v>
      </c>
    </row>
    <row r="177" spans="1:5" x14ac:dyDescent="0.3">
      <c r="A177" s="5">
        <v>41410</v>
      </c>
      <c r="B177" s="8" t="s">
        <v>43</v>
      </c>
      <c r="C177" s="6" t="s">
        <v>53</v>
      </c>
      <c r="D177" s="6" t="s">
        <v>59</v>
      </c>
      <c r="E177" s="10">
        <v>33</v>
      </c>
    </row>
    <row r="178" spans="1:5" x14ac:dyDescent="0.3">
      <c r="A178" s="5">
        <v>41411</v>
      </c>
      <c r="B178" s="7" t="s">
        <v>44</v>
      </c>
      <c r="C178" s="6" t="s">
        <v>54</v>
      </c>
      <c r="D178" s="6" t="s">
        <v>59</v>
      </c>
      <c r="E178" s="10">
        <v>33</v>
      </c>
    </row>
    <row r="179" spans="1:5" x14ac:dyDescent="0.3">
      <c r="A179" s="5">
        <v>41411</v>
      </c>
      <c r="B179" s="7" t="s">
        <v>44</v>
      </c>
      <c r="C179" s="6" t="s">
        <v>55</v>
      </c>
      <c r="D179" s="6" t="s">
        <v>59</v>
      </c>
      <c r="E179" s="10">
        <v>33</v>
      </c>
    </row>
    <row r="180" spans="1:5" x14ac:dyDescent="0.3">
      <c r="A180" s="5">
        <v>41411</v>
      </c>
      <c r="B180" s="6" t="s">
        <v>43</v>
      </c>
      <c r="C180" s="6" t="s">
        <v>53</v>
      </c>
      <c r="D180" s="6" t="s">
        <v>60</v>
      </c>
      <c r="E180" s="10">
        <v>60</v>
      </c>
    </row>
    <row r="181" spans="1:5" x14ac:dyDescent="0.3">
      <c r="A181" s="5">
        <v>41411</v>
      </c>
      <c r="B181" s="7" t="s">
        <v>44</v>
      </c>
      <c r="C181" s="6" t="s">
        <v>55</v>
      </c>
      <c r="D181" s="6" t="s">
        <v>60</v>
      </c>
      <c r="E181" s="10">
        <v>33</v>
      </c>
    </row>
    <row r="182" spans="1:5" x14ac:dyDescent="0.3">
      <c r="A182" s="5">
        <v>41411</v>
      </c>
      <c r="B182" s="1" t="s">
        <v>47</v>
      </c>
      <c r="C182" s="6" t="s">
        <v>50</v>
      </c>
      <c r="D182" s="6" t="s">
        <v>60</v>
      </c>
      <c r="E182" s="10">
        <v>67</v>
      </c>
    </row>
    <row r="183" spans="1:5" x14ac:dyDescent="0.3">
      <c r="A183" s="5">
        <v>41411</v>
      </c>
      <c r="B183" s="1" t="s">
        <v>48</v>
      </c>
      <c r="C183" s="6" t="s">
        <v>53</v>
      </c>
      <c r="D183" s="6" t="s">
        <v>60</v>
      </c>
      <c r="E183" s="10">
        <v>33</v>
      </c>
    </row>
    <row r="184" spans="1:5" x14ac:dyDescent="0.3">
      <c r="A184" s="5">
        <v>41411</v>
      </c>
      <c r="B184" s="7" t="s">
        <v>44</v>
      </c>
      <c r="C184" s="6" t="s">
        <v>53</v>
      </c>
      <c r="D184" s="6" t="s">
        <v>59</v>
      </c>
      <c r="E184" s="10">
        <v>33</v>
      </c>
    </row>
    <row r="185" spans="1:5" x14ac:dyDescent="0.3">
      <c r="A185" s="5">
        <v>41411</v>
      </c>
      <c r="B185" s="1" t="s">
        <v>45</v>
      </c>
      <c r="C185" s="6" t="s">
        <v>55</v>
      </c>
      <c r="D185" s="6" t="s">
        <v>59</v>
      </c>
      <c r="E185" s="10">
        <v>7</v>
      </c>
    </row>
    <row r="186" spans="1:5" x14ac:dyDescent="0.3">
      <c r="A186" s="5">
        <v>41412</v>
      </c>
      <c r="B186" s="1" t="s">
        <v>45</v>
      </c>
      <c r="C186" s="6" t="s">
        <v>51</v>
      </c>
      <c r="D186" s="6" t="s">
        <v>59</v>
      </c>
      <c r="E186" s="10">
        <v>17</v>
      </c>
    </row>
    <row r="187" spans="1:5" x14ac:dyDescent="0.3">
      <c r="A187" s="5">
        <v>41412</v>
      </c>
      <c r="B187" s="1" t="s">
        <v>45</v>
      </c>
      <c r="C187" s="6" t="s">
        <v>54</v>
      </c>
      <c r="D187" s="6" t="s">
        <v>59</v>
      </c>
      <c r="E187" s="10">
        <v>7</v>
      </c>
    </row>
    <row r="188" spans="1:5" x14ac:dyDescent="0.3">
      <c r="A188" s="5">
        <v>41412</v>
      </c>
      <c r="B188" s="1" t="s">
        <v>45</v>
      </c>
      <c r="C188" s="6" t="s">
        <v>49</v>
      </c>
      <c r="D188" s="6" t="s">
        <v>60</v>
      </c>
      <c r="E188" s="10">
        <v>17</v>
      </c>
    </row>
    <row r="189" spans="1:5" x14ac:dyDescent="0.3">
      <c r="A189" s="5">
        <v>41412</v>
      </c>
      <c r="B189" s="7" t="s">
        <v>44</v>
      </c>
      <c r="C189" s="6" t="s">
        <v>50</v>
      </c>
      <c r="D189" s="6" t="s">
        <v>59</v>
      </c>
      <c r="E189" s="10">
        <v>33</v>
      </c>
    </row>
    <row r="190" spans="1:5" x14ac:dyDescent="0.3">
      <c r="A190" s="5">
        <v>41412</v>
      </c>
      <c r="B190" s="1" t="s">
        <v>45</v>
      </c>
      <c r="C190" s="6" t="s">
        <v>55</v>
      </c>
      <c r="D190" s="6" t="s">
        <v>59</v>
      </c>
      <c r="E190" s="10">
        <v>7</v>
      </c>
    </row>
    <row r="191" spans="1:5" x14ac:dyDescent="0.3">
      <c r="A191" s="5">
        <v>41412</v>
      </c>
      <c r="B191" s="1" t="s">
        <v>45</v>
      </c>
      <c r="C191" s="6" t="s">
        <v>51</v>
      </c>
      <c r="D191" s="6" t="s">
        <v>60</v>
      </c>
      <c r="E191" s="10">
        <v>7</v>
      </c>
    </row>
    <row r="192" spans="1:5" x14ac:dyDescent="0.3">
      <c r="A192" s="5">
        <v>41412</v>
      </c>
      <c r="B192" s="7" t="s">
        <v>44</v>
      </c>
      <c r="C192" s="6" t="s">
        <v>50</v>
      </c>
      <c r="D192" s="6" t="s">
        <v>60</v>
      </c>
      <c r="E192" s="10">
        <v>33</v>
      </c>
    </row>
    <row r="193" spans="1:5" x14ac:dyDescent="0.3">
      <c r="A193" s="5">
        <v>41413</v>
      </c>
      <c r="B193" s="1" t="s">
        <v>45</v>
      </c>
      <c r="C193" s="6" t="s">
        <v>55</v>
      </c>
      <c r="D193" s="6" t="s">
        <v>60</v>
      </c>
      <c r="E193" s="10">
        <v>7</v>
      </c>
    </row>
    <row r="194" spans="1:5" x14ac:dyDescent="0.3">
      <c r="A194" s="5">
        <v>41414</v>
      </c>
      <c r="B194" s="1" t="s">
        <v>45</v>
      </c>
      <c r="C194" s="6" t="s">
        <v>52</v>
      </c>
      <c r="D194" s="6" t="s">
        <v>60</v>
      </c>
      <c r="E194" s="10">
        <v>7</v>
      </c>
    </row>
    <row r="195" spans="1:5" x14ac:dyDescent="0.3">
      <c r="A195" s="5">
        <v>41414</v>
      </c>
      <c r="B195" s="7" t="s">
        <v>44</v>
      </c>
      <c r="C195" s="6" t="s">
        <v>55</v>
      </c>
      <c r="D195" s="6" t="s">
        <v>60</v>
      </c>
      <c r="E195" s="10">
        <v>33</v>
      </c>
    </row>
    <row r="196" spans="1:5" x14ac:dyDescent="0.3">
      <c r="A196" s="5">
        <v>41414</v>
      </c>
      <c r="B196" s="1" t="s">
        <v>45</v>
      </c>
      <c r="C196" s="6" t="s">
        <v>53</v>
      </c>
      <c r="D196" s="6" t="s">
        <v>60</v>
      </c>
      <c r="E196" s="10">
        <v>7</v>
      </c>
    </row>
    <row r="197" spans="1:5" x14ac:dyDescent="0.3">
      <c r="A197" s="5">
        <v>41415</v>
      </c>
      <c r="B197" s="1" t="s">
        <v>45</v>
      </c>
      <c r="C197" s="6" t="s">
        <v>54</v>
      </c>
      <c r="D197" s="6" t="s">
        <v>60</v>
      </c>
      <c r="E197" s="10">
        <v>7</v>
      </c>
    </row>
    <row r="198" spans="1:5" x14ac:dyDescent="0.3">
      <c r="A198" s="5">
        <v>41415</v>
      </c>
      <c r="B198" s="1" t="s">
        <v>45</v>
      </c>
      <c r="C198" s="6" t="s">
        <v>53</v>
      </c>
      <c r="D198" s="6" t="s">
        <v>59</v>
      </c>
      <c r="E198" s="10">
        <v>7</v>
      </c>
    </row>
    <row r="199" spans="1:5" x14ac:dyDescent="0.3">
      <c r="A199" s="5">
        <v>41415</v>
      </c>
      <c r="B199" s="7" t="s">
        <v>44</v>
      </c>
      <c r="C199" s="6" t="s">
        <v>53</v>
      </c>
      <c r="D199" s="6" t="s">
        <v>59</v>
      </c>
      <c r="E199" s="10">
        <v>33</v>
      </c>
    </row>
    <row r="200" spans="1:5" x14ac:dyDescent="0.3">
      <c r="A200" s="5">
        <v>41416</v>
      </c>
      <c r="B200" s="7" t="s">
        <v>48</v>
      </c>
      <c r="C200" s="6" t="s">
        <v>50</v>
      </c>
      <c r="D200" s="6" t="s">
        <v>59</v>
      </c>
      <c r="E200" s="10">
        <v>40</v>
      </c>
    </row>
    <row r="201" spans="1:5" x14ac:dyDescent="0.3">
      <c r="A201" s="5">
        <v>41417</v>
      </c>
      <c r="B201" s="7" t="s">
        <v>44</v>
      </c>
      <c r="C201" s="6" t="s">
        <v>50</v>
      </c>
      <c r="D201" s="6" t="s">
        <v>60</v>
      </c>
      <c r="E201" s="10">
        <v>33</v>
      </c>
    </row>
    <row r="202" spans="1:5" x14ac:dyDescent="0.3">
      <c r="A202" s="5">
        <v>41417</v>
      </c>
      <c r="B202" s="7" t="s">
        <v>48</v>
      </c>
      <c r="C202" s="6" t="s">
        <v>52</v>
      </c>
      <c r="D202" s="6" t="s">
        <v>59</v>
      </c>
      <c r="E202" s="10">
        <v>40</v>
      </c>
    </row>
    <row r="203" spans="1:5" x14ac:dyDescent="0.3">
      <c r="A203" s="5">
        <v>41418</v>
      </c>
      <c r="B203" s="1" t="s">
        <v>48</v>
      </c>
      <c r="C203" s="6" t="s">
        <v>53</v>
      </c>
      <c r="D203" s="6" t="s">
        <v>60</v>
      </c>
      <c r="E203" s="10">
        <v>33</v>
      </c>
    </row>
    <row r="204" spans="1:5" x14ac:dyDescent="0.3">
      <c r="A204" s="5">
        <v>41418</v>
      </c>
      <c r="B204" s="1" t="s">
        <v>48</v>
      </c>
      <c r="C204" s="6" t="s">
        <v>53</v>
      </c>
      <c r="D204" s="6" t="s">
        <v>59</v>
      </c>
      <c r="E204" s="10">
        <v>33</v>
      </c>
    </row>
    <row r="205" spans="1:5" x14ac:dyDescent="0.3">
      <c r="A205" s="5">
        <v>41418</v>
      </c>
      <c r="B205" s="1" t="s">
        <v>48</v>
      </c>
      <c r="C205" s="6" t="s">
        <v>50</v>
      </c>
      <c r="D205" s="6" t="s">
        <v>59</v>
      </c>
      <c r="E205" s="10">
        <v>33</v>
      </c>
    </row>
    <row r="206" spans="1:5" x14ac:dyDescent="0.3">
      <c r="A206" s="5">
        <v>41418</v>
      </c>
      <c r="B206" s="6" t="s">
        <v>43</v>
      </c>
      <c r="C206" s="6" t="s">
        <v>51</v>
      </c>
      <c r="D206" s="6" t="s">
        <v>60</v>
      </c>
      <c r="E206" s="10">
        <v>60</v>
      </c>
    </row>
    <row r="207" spans="1:5" x14ac:dyDescent="0.3">
      <c r="A207" s="5">
        <v>41418</v>
      </c>
      <c r="B207" s="7" t="s">
        <v>44</v>
      </c>
      <c r="C207" s="6" t="s">
        <v>49</v>
      </c>
      <c r="D207" s="6" t="s">
        <v>59</v>
      </c>
      <c r="E207" s="10">
        <v>33</v>
      </c>
    </row>
    <row r="208" spans="1:5" x14ac:dyDescent="0.3">
      <c r="A208" s="5">
        <v>41418</v>
      </c>
      <c r="B208" s="6" t="s">
        <v>43</v>
      </c>
      <c r="C208" s="6" t="s">
        <v>50</v>
      </c>
      <c r="D208" s="6" t="s">
        <v>60</v>
      </c>
      <c r="E208" s="10">
        <v>60</v>
      </c>
    </row>
    <row r="209" spans="1:5" x14ac:dyDescent="0.3">
      <c r="A209" s="5">
        <v>41419</v>
      </c>
      <c r="B209" s="1" t="s">
        <v>45</v>
      </c>
      <c r="C209" s="6" t="s">
        <v>51</v>
      </c>
      <c r="D209" s="6" t="s">
        <v>60</v>
      </c>
      <c r="E209" s="10">
        <v>17</v>
      </c>
    </row>
    <row r="210" spans="1:5" x14ac:dyDescent="0.3">
      <c r="A210" s="5">
        <v>41419</v>
      </c>
      <c r="B210" s="7" t="s">
        <v>44</v>
      </c>
      <c r="C210" s="6" t="s">
        <v>53</v>
      </c>
      <c r="D210" s="6" t="s">
        <v>60</v>
      </c>
      <c r="E210" s="10">
        <v>33</v>
      </c>
    </row>
    <row r="211" spans="1:5" x14ac:dyDescent="0.3">
      <c r="A211" s="5">
        <v>41419</v>
      </c>
      <c r="B211" s="6" t="s">
        <v>43</v>
      </c>
      <c r="C211" s="6" t="s">
        <v>55</v>
      </c>
      <c r="D211" s="6" t="s">
        <v>59</v>
      </c>
      <c r="E211" s="10">
        <v>60</v>
      </c>
    </row>
    <row r="212" spans="1:5" x14ac:dyDescent="0.3">
      <c r="A212" s="5">
        <v>41419</v>
      </c>
      <c r="B212" s="6" t="s">
        <v>43</v>
      </c>
      <c r="C212" s="6" t="s">
        <v>51</v>
      </c>
      <c r="D212" s="6" t="s">
        <v>59</v>
      </c>
      <c r="E212" s="10">
        <v>60</v>
      </c>
    </row>
    <row r="213" spans="1:5" x14ac:dyDescent="0.3">
      <c r="A213" s="5">
        <v>41420</v>
      </c>
      <c r="B213" s="1" t="s">
        <v>45</v>
      </c>
      <c r="C213" s="6" t="s">
        <v>53</v>
      </c>
      <c r="D213" s="6" t="s">
        <v>59</v>
      </c>
      <c r="E213" s="10">
        <v>17</v>
      </c>
    </row>
    <row r="214" spans="1:5" x14ac:dyDescent="0.3">
      <c r="A214" s="5">
        <v>41420</v>
      </c>
      <c r="B214" s="1" t="s">
        <v>45</v>
      </c>
      <c r="C214" s="6" t="s">
        <v>50</v>
      </c>
      <c r="D214" s="6" t="s">
        <v>59</v>
      </c>
      <c r="E214" s="10">
        <v>17</v>
      </c>
    </row>
    <row r="215" spans="1:5" x14ac:dyDescent="0.3">
      <c r="A215" s="5">
        <v>41420</v>
      </c>
      <c r="B215" s="7" t="s">
        <v>44</v>
      </c>
      <c r="C215" s="6" t="s">
        <v>55</v>
      </c>
      <c r="D215" s="6" t="s">
        <v>60</v>
      </c>
      <c r="E215" s="10">
        <v>33</v>
      </c>
    </row>
    <row r="216" spans="1:5" x14ac:dyDescent="0.3">
      <c r="A216" s="5">
        <v>41421</v>
      </c>
      <c r="B216" s="1" t="s">
        <v>47</v>
      </c>
      <c r="C216" s="6" t="s">
        <v>53</v>
      </c>
      <c r="D216" s="6" t="s">
        <v>59</v>
      </c>
      <c r="E216" s="10">
        <v>67</v>
      </c>
    </row>
    <row r="217" spans="1:5" x14ac:dyDescent="0.3">
      <c r="A217" s="5">
        <v>41421</v>
      </c>
      <c r="B217" s="6" t="s">
        <v>43</v>
      </c>
      <c r="C217" s="6" t="s">
        <v>49</v>
      </c>
      <c r="D217" s="6" t="s">
        <v>60</v>
      </c>
      <c r="E217" s="10">
        <v>60</v>
      </c>
    </row>
    <row r="218" spans="1:5" x14ac:dyDescent="0.3">
      <c r="A218" s="5">
        <v>41421</v>
      </c>
      <c r="B218" s="6" t="s">
        <v>43</v>
      </c>
      <c r="C218" s="6" t="s">
        <v>53</v>
      </c>
      <c r="D218" s="6" t="s">
        <v>59</v>
      </c>
      <c r="E218" s="10">
        <v>60</v>
      </c>
    </row>
    <row r="219" spans="1:5" x14ac:dyDescent="0.3">
      <c r="A219" s="5">
        <v>41421</v>
      </c>
      <c r="B219" s="1" t="s">
        <v>47</v>
      </c>
      <c r="C219" s="6" t="s">
        <v>53</v>
      </c>
      <c r="D219" s="6" t="s">
        <v>59</v>
      </c>
      <c r="E219" s="10">
        <v>67</v>
      </c>
    </row>
    <row r="220" spans="1:5" x14ac:dyDescent="0.3">
      <c r="A220" s="5">
        <v>41422</v>
      </c>
      <c r="B220" s="7" t="s">
        <v>44</v>
      </c>
      <c r="C220" s="6" t="s">
        <v>55</v>
      </c>
      <c r="D220" s="6" t="s">
        <v>59</v>
      </c>
      <c r="E220" s="10">
        <v>33</v>
      </c>
    </row>
    <row r="221" spans="1:5" x14ac:dyDescent="0.3">
      <c r="A221" s="5">
        <v>41422</v>
      </c>
      <c r="B221" s="1" t="s">
        <v>48</v>
      </c>
      <c r="C221" s="6" t="s">
        <v>54</v>
      </c>
      <c r="D221" s="6" t="s">
        <v>59</v>
      </c>
      <c r="E221" s="10">
        <v>33</v>
      </c>
    </row>
    <row r="222" spans="1:5" x14ac:dyDescent="0.3">
      <c r="A222" s="5">
        <v>41422</v>
      </c>
      <c r="B222" s="7" t="s">
        <v>44</v>
      </c>
      <c r="C222" s="6" t="s">
        <v>53</v>
      </c>
      <c r="D222" s="6" t="s">
        <v>59</v>
      </c>
      <c r="E222" s="10">
        <v>33</v>
      </c>
    </row>
    <row r="223" spans="1:5" x14ac:dyDescent="0.3">
      <c r="A223" s="5">
        <v>41422</v>
      </c>
      <c r="B223" s="1" t="s">
        <v>48</v>
      </c>
      <c r="C223" s="6" t="s">
        <v>50</v>
      </c>
      <c r="D223" s="6" t="s">
        <v>59</v>
      </c>
      <c r="E223" s="10">
        <v>33</v>
      </c>
    </row>
    <row r="224" spans="1:5" x14ac:dyDescent="0.3">
      <c r="A224" s="5">
        <v>41422</v>
      </c>
      <c r="B224" s="1" t="s">
        <v>48</v>
      </c>
      <c r="C224" s="6" t="s">
        <v>51</v>
      </c>
      <c r="D224" s="6" t="s">
        <v>59</v>
      </c>
      <c r="E224" s="10">
        <v>33</v>
      </c>
    </row>
    <row r="225" spans="1:5" x14ac:dyDescent="0.3">
      <c r="A225" s="5">
        <v>41422</v>
      </c>
      <c r="B225" s="7" t="s">
        <v>44</v>
      </c>
      <c r="C225" s="6" t="s">
        <v>49</v>
      </c>
      <c r="D225" s="6" t="s">
        <v>59</v>
      </c>
      <c r="E225" s="10">
        <v>33</v>
      </c>
    </row>
    <row r="226" spans="1:5" x14ac:dyDescent="0.3">
      <c r="A226" s="5">
        <v>41422</v>
      </c>
      <c r="B226" s="9" t="s">
        <v>43</v>
      </c>
      <c r="C226" s="6" t="s">
        <v>54</v>
      </c>
      <c r="D226" s="6" t="s">
        <v>59</v>
      </c>
      <c r="E226" s="10">
        <v>40</v>
      </c>
    </row>
    <row r="227" spans="1:5" x14ac:dyDescent="0.3">
      <c r="A227" s="5">
        <v>41423</v>
      </c>
      <c r="B227" s="7" t="s">
        <v>44</v>
      </c>
      <c r="C227" s="6" t="s">
        <v>49</v>
      </c>
      <c r="D227" s="6" t="s">
        <v>59</v>
      </c>
      <c r="E227" s="10">
        <v>33</v>
      </c>
    </row>
    <row r="228" spans="1:5" x14ac:dyDescent="0.3">
      <c r="A228" s="5">
        <v>41423</v>
      </c>
      <c r="B228" s="7" t="s">
        <v>44</v>
      </c>
      <c r="C228" s="6" t="s">
        <v>51</v>
      </c>
      <c r="D228" s="6" t="s">
        <v>59</v>
      </c>
      <c r="E228" s="10">
        <v>33</v>
      </c>
    </row>
    <row r="229" spans="1:5" x14ac:dyDescent="0.3">
      <c r="A229" s="5">
        <v>41424</v>
      </c>
      <c r="B229" s="9" t="s">
        <v>43</v>
      </c>
      <c r="C229" s="6" t="s">
        <v>51</v>
      </c>
      <c r="D229" s="6" t="s">
        <v>59</v>
      </c>
      <c r="E229" s="10">
        <v>40</v>
      </c>
    </row>
    <row r="230" spans="1:5" x14ac:dyDescent="0.3">
      <c r="A230" s="5">
        <v>41424</v>
      </c>
      <c r="B230" s="7" t="s">
        <v>44</v>
      </c>
      <c r="C230" s="6" t="s">
        <v>55</v>
      </c>
      <c r="D230" s="6" t="s">
        <v>60</v>
      </c>
      <c r="E230" s="10">
        <v>33</v>
      </c>
    </row>
    <row r="231" spans="1:5" x14ac:dyDescent="0.3">
      <c r="A231" s="5">
        <v>41424</v>
      </c>
      <c r="B231" s="7" t="s">
        <v>44</v>
      </c>
      <c r="C231" s="6" t="s">
        <v>53</v>
      </c>
      <c r="D231" s="6" t="s">
        <v>60</v>
      </c>
      <c r="E231" s="10">
        <v>33</v>
      </c>
    </row>
    <row r="232" spans="1:5" x14ac:dyDescent="0.3">
      <c r="A232" s="5">
        <v>41424</v>
      </c>
      <c r="B232" s="1" t="s">
        <v>45</v>
      </c>
      <c r="C232" s="6" t="s">
        <v>49</v>
      </c>
      <c r="D232" s="6" t="s">
        <v>60</v>
      </c>
      <c r="E232" s="10">
        <v>17</v>
      </c>
    </row>
    <row r="233" spans="1:5" x14ac:dyDescent="0.3">
      <c r="A233" s="5">
        <v>41424</v>
      </c>
      <c r="B233" s="7" t="s">
        <v>44</v>
      </c>
      <c r="C233" s="6" t="s">
        <v>53</v>
      </c>
      <c r="D233" s="6" t="s">
        <v>59</v>
      </c>
      <c r="E233" s="10">
        <v>33</v>
      </c>
    </row>
    <row r="234" spans="1:5" x14ac:dyDescent="0.3">
      <c r="A234" s="5">
        <v>41425</v>
      </c>
      <c r="B234" s="9" t="s">
        <v>43</v>
      </c>
      <c r="C234" s="6" t="s">
        <v>49</v>
      </c>
      <c r="D234" s="6" t="s">
        <v>59</v>
      </c>
      <c r="E234" s="10">
        <v>40</v>
      </c>
    </row>
    <row r="235" spans="1:5" x14ac:dyDescent="0.3">
      <c r="A235" s="5">
        <v>41425</v>
      </c>
      <c r="B235" s="9" t="s">
        <v>43</v>
      </c>
      <c r="C235" s="6" t="s">
        <v>51</v>
      </c>
      <c r="D235" s="6" t="s">
        <v>60</v>
      </c>
      <c r="E235" s="10">
        <v>40</v>
      </c>
    </row>
    <row r="236" spans="1:5" x14ac:dyDescent="0.3">
      <c r="A236" s="5">
        <v>41425</v>
      </c>
      <c r="B236" s="7" t="s">
        <v>44</v>
      </c>
      <c r="C236" s="6" t="s">
        <v>50</v>
      </c>
      <c r="D236" s="6" t="s">
        <v>59</v>
      </c>
      <c r="E236" s="10">
        <v>33</v>
      </c>
    </row>
    <row r="237" spans="1:5" x14ac:dyDescent="0.3">
      <c r="A237" s="5">
        <v>41425</v>
      </c>
      <c r="B237" s="9" t="s">
        <v>43</v>
      </c>
      <c r="C237" s="6" t="s">
        <v>50</v>
      </c>
      <c r="D237" s="6" t="s">
        <v>59</v>
      </c>
      <c r="E237" s="10">
        <v>40</v>
      </c>
    </row>
    <row r="238" spans="1:5" x14ac:dyDescent="0.3">
      <c r="A238" s="5">
        <v>41425</v>
      </c>
      <c r="B238" s="1" t="s">
        <v>45</v>
      </c>
      <c r="C238" s="6" t="s">
        <v>55</v>
      </c>
      <c r="D238" s="6" t="s">
        <v>59</v>
      </c>
      <c r="E238" s="10">
        <v>17</v>
      </c>
    </row>
    <row r="239" spans="1:5" x14ac:dyDescent="0.3">
      <c r="A239" s="5">
        <v>41425</v>
      </c>
      <c r="B239" s="1" t="s">
        <v>45</v>
      </c>
      <c r="C239" s="6" t="s">
        <v>53</v>
      </c>
      <c r="D239" s="6" t="s">
        <v>60</v>
      </c>
      <c r="E239" s="10">
        <v>17</v>
      </c>
    </row>
    <row r="240" spans="1:5" x14ac:dyDescent="0.3">
      <c r="A240" s="5">
        <v>41425</v>
      </c>
      <c r="B240" s="9" t="s">
        <v>43</v>
      </c>
      <c r="C240" s="6" t="s">
        <v>54</v>
      </c>
      <c r="D240" s="6" t="s">
        <v>59</v>
      </c>
      <c r="E240" s="10">
        <v>40</v>
      </c>
    </row>
    <row r="241" spans="1:5" x14ac:dyDescent="0.3">
      <c r="A241" s="5">
        <v>41425</v>
      </c>
      <c r="B241" s="9" t="s">
        <v>43</v>
      </c>
      <c r="C241" s="6" t="s">
        <v>53</v>
      </c>
      <c r="D241" s="6" t="s">
        <v>60</v>
      </c>
      <c r="E241" s="10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22B6F-4672-49DA-B290-1B7AE90ABC03}">
  <dimension ref="A1:K59"/>
  <sheetViews>
    <sheetView tabSelected="1" workbookViewId="0">
      <selection activeCell="D44" sqref="D44:D5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6.5546875" bestFit="1" customWidth="1"/>
    <col min="4" max="4" width="4.77734375" bestFit="1" customWidth="1"/>
    <col min="5" max="5" width="18.88671875" bestFit="1" customWidth="1"/>
    <col min="6" max="6" width="7.21875" bestFit="1" customWidth="1"/>
    <col min="7" max="7" width="16.44140625" bestFit="1" customWidth="1"/>
    <col min="8" max="8" width="6.21875" bestFit="1" customWidth="1"/>
    <col min="9" max="9" width="10.77734375" bestFit="1" customWidth="1"/>
    <col min="10" max="10" width="11.5546875" bestFit="1" customWidth="1"/>
    <col min="11" max="11" width="18.109375" bestFit="1" customWidth="1"/>
  </cols>
  <sheetData>
    <row r="1" spans="1:11" x14ac:dyDescent="0.3">
      <c r="A1" s="28" t="s">
        <v>56</v>
      </c>
      <c r="B1" s="29" t="s">
        <v>45</v>
      </c>
      <c r="C1" s="24"/>
      <c r="D1" s="28" t="s">
        <v>56</v>
      </c>
      <c r="E1" s="29" t="s">
        <v>43</v>
      </c>
      <c r="G1" s="28" t="s">
        <v>56</v>
      </c>
      <c r="H1" s="29" t="s">
        <v>44</v>
      </c>
      <c r="J1" s="28" t="s">
        <v>56</v>
      </c>
      <c r="K1" s="29" t="s">
        <v>48</v>
      </c>
    </row>
    <row r="2" spans="1:11" x14ac:dyDescent="0.3">
      <c r="A2" s="22"/>
      <c r="B2" s="27"/>
      <c r="C2" s="24"/>
      <c r="D2" s="22"/>
      <c r="E2" s="27"/>
      <c r="G2" s="22"/>
      <c r="H2" s="27"/>
      <c r="J2" s="22"/>
      <c r="K2" s="27"/>
    </row>
    <row r="3" spans="1:11" x14ac:dyDescent="0.3">
      <c r="A3" s="1" t="s">
        <v>78</v>
      </c>
      <c r="B3" s="27"/>
      <c r="C3" s="25"/>
      <c r="D3" s="1" t="s">
        <v>78</v>
      </c>
      <c r="E3" s="27"/>
      <c r="G3" s="1" t="s">
        <v>78</v>
      </c>
      <c r="H3" s="27"/>
      <c r="J3" s="1" t="s">
        <v>78</v>
      </c>
      <c r="K3" s="27"/>
    </row>
    <row r="4" spans="1:11" x14ac:dyDescent="0.3">
      <c r="A4" s="1">
        <v>717</v>
      </c>
      <c r="B4" s="25"/>
      <c r="D4" s="1">
        <v>1934</v>
      </c>
      <c r="E4" s="25"/>
      <c r="G4" s="1">
        <v>1650</v>
      </c>
      <c r="H4" s="25"/>
      <c r="J4" s="1">
        <v>1119</v>
      </c>
      <c r="K4" s="25"/>
    </row>
    <row r="5" spans="1:11" x14ac:dyDescent="0.3">
      <c r="A5" s="28" t="s">
        <v>56</v>
      </c>
      <c r="B5" s="29" t="s">
        <v>45</v>
      </c>
      <c r="D5" s="28" t="s">
        <v>56</v>
      </c>
      <c r="E5" s="29" t="s">
        <v>43</v>
      </c>
    </row>
    <row r="6" spans="1:11" x14ac:dyDescent="0.3">
      <c r="A6" s="28" t="s">
        <v>58</v>
      </c>
      <c r="B6" s="29" t="s">
        <v>59</v>
      </c>
      <c r="D6" s="28" t="s">
        <v>58</v>
      </c>
      <c r="E6" s="29" t="s">
        <v>59</v>
      </c>
      <c r="G6" s="28" t="s">
        <v>56</v>
      </c>
      <c r="H6" s="29" t="s">
        <v>44</v>
      </c>
      <c r="J6" s="28" t="s">
        <v>56</v>
      </c>
      <c r="K6" s="29" t="s">
        <v>48</v>
      </c>
    </row>
    <row r="7" spans="1:11" x14ac:dyDescent="0.3">
      <c r="A7" s="22"/>
      <c r="B7" s="27"/>
      <c r="D7" s="22"/>
      <c r="E7" s="27"/>
      <c r="G7" s="28" t="s">
        <v>58</v>
      </c>
      <c r="H7" s="29" t="s">
        <v>59</v>
      </c>
      <c r="J7" s="28" t="s">
        <v>58</v>
      </c>
      <c r="K7" s="29" t="s">
        <v>59</v>
      </c>
    </row>
    <row r="8" spans="1:11" x14ac:dyDescent="0.3">
      <c r="A8" s="1" t="s">
        <v>73</v>
      </c>
      <c r="B8" s="27"/>
      <c r="D8" s="1" t="s">
        <v>73</v>
      </c>
      <c r="E8" s="27"/>
      <c r="G8" s="22"/>
      <c r="H8" s="27"/>
      <c r="J8" s="22"/>
      <c r="K8" s="27"/>
    </row>
    <row r="9" spans="1:11" x14ac:dyDescent="0.3">
      <c r="A9" s="1">
        <v>42</v>
      </c>
      <c r="B9" s="25"/>
      <c r="D9" s="1">
        <v>31</v>
      </c>
      <c r="E9" s="25"/>
      <c r="G9" s="1" t="s">
        <v>73</v>
      </c>
      <c r="H9" s="27"/>
      <c r="J9" s="1" t="s">
        <v>73</v>
      </c>
      <c r="K9" s="27"/>
    </row>
    <row r="10" spans="1:11" x14ac:dyDescent="0.3">
      <c r="G10" s="1">
        <v>35</v>
      </c>
      <c r="H10" s="25"/>
      <c r="J10" s="1">
        <v>21</v>
      </c>
      <c r="K10" s="25"/>
    </row>
    <row r="13" spans="1:11" x14ac:dyDescent="0.3">
      <c r="A13" s="28" t="s">
        <v>56</v>
      </c>
      <c r="B13" s="29" t="s">
        <v>45</v>
      </c>
      <c r="D13" s="28" t="s">
        <v>56</v>
      </c>
      <c r="E13" s="29" t="s">
        <v>43</v>
      </c>
      <c r="G13" s="28" t="s">
        <v>56</v>
      </c>
      <c r="H13" s="29" t="s">
        <v>44</v>
      </c>
      <c r="J13" s="28" t="s">
        <v>56</v>
      </c>
      <c r="K13" s="29" t="s">
        <v>48</v>
      </c>
    </row>
    <row r="14" spans="1:11" x14ac:dyDescent="0.3">
      <c r="A14" s="28" t="s">
        <v>58</v>
      </c>
      <c r="B14" s="29" t="s">
        <v>60</v>
      </c>
      <c r="D14" s="28" t="s">
        <v>58</v>
      </c>
      <c r="E14" s="29" t="s">
        <v>60</v>
      </c>
      <c r="G14" s="28" t="s">
        <v>58</v>
      </c>
      <c r="H14" s="29" t="s">
        <v>60</v>
      </c>
      <c r="J14" s="28" t="s">
        <v>58</v>
      </c>
      <c r="K14" s="29" t="s">
        <v>60</v>
      </c>
    </row>
    <row r="15" spans="1:11" x14ac:dyDescent="0.3">
      <c r="A15" s="22"/>
      <c r="B15" s="27"/>
      <c r="D15" s="22"/>
      <c r="E15" s="27"/>
      <c r="G15" s="22"/>
      <c r="H15" s="27"/>
      <c r="J15" s="22"/>
      <c r="K15" s="27"/>
    </row>
    <row r="16" spans="1:11" x14ac:dyDescent="0.3">
      <c r="A16" s="1" t="s">
        <v>73</v>
      </c>
      <c r="B16" s="27"/>
      <c r="D16" s="1" t="s">
        <v>73</v>
      </c>
      <c r="E16" s="27"/>
      <c r="G16" s="1" t="s">
        <v>73</v>
      </c>
      <c r="H16" s="27"/>
      <c r="J16" s="1" t="s">
        <v>73</v>
      </c>
      <c r="K16" s="27"/>
    </row>
    <row r="17" spans="1:11" x14ac:dyDescent="0.3">
      <c r="A17" s="1">
        <v>29</v>
      </c>
      <c r="B17" s="25"/>
      <c r="D17" s="1">
        <v>15</v>
      </c>
      <c r="E17" s="25"/>
      <c r="G17" s="1">
        <v>15</v>
      </c>
      <c r="H17" s="25"/>
      <c r="J17" s="1">
        <v>11</v>
      </c>
      <c r="K17" s="25"/>
    </row>
    <row r="19" spans="1:11" x14ac:dyDescent="0.3">
      <c r="G19" s="28" t="s">
        <v>56</v>
      </c>
      <c r="H19" s="29" t="s">
        <v>45</v>
      </c>
      <c r="J19" s="28" t="s">
        <v>56</v>
      </c>
      <c r="K19" s="29" t="s">
        <v>46</v>
      </c>
    </row>
    <row r="20" spans="1:11" x14ac:dyDescent="0.3">
      <c r="A20" s="22"/>
      <c r="B20" s="27"/>
    </row>
    <row r="21" spans="1:11" x14ac:dyDescent="0.3">
      <c r="A21" s="26" t="s">
        <v>77</v>
      </c>
      <c r="B21" s="1" t="s">
        <v>79</v>
      </c>
      <c r="D21" s="26" t="s">
        <v>77</v>
      </c>
      <c r="E21" s="1" t="s">
        <v>78</v>
      </c>
      <c r="G21" s="26" t="s">
        <v>77</v>
      </c>
      <c r="H21" s="1" t="s">
        <v>74</v>
      </c>
      <c r="J21" s="26" t="s">
        <v>77</v>
      </c>
      <c r="K21" s="1" t="s">
        <v>74</v>
      </c>
    </row>
    <row r="22" spans="1:11" x14ac:dyDescent="0.3">
      <c r="A22" s="31" t="s">
        <v>52</v>
      </c>
      <c r="B22" s="22">
        <v>23</v>
      </c>
      <c r="D22" s="31" t="s">
        <v>52</v>
      </c>
      <c r="E22" s="22">
        <v>701</v>
      </c>
      <c r="G22" s="31" t="s">
        <v>52</v>
      </c>
      <c r="H22" s="22">
        <v>5</v>
      </c>
      <c r="J22" s="31" t="s">
        <v>52</v>
      </c>
      <c r="K22" s="22">
        <v>1</v>
      </c>
    </row>
    <row r="23" spans="1:11" x14ac:dyDescent="0.3">
      <c r="A23" s="31" t="s">
        <v>54</v>
      </c>
      <c r="B23" s="33">
        <v>29</v>
      </c>
      <c r="D23" s="31" t="s">
        <v>54</v>
      </c>
      <c r="E23" s="33">
        <v>663</v>
      </c>
      <c r="G23" s="31" t="s">
        <v>54</v>
      </c>
      <c r="H23" s="33">
        <v>15</v>
      </c>
      <c r="J23" s="31" t="s">
        <v>54</v>
      </c>
      <c r="K23" s="33">
        <v>1</v>
      </c>
    </row>
    <row r="24" spans="1:11" x14ac:dyDescent="0.3">
      <c r="A24" s="31" t="s">
        <v>49</v>
      </c>
      <c r="B24" s="33">
        <v>25</v>
      </c>
      <c r="D24" s="31" t="s">
        <v>49</v>
      </c>
      <c r="E24" s="33">
        <v>688</v>
      </c>
      <c r="G24" s="31" t="s">
        <v>49</v>
      </c>
      <c r="H24" s="33">
        <v>7</v>
      </c>
      <c r="J24" s="31" t="s">
        <v>49</v>
      </c>
      <c r="K24" s="33">
        <v>1</v>
      </c>
    </row>
    <row r="25" spans="1:11" x14ac:dyDescent="0.3">
      <c r="A25" s="31" t="s">
        <v>51</v>
      </c>
      <c r="B25" s="33">
        <v>27</v>
      </c>
      <c r="D25" s="31" t="s">
        <v>51</v>
      </c>
      <c r="E25" s="33">
        <v>887</v>
      </c>
      <c r="G25" s="31" t="s">
        <v>51</v>
      </c>
      <c r="H25" s="33">
        <v>8</v>
      </c>
      <c r="J25" s="31" t="s">
        <v>51</v>
      </c>
      <c r="K25" s="33">
        <v>1</v>
      </c>
    </row>
    <row r="26" spans="1:11" x14ac:dyDescent="0.3">
      <c r="A26" s="31" t="s">
        <v>50</v>
      </c>
      <c r="B26" s="33">
        <v>31</v>
      </c>
      <c r="D26" s="31" t="s">
        <v>50</v>
      </c>
      <c r="E26" s="33">
        <v>965</v>
      </c>
      <c r="G26" s="31" t="s">
        <v>50</v>
      </c>
      <c r="H26" s="33">
        <v>8</v>
      </c>
      <c r="J26" s="31" t="s">
        <v>50</v>
      </c>
      <c r="K26" s="33">
        <v>1</v>
      </c>
    </row>
    <row r="27" spans="1:11" x14ac:dyDescent="0.3">
      <c r="A27" s="31" t="s">
        <v>53</v>
      </c>
      <c r="B27" s="33">
        <v>55</v>
      </c>
      <c r="D27" s="31" t="s">
        <v>53</v>
      </c>
      <c r="E27" s="33">
        <v>1755</v>
      </c>
      <c r="G27" s="31" t="s">
        <v>53</v>
      </c>
      <c r="H27" s="33">
        <v>18</v>
      </c>
      <c r="J27" s="31" t="s">
        <v>53</v>
      </c>
      <c r="K27" s="33">
        <v>1</v>
      </c>
    </row>
    <row r="28" spans="1:11" x14ac:dyDescent="0.3">
      <c r="A28" s="32" t="s">
        <v>55</v>
      </c>
      <c r="B28" s="23">
        <v>36</v>
      </c>
      <c r="D28" s="32" t="s">
        <v>55</v>
      </c>
      <c r="E28" s="23">
        <v>994</v>
      </c>
      <c r="G28" s="32" t="s">
        <v>55</v>
      </c>
      <c r="H28" s="23">
        <v>10</v>
      </c>
      <c r="J28" s="32" t="s">
        <v>55</v>
      </c>
      <c r="K28" s="23">
        <v>3</v>
      </c>
    </row>
    <row r="31" spans="1:11" x14ac:dyDescent="0.3">
      <c r="A31" s="28" t="s">
        <v>56</v>
      </c>
      <c r="B31" s="29" t="s">
        <v>45</v>
      </c>
    </row>
    <row r="32" spans="1:11" x14ac:dyDescent="0.3">
      <c r="A32" s="22"/>
      <c r="B32" s="27"/>
    </row>
    <row r="33" spans="1:9" x14ac:dyDescent="0.3">
      <c r="A33" s="26" t="s">
        <v>78</v>
      </c>
      <c r="B33" s="34" t="s">
        <v>75</v>
      </c>
      <c r="C33" s="35"/>
      <c r="D33" s="35"/>
      <c r="E33" s="35"/>
      <c r="F33" s="35"/>
      <c r="G33" s="35"/>
      <c r="H33" s="35"/>
      <c r="I33" s="24"/>
    </row>
    <row r="34" spans="1:9" x14ac:dyDescent="0.3">
      <c r="A34" s="36" t="s">
        <v>77</v>
      </c>
      <c r="B34" t="s">
        <v>52</v>
      </c>
      <c r="C34" t="s">
        <v>54</v>
      </c>
      <c r="D34" t="s">
        <v>49</v>
      </c>
      <c r="E34" t="s">
        <v>51</v>
      </c>
      <c r="F34" t="s">
        <v>50</v>
      </c>
      <c r="G34" t="s">
        <v>53</v>
      </c>
      <c r="H34" t="s">
        <v>55</v>
      </c>
      <c r="I34" s="27" t="s">
        <v>76</v>
      </c>
    </row>
    <row r="35" spans="1:9" x14ac:dyDescent="0.3">
      <c r="A35" s="37">
        <v>41395</v>
      </c>
      <c r="B35" s="39"/>
      <c r="C35" s="35">
        <v>7</v>
      </c>
      <c r="D35" s="35">
        <v>7</v>
      </c>
      <c r="E35" s="35">
        <v>7</v>
      </c>
      <c r="F35" s="35">
        <v>7</v>
      </c>
      <c r="G35" s="35"/>
      <c r="H35" s="35"/>
      <c r="I35" s="24">
        <v>28</v>
      </c>
    </row>
    <row r="36" spans="1:9" x14ac:dyDescent="0.3">
      <c r="A36" s="37">
        <v>41396</v>
      </c>
      <c r="B36" s="40"/>
      <c r="C36">
        <v>14</v>
      </c>
      <c r="D36">
        <v>24</v>
      </c>
      <c r="E36">
        <v>7</v>
      </c>
      <c r="H36">
        <v>24</v>
      </c>
      <c r="I36" s="27">
        <v>69</v>
      </c>
    </row>
    <row r="37" spans="1:9" x14ac:dyDescent="0.3">
      <c r="A37" s="37">
        <v>41397</v>
      </c>
      <c r="B37" s="40"/>
      <c r="G37">
        <v>7</v>
      </c>
      <c r="I37" s="27">
        <v>7</v>
      </c>
    </row>
    <row r="38" spans="1:9" x14ac:dyDescent="0.3">
      <c r="A38" s="37">
        <v>41398</v>
      </c>
      <c r="B38" s="40"/>
      <c r="F38">
        <v>17</v>
      </c>
      <c r="I38" s="27">
        <v>17</v>
      </c>
    </row>
    <row r="39" spans="1:9" x14ac:dyDescent="0.3">
      <c r="A39" s="37">
        <v>41399</v>
      </c>
      <c r="B39" s="40"/>
      <c r="C39">
        <v>7</v>
      </c>
      <c r="F39">
        <v>24</v>
      </c>
      <c r="G39">
        <v>7</v>
      </c>
      <c r="I39" s="27">
        <v>38</v>
      </c>
    </row>
    <row r="40" spans="1:9" x14ac:dyDescent="0.3">
      <c r="A40" s="37">
        <v>41400</v>
      </c>
      <c r="B40" s="40"/>
      <c r="H40">
        <v>7</v>
      </c>
      <c r="I40" s="27">
        <v>7</v>
      </c>
    </row>
    <row r="41" spans="1:9" x14ac:dyDescent="0.3">
      <c r="A41" s="37">
        <v>41401</v>
      </c>
      <c r="B41" s="40"/>
      <c r="C41">
        <v>7</v>
      </c>
      <c r="G41">
        <v>24</v>
      </c>
      <c r="I41" s="27">
        <v>31</v>
      </c>
    </row>
    <row r="42" spans="1:9" x14ac:dyDescent="0.3">
      <c r="A42" s="37">
        <v>41402</v>
      </c>
      <c r="B42" s="40">
        <v>17</v>
      </c>
      <c r="C42">
        <v>7</v>
      </c>
      <c r="E42">
        <v>7</v>
      </c>
      <c r="G42">
        <v>14</v>
      </c>
      <c r="H42">
        <v>7</v>
      </c>
      <c r="I42" s="27">
        <v>52</v>
      </c>
    </row>
    <row r="43" spans="1:9" x14ac:dyDescent="0.3">
      <c r="A43" s="37">
        <v>41403</v>
      </c>
      <c r="B43" s="40"/>
      <c r="C43">
        <v>14</v>
      </c>
      <c r="F43">
        <v>7</v>
      </c>
      <c r="G43">
        <v>31</v>
      </c>
      <c r="I43" s="27">
        <v>52</v>
      </c>
    </row>
    <row r="44" spans="1:9" x14ac:dyDescent="0.3">
      <c r="A44" s="37">
        <v>41404</v>
      </c>
      <c r="B44" s="40"/>
      <c r="G44">
        <v>24</v>
      </c>
      <c r="I44" s="27">
        <v>24</v>
      </c>
    </row>
    <row r="45" spans="1:9" x14ac:dyDescent="0.3">
      <c r="A45" s="37">
        <v>41405</v>
      </c>
      <c r="B45" s="40">
        <v>24</v>
      </c>
      <c r="F45">
        <v>7</v>
      </c>
      <c r="H45">
        <v>7</v>
      </c>
      <c r="I45" s="27">
        <v>38</v>
      </c>
    </row>
    <row r="46" spans="1:9" x14ac:dyDescent="0.3">
      <c r="A46" s="37">
        <v>41406</v>
      </c>
      <c r="B46" s="40"/>
      <c r="C46">
        <v>31</v>
      </c>
      <c r="D46">
        <v>14</v>
      </c>
      <c r="I46" s="27">
        <v>45</v>
      </c>
    </row>
    <row r="47" spans="1:9" x14ac:dyDescent="0.3">
      <c r="A47" s="37">
        <v>41407</v>
      </c>
      <c r="B47" s="40">
        <v>7</v>
      </c>
      <c r="E47">
        <v>7</v>
      </c>
      <c r="F47">
        <v>17</v>
      </c>
      <c r="G47">
        <v>14</v>
      </c>
      <c r="I47" s="27">
        <v>45</v>
      </c>
    </row>
    <row r="48" spans="1:9" x14ac:dyDescent="0.3">
      <c r="A48" s="37">
        <v>41409</v>
      </c>
      <c r="B48" s="40"/>
      <c r="C48">
        <v>17</v>
      </c>
      <c r="I48" s="27">
        <v>17</v>
      </c>
    </row>
    <row r="49" spans="1:9" x14ac:dyDescent="0.3">
      <c r="A49" s="37">
        <v>41410</v>
      </c>
      <c r="B49" s="40"/>
      <c r="C49">
        <v>17</v>
      </c>
      <c r="E49">
        <v>17</v>
      </c>
      <c r="G49">
        <v>7</v>
      </c>
      <c r="H49">
        <v>7</v>
      </c>
      <c r="I49" s="27">
        <v>48</v>
      </c>
    </row>
    <row r="50" spans="1:9" x14ac:dyDescent="0.3">
      <c r="A50" s="37">
        <v>41411</v>
      </c>
      <c r="B50" s="40"/>
      <c r="H50">
        <v>7</v>
      </c>
      <c r="I50" s="27">
        <v>7</v>
      </c>
    </row>
    <row r="51" spans="1:9" x14ac:dyDescent="0.3">
      <c r="A51" s="37">
        <v>41412</v>
      </c>
      <c r="B51" s="40"/>
      <c r="C51">
        <v>7</v>
      </c>
      <c r="D51">
        <v>17</v>
      </c>
      <c r="E51">
        <v>24</v>
      </c>
      <c r="H51">
        <v>7</v>
      </c>
      <c r="I51" s="27">
        <v>55</v>
      </c>
    </row>
    <row r="52" spans="1:9" x14ac:dyDescent="0.3">
      <c r="A52" s="37">
        <v>41413</v>
      </c>
      <c r="B52" s="40"/>
      <c r="H52">
        <v>7</v>
      </c>
      <c r="I52" s="27">
        <v>7</v>
      </c>
    </row>
    <row r="53" spans="1:9" x14ac:dyDescent="0.3">
      <c r="A53" s="37">
        <v>41414</v>
      </c>
      <c r="B53" s="40">
        <v>7</v>
      </c>
      <c r="G53">
        <v>7</v>
      </c>
      <c r="I53" s="27">
        <v>14</v>
      </c>
    </row>
    <row r="54" spans="1:9" x14ac:dyDescent="0.3">
      <c r="A54" s="37">
        <v>41415</v>
      </c>
      <c r="B54" s="40"/>
      <c r="C54">
        <v>7</v>
      </c>
      <c r="G54">
        <v>7</v>
      </c>
      <c r="I54" s="27">
        <v>14</v>
      </c>
    </row>
    <row r="55" spans="1:9" x14ac:dyDescent="0.3">
      <c r="A55" s="37">
        <v>41419</v>
      </c>
      <c r="B55" s="40"/>
      <c r="E55">
        <v>17</v>
      </c>
      <c r="I55" s="27">
        <v>17</v>
      </c>
    </row>
    <row r="56" spans="1:9" x14ac:dyDescent="0.3">
      <c r="A56" s="37">
        <v>41420</v>
      </c>
      <c r="B56" s="40"/>
      <c r="F56">
        <v>17</v>
      </c>
      <c r="G56">
        <v>17</v>
      </c>
      <c r="I56" s="27">
        <v>34</v>
      </c>
    </row>
    <row r="57" spans="1:9" x14ac:dyDescent="0.3">
      <c r="A57" s="37">
        <v>41424</v>
      </c>
      <c r="B57" s="40"/>
      <c r="D57">
        <v>17</v>
      </c>
      <c r="I57" s="27">
        <v>17</v>
      </c>
    </row>
    <row r="58" spans="1:9" x14ac:dyDescent="0.3">
      <c r="A58" s="37">
        <v>41425</v>
      </c>
      <c r="B58" s="40"/>
      <c r="G58">
        <v>17</v>
      </c>
      <c r="H58">
        <v>17</v>
      </c>
      <c r="I58" s="27">
        <v>34</v>
      </c>
    </row>
    <row r="59" spans="1:9" x14ac:dyDescent="0.3">
      <c r="A59" s="38" t="s">
        <v>76</v>
      </c>
      <c r="B59" s="41">
        <v>55</v>
      </c>
      <c r="C59" s="21">
        <v>135</v>
      </c>
      <c r="D59" s="21">
        <v>79</v>
      </c>
      <c r="E59" s="21">
        <v>86</v>
      </c>
      <c r="F59" s="21">
        <v>96</v>
      </c>
      <c r="G59" s="21">
        <v>176</v>
      </c>
      <c r="H59" s="21">
        <v>90</v>
      </c>
      <c r="I59" s="25">
        <v>717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Ex-1</vt:lpstr>
      <vt:lpstr>Exercise 2</vt:lpstr>
      <vt:lpstr>Ex-2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Onkar Gaikwad</cp:lastModifiedBy>
  <dcterms:created xsi:type="dcterms:W3CDTF">2013-06-05T17:23:06Z</dcterms:created>
  <dcterms:modified xsi:type="dcterms:W3CDTF">2024-02-02T06:56:21Z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2023-08-16T19:24:41Z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5d5d4296-7b95-4dff-9f33-67614ceedc23</vt:lpwstr>
  </property>
  <property fmtid="{D5CDD505-2E9C-101B-9397-08002B2CF9AE}" pid="8" name="MSIP_Label_767a5d4c-6e68-416c-b53b-e38e179fc32e_ContentBits">
    <vt:lpwstr>0</vt:lpwstr>
  </property>
</Properties>
</file>