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Sheets for practice ( Vlookup,Hlookup...Etc)\"/>
    </mc:Choice>
  </mc:AlternateContent>
  <xr:revisionPtr revIDLastSave="0" documentId="8_{CE18B710-78DB-4071-931E-E9D0BFDB1CC3}" xr6:coauthVersionLast="47" xr6:coauthVersionMax="47" xr10:uidLastSave="{00000000-0000-0000-0000-000000000000}"/>
  <bookViews>
    <workbookView xWindow="-108" yWindow="-108" windowWidth="23256" windowHeight="12456" firstSheet="4" activeTab="5" xr2:uid="{548836BB-F645-4B05-AEBA-674E91185496}"/>
  </bookViews>
  <sheets>
    <sheet name="Absolute Reference" sheetId="1" r:id="rId1"/>
    <sheet name="Mixed Cell reference" sheetId="2" r:id="rId2"/>
    <sheet name="References" sheetId="3" r:id="rId3"/>
    <sheet name="Naming Range" sheetId="4" r:id="rId4"/>
    <sheet name="IF Ex-1" sheetId="5" r:id="rId5"/>
    <sheet name="IF Ex-2" sheetId="6" r:id="rId6"/>
    <sheet name="IF Ex-3" sheetId="7" r:id="rId7"/>
    <sheet name="IF Ex-4" sheetId="8" r:id="rId8"/>
    <sheet name="IF Ex-5" sheetId="9" r:id="rId9"/>
    <sheet name="IF Ex-6" sheetId="10" r:id="rId10"/>
    <sheet name="Sheet11" sheetId="11" r:id="rId11"/>
    <sheet name="References (2)" sheetId="12" r:id="rId12"/>
    <sheet name="Vlookup(False)" sheetId="13" r:id="rId13"/>
    <sheet name="Vlookup-Ex1" sheetId="14" r:id="rId14"/>
    <sheet name="Vlookup-Ex2" sheetId="15" r:id="rId15"/>
    <sheet name="Vlookup(True)" sheetId="16" r:id="rId16"/>
    <sheet name="Hlookup" sheetId="17" r:id="rId17"/>
    <sheet name="Hlookup True" sheetId="18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17" hidden="1">'Hlookup True'!$A$1:$H$346</definedName>
    <definedName name="_xlnm._FilterDatabase" localSheetId="4" hidden="1">'IF Ex-1'!$A$1:$E$17</definedName>
    <definedName name="_xlnm._FilterDatabase" localSheetId="5" hidden="1">'IF Ex-2'!$A$1:$G$81</definedName>
    <definedName name="_xlnm._FilterDatabase" localSheetId="6" hidden="1">'IF Ex-3'!$B$1:$B$101</definedName>
    <definedName name="_xlnm._FilterDatabase" localSheetId="8" hidden="1">'IF Ex-5'!#REF!</definedName>
    <definedName name="_xlnm._FilterDatabase" localSheetId="9" hidden="1">'IF Ex-6'!#REF!</definedName>
    <definedName name="a" localSheetId="15">#REF!</definedName>
    <definedName name="a">#REF!</definedName>
    <definedName name="ABC">#REF!</definedName>
    <definedName name="b" localSheetId="15">#REF!</definedName>
    <definedName name="b">#REF!</definedName>
    <definedName name="circ">#REF!</definedName>
    <definedName name="CodeList">'[1]In List'!$C$2:$C$4</definedName>
    <definedName name="codes" localSheetId="15">'[2]Conditional format  A1'!#REF!</definedName>
    <definedName name="codes">'[2]Conditional format  A1'!#REF!</definedName>
    <definedName name="codes1" localSheetId="15">'[2]Conditional format  A1'!#REF!</definedName>
    <definedName name="codes1">'[2]Conditional format  A1'!#REF!</definedName>
    <definedName name="COGS">'[3]Scenario Manager'!$B$4</definedName>
    <definedName name="Courses">[4]!tblCourseList[TITLE]</definedName>
    <definedName name="das">[5]Scenarios!$B$14</definedName>
    <definedName name="data" localSheetId="15">#REF!</definedName>
    <definedName name="data">[6]Data!$B$7:$K$107</definedName>
    <definedName name="dataSet">#REF!</definedName>
    <definedName name="Days">ROW(INDIRECT("1:31"))</definedName>
    <definedName name="dec" localSheetId="15">#REF!</definedName>
    <definedName name="dec">#REF!</definedName>
    <definedName name="Dep.Exp.">'[3]Scenario Manager'!$B$6</definedName>
    <definedName name="dyn_budget">OFFSET('[7]Dynamic Ranges and Charts'!$B$5,1,2,COUNTA('[7]Dynamic Ranges and Charts'!$B$6:$B$17),1)</definedName>
    <definedName name="dyn_lastn_dates" localSheetId="15">OFFSET('[7]Dynamic Ranges and Charts'!$B$29,COUNTA('[7]Dynamic Ranges and Charts'!$B$29:$B$213)-n,0,n,1)</definedName>
    <definedName name="dyn_lastn_dates">OFFSET('[7]Dynamic Ranges and Charts'!$B$29,COUNTA('[7]Dynamic Ranges and Charts'!$B$29:$B$213)-n,0,n,1)</definedName>
    <definedName name="dyn_lastn_values" localSheetId="15">OFFSET('[7]Dynamic Ranges and Charts'!$B$29,COUNTA('[7]Dynamic Ranges and Charts'!$B$29:$B$213)-n,1,n,1)</definedName>
    <definedName name="dyn_lastn_values">OFFSET('[7]Dynamic Ranges and Charts'!$B$29,COUNTA('[7]Dynamic Ranges and Charts'!$B$29:$B$213)-n,1,n,1)</definedName>
    <definedName name="dyn_range">OFFSET('[7]Dynamic Ranges'!$B$5,0,0,COUNTA(!$B$5:$B$100),3)</definedName>
    <definedName name="dyn_salary">OFFSET('[7]Dynamic Ranges and Charts'!$B$5,1,1,COUNTA('[7]Dynamic Ranges and Charts'!$B$6:$B$17),1)</definedName>
    <definedName name="EBIT">'[3]Scenario Manager'!$B$7</definedName>
    <definedName name="EDR">#REF!</definedName>
    <definedName name="EDS">#REF!</definedName>
    <definedName name="Employees">[4]!tblEmployeeInfo[NAME]</definedName>
    <definedName name="Expenses">'[3]Scenario Manager'!$B$5</definedName>
    <definedName name="_xlnm.Extract" localSheetId="17">'Hlookup True'!#REF!</definedName>
    <definedName name="_xlnm.Extract" localSheetId="6">'IF Ex-3'!#REF!</definedName>
    <definedName name="_xlnm.Extract" localSheetId="9">'IF Ex-6'!#REF!</definedName>
    <definedName name="Hourly_labor_cost" localSheetId="15">#REF!</definedName>
    <definedName name="Hourly_labor_cost">'[8]Scenario Mgr.'!$B$4</definedName>
    <definedName name="income">'[9]Worksheet-1'!$B$2:$F$2</definedName>
    <definedName name="Increments" localSheetId="15">#REF!</definedName>
    <definedName name="Increments">#REF!</definedName>
    <definedName name="Int.Exp.">'[3]Scenario Manager'!$B$9</definedName>
    <definedName name="InventoryPart">'[10]Assumptions for DV'!$A$2:$A$17</definedName>
    <definedName name="jan" localSheetId="15">#REF!</definedName>
    <definedName name="jan">#REF!</definedName>
    <definedName name="KCosts_9" localSheetId="15">#REF!</definedName>
    <definedName name="KCosts_9">#REF!</definedName>
    <definedName name="lastname">[9]Sheet1!$A$3:$A$150</definedName>
    <definedName name="lettergrade" localSheetId="15">#REF!</definedName>
    <definedName name="lettergrade">#REF!</definedName>
    <definedName name="list1">'[11]WB 1'!$A$1:$E$1</definedName>
    <definedName name="Material_cost" localSheetId="15">#REF!</definedName>
    <definedName name="Material_cost">'[8]Scenario Mgr.'!$B$5</definedName>
    <definedName name="MY">#REF!</definedName>
    <definedName name="n">'[7]Dynamic Ranges and Charts'!$D$30</definedName>
    <definedName name="name" localSheetId="15">#REF!</definedName>
    <definedName name="name">#REF!</definedName>
    <definedName name="Number_mailed" localSheetId="15">#REF!</definedName>
    <definedName name="Number_mailed">'[8]Data Table Ex2'!$B$6</definedName>
    <definedName name="Pivot_tbl">OFFSET(#REF!,0,0,COUNTA(#REF!),COUNTA(#REF!))</definedName>
    <definedName name="policyno">[9]Sheet1!$C$3:$C$150</definedName>
    <definedName name="PPE_life">[12]Offset!$J$11</definedName>
    <definedName name="PreTaxIncome">'[3]Scenario Manager'!$B$10</definedName>
    <definedName name="ProductA_Profit" localSheetId="15">#REF!</definedName>
    <definedName name="ProductA_Profit">#REF!</definedName>
    <definedName name="ProductB_Profit" localSheetId="15">#REF!</definedName>
    <definedName name="ProductB_Profit">#REF!</definedName>
    <definedName name="ProductC_Profit" localSheetId="15">#REF!</definedName>
    <definedName name="ProductC_Profit">#REF!</definedName>
    <definedName name="profit" localSheetId="15">#REF!</definedName>
    <definedName name="profit">#REF!</definedName>
    <definedName name="Profit_Product_A">[5]Scenarios!$B$12</definedName>
    <definedName name="Profit_Product_B">[5]Scenarios!$C$12</definedName>
    <definedName name="Profit_Product_C">[5]Scenarios!$D$12</definedName>
    <definedName name="profits">[5]Scenarios!$B$12:$D$12</definedName>
    <definedName name="province">'[9]Worksheet-1'!$A$3:$A$11</definedName>
    <definedName name="quarterly_rates" localSheetId="15">#REF!</definedName>
    <definedName name="quarterly_rates">#REF!</definedName>
    <definedName name="Range1" localSheetId="15">'[13]Worksheet 2'!#REF!</definedName>
    <definedName name="Range1">'[13]Worksheet 2'!#REF!</definedName>
    <definedName name="Response_rate" localSheetId="15">#REF!</definedName>
    <definedName name="Sales">'[3]Scenario Manager'!$B$3</definedName>
    <definedName name="Shop1">#REF!</definedName>
    <definedName name="Shop2">#REF!</definedName>
    <definedName name="Shop3">#REF!</definedName>
    <definedName name="Shop4">#REF!</definedName>
    <definedName name="Shop5">#REF!</definedName>
    <definedName name="Start_10" localSheetId="15">#REF!</definedName>
    <definedName name="Start_10">#REF!</definedName>
    <definedName name="Start_16" localSheetId="15">#REF!</definedName>
    <definedName name="Start_16">#REF!</definedName>
    <definedName name="Start_18" localSheetId="15">#REF!</definedName>
    <definedName name="Start_18">#REF!</definedName>
    <definedName name="Start_19" localSheetId="15">#REF!</definedName>
    <definedName name="Start_19">#REF!</definedName>
    <definedName name="Start_3" localSheetId="15">#REF!</definedName>
    <definedName name="Start_3">#REF!</definedName>
    <definedName name="Start_4" localSheetId="15">#REF!</definedName>
    <definedName name="Start_4">#REF!</definedName>
    <definedName name="Start_5" localSheetId="15">#REF!</definedName>
    <definedName name="Start_5">#REF!</definedName>
    <definedName name="Start_6" localSheetId="15">#REF!</definedName>
    <definedName name="Start_6">#REF!</definedName>
    <definedName name="Start_7" localSheetId="15">#REF!</definedName>
    <definedName name="Start_7">#REF!</definedName>
    <definedName name="State">'[14]Dynamic Data Validation'!$D$1:$G$1</definedName>
    <definedName name="StoreRoom">#REF!</definedName>
    <definedName name="t" localSheetId="15">#REF!</definedName>
    <definedName name="t">#REF!</definedName>
    <definedName name="Tax" localSheetId="15">'[15]Ex 02'!#REF!</definedName>
    <definedName name="Tax">'[16]Error Ex2'!#REF!</definedName>
    <definedName name="TaxExp.">'[3]Scenario Manager'!$B$12</definedName>
    <definedName name="taxrate">'[9]Worksheet-1'!$B$3:$F$11</definedName>
    <definedName name="Total_Profit" localSheetId="15">#REF!</definedName>
    <definedName name="Total_Profit">[5]Scenarios!$B$14</definedName>
    <definedName name="x" localSheetId="15">#REF!</definedName>
    <definedName name="x">#REF!</definedName>
    <definedName name="y" localSheetId="15">#REF!</definedName>
    <definedName name="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2" i="18"/>
  <c r="B11" i="17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3" i="15"/>
  <c r="H5" i="14"/>
  <c r="H6" i="14"/>
  <c r="H7" i="14"/>
  <c r="H8" i="14"/>
  <c r="H9" i="14"/>
  <c r="H10" i="14"/>
  <c r="H11" i="14"/>
  <c r="H12" i="14"/>
  <c r="H13" i="14"/>
  <c r="H14" i="14"/>
  <c r="I14" i="14" s="1"/>
  <c r="H15" i="14"/>
  <c r="H16" i="14"/>
  <c r="H17" i="14"/>
  <c r="H18" i="14"/>
  <c r="H19" i="14"/>
  <c r="H20" i="14"/>
  <c r="H21" i="14"/>
  <c r="H22" i="14"/>
  <c r="I22" i="14" s="1"/>
  <c r="H23" i="14"/>
  <c r="H24" i="14"/>
  <c r="H4" i="14"/>
  <c r="I4" i="14" s="1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4" i="13"/>
  <c r="N26" i="9"/>
  <c r="N27" i="9"/>
  <c r="N28" i="9"/>
  <c r="N29" i="9"/>
  <c r="N30" i="9"/>
  <c r="N31" i="9"/>
  <c r="N32" i="9"/>
  <c r="N33" i="9"/>
  <c r="N34" i="9"/>
  <c r="N25" i="9"/>
  <c r="F6" i="9"/>
  <c r="F7" i="9"/>
  <c r="F8" i="9"/>
  <c r="F9" i="9"/>
  <c r="F10" i="9"/>
  <c r="F11" i="9"/>
  <c r="F12" i="9"/>
  <c r="F13" i="9"/>
  <c r="F14" i="9"/>
  <c r="F5" i="9"/>
  <c r="N12" i="9"/>
  <c r="N11" i="9"/>
  <c r="N13" i="9"/>
  <c r="N14" i="9"/>
  <c r="N15" i="9"/>
  <c r="N16" i="9"/>
  <c r="N17" i="9"/>
  <c r="N18" i="9"/>
  <c r="N19" i="9"/>
  <c r="N10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2" i="8"/>
  <c r="F4" i="7"/>
  <c r="F12" i="7"/>
  <c r="F20" i="7"/>
  <c r="F28" i="7"/>
  <c r="F36" i="7"/>
  <c r="F44" i="7"/>
  <c r="F52" i="7"/>
  <c r="F60" i="7"/>
  <c r="F68" i="7"/>
  <c r="F76" i="7"/>
  <c r="F84" i="7"/>
  <c r="F92" i="7"/>
  <c r="F10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F2" i="6"/>
  <c r="G2" i="6" s="1"/>
  <c r="C22" i="5"/>
  <c r="C23" i="5"/>
  <c r="C24" i="5"/>
  <c r="C25" i="5"/>
  <c r="C21" i="5"/>
  <c r="K4" i="5"/>
  <c r="K5" i="5"/>
  <c r="K6" i="5"/>
  <c r="K7" i="5"/>
  <c r="K8" i="5"/>
  <c r="K9" i="5"/>
  <c r="L5" i="5"/>
  <c r="L6" i="5"/>
  <c r="L7" i="5"/>
  <c r="L8" i="5"/>
  <c r="L9" i="5"/>
  <c r="L4" i="5"/>
  <c r="E2" i="7"/>
  <c r="F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E101" i="7"/>
  <c r="F101" i="7" s="1"/>
  <c r="E3" i="7"/>
  <c r="F3" i="7" s="1"/>
  <c r="E4" i="7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G4" i="6"/>
  <c r="G7" i="6"/>
  <c r="G12" i="6"/>
  <c r="G15" i="6"/>
  <c r="G20" i="6"/>
  <c r="G23" i="6"/>
  <c r="G28" i="6"/>
  <c r="G31" i="6"/>
  <c r="G36" i="6"/>
  <c r="G39" i="6"/>
  <c r="G44" i="6"/>
  <c r="G47" i="6"/>
  <c r="G52" i="6"/>
  <c r="G55" i="6"/>
  <c r="G60" i="6"/>
  <c r="G63" i="6"/>
  <c r="G68" i="6"/>
  <c r="G71" i="6"/>
  <c r="G76" i="6"/>
  <c r="G79" i="6"/>
  <c r="F3" i="6"/>
  <c r="G3" i="6" s="1"/>
  <c r="F4" i="6"/>
  <c r="F5" i="6"/>
  <c r="G5" i="6" s="1"/>
  <c r="F6" i="6"/>
  <c r="G6" i="6" s="1"/>
  <c r="F7" i="6"/>
  <c r="F8" i="6"/>
  <c r="G8" i="6" s="1"/>
  <c r="F9" i="6"/>
  <c r="G9" i="6" s="1"/>
  <c r="F10" i="6"/>
  <c r="G10" i="6" s="1"/>
  <c r="F11" i="6"/>
  <c r="G11" i="6" s="1"/>
  <c r="F12" i="6"/>
  <c r="F13" i="6"/>
  <c r="G13" i="6" s="1"/>
  <c r="F14" i="6"/>
  <c r="G14" i="6" s="1"/>
  <c r="F15" i="6"/>
  <c r="F16" i="6"/>
  <c r="G16" i="6" s="1"/>
  <c r="F17" i="6"/>
  <c r="G17" i="6" s="1"/>
  <c r="F18" i="6"/>
  <c r="G18" i="6" s="1"/>
  <c r="F19" i="6"/>
  <c r="G19" i="6" s="1"/>
  <c r="F20" i="6"/>
  <c r="F21" i="6"/>
  <c r="G21" i="6" s="1"/>
  <c r="F22" i="6"/>
  <c r="G22" i="6" s="1"/>
  <c r="F23" i="6"/>
  <c r="F24" i="6"/>
  <c r="G24" i="6" s="1"/>
  <c r="F25" i="6"/>
  <c r="G25" i="6" s="1"/>
  <c r="F26" i="6"/>
  <c r="G26" i="6" s="1"/>
  <c r="F27" i="6"/>
  <c r="G27" i="6" s="1"/>
  <c r="F28" i="6"/>
  <c r="F29" i="6"/>
  <c r="G29" i="6" s="1"/>
  <c r="F30" i="6"/>
  <c r="G30" i="6" s="1"/>
  <c r="F31" i="6"/>
  <c r="F32" i="6"/>
  <c r="G32" i="6" s="1"/>
  <c r="F33" i="6"/>
  <c r="G33" i="6" s="1"/>
  <c r="F34" i="6"/>
  <c r="G34" i="6" s="1"/>
  <c r="F35" i="6"/>
  <c r="G35" i="6" s="1"/>
  <c r="F36" i="6"/>
  <c r="F37" i="6"/>
  <c r="G37" i="6" s="1"/>
  <c r="F38" i="6"/>
  <c r="G38" i="6" s="1"/>
  <c r="F39" i="6"/>
  <c r="F40" i="6"/>
  <c r="G40" i="6" s="1"/>
  <c r="F41" i="6"/>
  <c r="G41" i="6" s="1"/>
  <c r="F42" i="6"/>
  <c r="G42" i="6" s="1"/>
  <c r="F43" i="6"/>
  <c r="G43" i="6" s="1"/>
  <c r="F44" i="6"/>
  <c r="F45" i="6"/>
  <c r="G45" i="6" s="1"/>
  <c r="F46" i="6"/>
  <c r="G46" i="6" s="1"/>
  <c r="F47" i="6"/>
  <c r="F48" i="6"/>
  <c r="G48" i="6" s="1"/>
  <c r="F49" i="6"/>
  <c r="G49" i="6" s="1"/>
  <c r="F50" i="6"/>
  <c r="G50" i="6" s="1"/>
  <c r="F51" i="6"/>
  <c r="G51" i="6" s="1"/>
  <c r="F52" i="6"/>
  <c r="F53" i="6"/>
  <c r="G53" i="6" s="1"/>
  <c r="F54" i="6"/>
  <c r="G54" i="6" s="1"/>
  <c r="F55" i="6"/>
  <c r="F56" i="6"/>
  <c r="G56" i="6" s="1"/>
  <c r="F57" i="6"/>
  <c r="G57" i="6" s="1"/>
  <c r="F58" i="6"/>
  <c r="G58" i="6" s="1"/>
  <c r="F59" i="6"/>
  <c r="G59" i="6" s="1"/>
  <c r="F60" i="6"/>
  <c r="F61" i="6"/>
  <c r="G61" i="6" s="1"/>
  <c r="F62" i="6"/>
  <c r="G62" i="6" s="1"/>
  <c r="F63" i="6"/>
  <c r="F64" i="6"/>
  <c r="G64" i="6" s="1"/>
  <c r="F65" i="6"/>
  <c r="G65" i="6" s="1"/>
  <c r="F66" i="6"/>
  <c r="G66" i="6" s="1"/>
  <c r="F67" i="6"/>
  <c r="G67" i="6" s="1"/>
  <c r="F68" i="6"/>
  <c r="F69" i="6"/>
  <c r="G69" i="6" s="1"/>
  <c r="F70" i="6"/>
  <c r="G70" i="6" s="1"/>
  <c r="F71" i="6"/>
  <c r="F72" i="6"/>
  <c r="G72" i="6" s="1"/>
  <c r="F73" i="6"/>
  <c r="G73" i="6" s="1"/>
  <c r="F74" i="6"/>
  <c r="G74" i="6" s="1"/>
  <c r="F75" i="6"/>
  <c r="G75" i="6" s="1"/>
  <c r="F76" i="6"/>
  <c r="F77" i="6"/>
  <c r="G77" i="6" s="1"/>
  <c r="F78" i="6"/>
  <c r="G78" i="6" s="1"/>
  <c r="F79" i="6"/>
  <c r="F80" i="6"/>
  <c r="G80" i="6" s="1"/>
  <c r="F81" i="6"/>
  <c r="G81" i="6" s="1"/>
  <c r="C33" i="5"/>
  <c r="C34" i="5"/>
  <c r="C35" i="5"/>
  <c r="C36" i="5"/>
  <c r="C37" i="5"/>
  <c r="C38" i="5"/>
  <c r="C3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C5" i="2"/>
  <c r="C6" i="2"/>
  <c r="C7" i="2"/>
  <c r="C8" i="2"/>
  <c r="C9" i="2"/>
  <c r="C10" i="2"/>
  <c r="C11" i="2"/>
  <c r="C12" i="2"/>
  <c r="C4" i="2"/>
  <c r="N10" i="1"/>
  <c r="M7" i="1"/>
  <c r="N7" i="1" s="1"/>
  <c r="M8" i="1"/>
  <c r="N8" i="1" s="1"/>
  <c r="M9" i="1"/>
  <c r="N9" i="1" s="1"/>
  <c r="M10" i="1"/>
  <c r="M11" i="1"/>
  <c r="N11" i="1" s="1"/>
  <c r="M12" i="1"/>
  <c r="N12" i="1" s="1"/>
  <c r="M13" i="1"/>
  <c r="N13" i="1" s="1"/>
  <c r="M6" i="1"/>
  <c r="N6" i="1" s="1"/>
  <c r="D9" i="16"/>
  <c r="D8" i="16"/>
  <c r="D7" i="16"/>
  <c r="D6" i="16"/>
  <c r="B5" i="16" s="1"/>
  <c r="D5" i="16"/>
  <c r="I24" i="14"/>
  <c r="F24" i="14"/>
  <c r="I23" i="14"/>
  <c r="F23" i="14"/>
  <c r="F22" i="14"/>
  <c r="I21" i="14"/>
  <c r="F21" i="14"/>
  <c r="I20" i="14"/>
  <c r="F20" i="14"/>
  <c r="I19" i="14"/>
  <c r="F19" i="14"/>
  <c r="I18" i="14"/>
  <c r="F18" i="14"/>
  <c r="I17" i="14"/>
  <c r="F17" i="14"/>
  <c r="I16" i="14"/>
  <c r="F16" i="14"/>
  <c r="I15" i="14"/>
  <c r="F15" i="14"/>
  <c r="F14" i="14"/>
  <c r="I13" i="14"/>
  <c r="F13" i="14"/>
  <c r="I12" i="14"/>
  <c r="F12" i="14"/>
  <c r="I11" i="14"/>
  <c r="F11" i="14"/>
  <c r="I10" i="14"/>
  <c r="F10" i="14"/>
  <c r="I9" i="14"/>
  <c r="F9" i="14"/>
  <c r="I8" i="14"/>
  <c r="F8" i="14"/>
  <c r="I7" i="14"/>
  <c r="F7" i="14"/>
  <c r="I6" i="14"/>
  <c r="F6" i="14"/>
  <c r="I5" i="14"/>
  <c r="F5" i="14"/>
  <c r="F4" i="14"/>
  <c r="I23" i="5"/>
  <c r="I22" i="5"/>
  <c r="I21" i="5"/>
  <c r="I25" i="5" s="1"/>
  <c r="I26" i="5" s="1"/>
  <c r="I27" i="5" s="1"/>
  <c r="C15" i="1"/>
  <c r="D6" i="1" s="1"/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<sst xmlns="http://schemas.openxmlformats.org/spreadsheetml/2006/main" count="2986" uniqueCount="871">
  <si>
    <t>Absolute Reference</t>
  </si>
  <si>
    <t>Sales Tax</t>
  </si>
  <si>
    <t>Sales Person</t>
  </si>
  <si>
    <t>Code</t>
  </si>
  <si>
    <t>Sales</t>
  </si>
  <si>
    <t xml:space="preserve">Sales % </t>
  </si>
  <si>
    <t>Product name</t>
  </si>
  <si>
    <t>Quantity</t>
  </si>
  <si>
    <t>Price</t>
  </si>
  <si>
    <t>Amount</t>
  </si>
  <si>
    <t>Hindol Sinha</t>
  </si>
  <si>
    <t>W1</t>
  </si>
  <si>
    <t>Dry Tissues</t>
  </si>
  <si>
    <t>Dola Das</t>
  </si>
  <si>
    <t>H2</t>
  </si>
  <si>
    <t>Paper Towels</t>
  </si>
  <si>
    <t>Deepak Sharma</t>
  </si>
  <si>
    <t>C4</t>
  </si>
  <si>
    <t>Wet Wipes</t>
  </si>
  <si>
    <t>Uma Nag</t>
  </si>
  <si>
    <t>T1</t>
  </si>
  <si>
    <t>Chicken Dinner</t>
  </si>
  <si>
    <t>Sayak Pal</t>
  </si>
  <si>
    <t>C1</t>
  </si>
  <si>
    <t>Clear Refresher</t>
  </si>
  <si>
    <t>Srijan Das</t>
  </si>
  <si>
    <t>Dried Grits</t>
  </si>
  <si>
    <t>Srijita Agarwal</t>
  </si>
  <si>
    <t>H1</t>
  </si>
  <si>
    <t>Extra Nougat</t>
  </si>
  <si>
    <t>Rina Karmakar</t>
  </si>
  <si>
    <t>S2</t>
  </si>
  <si>
    <t>Athletic Drink</t>
  </si>
  <si>
    <t>Lily Roy</t>
  </si>
  <si>
    <t>T5</t>
  </si>
  <si>
    <t>Total Sales</t>
  </si>
  <si>
    <t xml:space="preserve">Year 2019
Sales Person wise Monthly Target </t>
  </si>
  <si>
    <t>Mixed Cell reference</t>
  </si>
  <si>
    <t>Target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</si>
  <si>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</si>
  <si>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</si>
  <si>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</si>
  <si>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</si>
  <si>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</si>
  <si>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</si>
  <si>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</si>
  <si>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</si>
  <si>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Jinia Ghosh</t>
  </si>
  <si>
    <t>Alok Kundu</t>
  </si>
  <si>
    <t>Soham Das</t>
  </si>
  <si>
    <t>Sandip Jana</t>
  </si>
  <si>
    <t>Nilay Guha</t>
  </si>
  <si>
    <t>Mrinal Kayal</t>
  </si>
  <si>
    <t>Keya Barman</t>
  </si>
  <si>
    <t>Joy Saha</t>
  </si>
  <si>
    <t>Mithun Chaudhury</t>
  </si>
  <si>
    <t>Game ID's</t>
  </si>
  <si>
    <t>Name's</t>
  </si>
  <si>
    <t>Atl</t>
  </si>
  <si>
    <t>Bos</t>
  </si>
  <si>
    <t>Charlotte</t>
  </si>
  <si>
    <t>Chicago</t>
  </si>
  <si>
    <t>Cleveland</t>
  </si>
  <si>
    <t>Dallas</t>
  </si>
  <si>
    <t>Denver</t>
  </si>
  <si>
    <t>Detroit</t>
  </si>
  <si>
    <t>Golden</t>
  </si>
  <si>
    <t>Houston</t>
  </si>
  <si>
    <t>Indiana</t>
  </si>
  <si>
    <t>LAC</t>
  </si>
  <si>
    <t>LAL</t>
  </si>
  <si>
    <t>Memphis</t>
  </si>
  <si>
    <t>Miami</t>
  </si>
  <si>
    <t>Milwaukee</t>
  </si>
  <si>
    <t>Minnesota</t>
  </si>
  <si>
    <t>NYK</t>
  </si>
  <si>
    <t>Orlando</t>
  </si>
  <si>
    <t>Account Number</t>
  </si>
  <si>
    <t>Customer Name</t>
  </si>
  <si>
    <t>Account Type</t>
  </si>
  <si>
    <t>Closing Balance</t>
  </si>
  <si>
    <t>Bank Charges</t>
  </si>
  <si>
    <t>Salil Jain</t>
  </si>
  <si>
    <t>Current</t>
  </si>
  <si>
    <t xml:space="preserve"> If Quantity is not Blank, Then Price * Qty or Display Blank</t>
  </si>
  <si>
    <t>Vikas Sharma</t>
  </si>
  <si>
    <t>Saving</t>
  </si>
  <si>
    <t>Item</t>
  </si>
  <si>
    <t>Qty</t>
  </si>
  <si>
    <t>Vijay Kapoor</t>
  </si>
  <si>
    <t>Apples</t>
  </si>
  <si>
    <t>Arjun Singh</t>
  </si>
  <si>
    <t>Bananas</t>
  </si>
  <si>
    <t>Manoj Kumar</t>
  </si>
  <si>
    <t>Cheese</t>
  </si>
  <si>
    <t>Vaibhav Sharma</t>
  </si>
  <si>
    <t>Eggs</t>
  </si>
  <si>
    <t>Gunjan Singh</t>
  </si>
  <si>
    <t>Milk</t>
  </si>
  <si>
    <t>Manju Agarwal</t>
  </si>
  <si>
    <t>Orange</t>
  </si>
  <si>
    <t>Yash Pal</t>
  </si>
  <si>
    <t>Sahil Singh</t>
  </si>
  <si>
    <t>Deepali Srivastava</t>
  </si>
  <si>
    <t xml:space="preserve">Rakhi </t>
  </si>
  <si>
    <t>Deepak Chandra Fulara</t>
  </si>
  <si>
    <t>Kavita Rawat</t>
  </si>
  <si>
    <t>Aakash Nagpal</t>
  </si>
  <si>
    <t>Ranit Chowdhury</t>
  </si>
  <si>
    <t>sales</t>
  </si>
  <si>
    <t>Expected</t>
  </si>
  <si>
    <t>Status</t>
  </si>
  <si>
    <t>Amount Over</t>
  </si>
  <si>
    <t>Total</t>
  </si>
  <si>
    <t>Product1</t>
  </si>
  <si>
    <t>Product2</t>
  </si>
  <si>
    <t>Product3</t>
  </si>
  <si>
    <t>SubTotal</t>
  </si>
  <si>
    <t>GST@5%</t>
  </si>
  <si>
    <t>Yes</t>
  </si>
  <si>
    <t>If Gender is Male, Then add Mr. to Name else add Ms. To Name</t>
  </si>
  <si>
    <t>Name</t>
  </si>
  <si>
    <t>Gender</t>
  </si>
  <si>
    <t>Mr/Ms</t>
  </si>
  <si>
    <t>Paul</t>
  </si>
  <si>
    <t>M</t>
  </si>
  <si>
    <t>Bob</t>
  </si>
  <si>
    <t>Jane</t>
  </si>
  <si>
    <t>F</t>
  </si>
  <si>
    <t>Maria</t>
  </si>
  <si>
    <t>Sue</t>
  </si>
  <si>
    <t>Kate</t>
  </si>
  <si>
    <t>Mark</t>
  </si>
  <si>
    <t>Region</t>
  </si>
  <si>
    <t>Salesman</t>
  </si>
  <si>
    <t>Discount</t>
  </si>
  <si>
    <t>West</t>
  </si>
  <si>
    <t>Alok Das</t>
  </si>
  <si>
    <t>Hard Disk</t>
  </si>
  <si>
    <t>Norts</t>
  </si>
  <si>
    <t>Anirbar Roy</t>
  </si>
  <si>
    <t>Mouse</t>
  </si>
  <si>
    <t>0-1000</t>
  </si>
  <si>
    <t>Nill</t>
  </si>
  <si>
    <t>Rishi Ghosh</t>
  </si>
  <si>
    <t>USB Cable</t>
  </si>
  <si>
    <t>1001-4000</t>
  </si>
  <si>
    <t>South</t>
  </si>
  <si>
    <t>Praksh Raul</t>
  </si>
  <si>
    <t>Headphone</t>
  </si>
  <si>
    <t>4001-5000</t>
  </si>
  <si>
    <t>East</t>
  </si>
  <si>
    <t>Srijan Kundu</t>
  </si>
  <si>
    <t>&gt;5000</t>
  </si>
  <si>
    <t>Uday Chaudhary</t>
  </si>
  <si>
    <t>Monitor</t>
  </si>
  <si>
    <t>Lalit Pradhan</t>
  </si>
  <si>
    <t>Priyam Basak</t>
  </si>
  <si>
    <t>Sumedh Goswami</t>
  </si>
  <si>
    <t>Dipak Das</t>
  </si>
  <si>
    <t>Product</t>
  </si>
  <si>
    <t>Category</t>
  </si>
  <si>
    <t>Department</t>
  </si>
  <si>
    <t>Sale Price</t>
  </si>
  <si>
    <t>Shipping Cost</t>
  </si>
  <si>
    <t>Total Sale Price</t>
  </si>
  <si>
    <t>Cleaning</t>
  </si>
  <si>
    <t>Household</t>
  </si>
  <si>
    <t>Free</t>
  </si>
  <si>
    <t>Frozen Foods</t>
  </si>
  <si>
    <t>Soft Drinks</t>
  </si>
  <si>
    <t>Grocery</t>
  </si>
  <si>
    <t>Salty Snacks</t>
  </si>
  <si>
    <t>Candy</t>
  </si>
  <si>
    <t>Stew</t>
  </si>
  <si>
    <t>Jerky</t>
  </si>
  <si>
    <t>Employee ID</t>
  </si>
  <si>
    <t>Customer</t>
  </si>
  <si>
    <t>Punching time</t>
  </si>
  <si>
    <t>Attendance</t>
  </si>
  <si>
    <t>Sonali Gupta</t>
  </si>
  <si>
    <t>Sales People need to exceed both sales Target and New account open to earn commission</t>
  </si>
  <si>
    <t>If clear all the levels</t>
  </si>
  <si>
    <t>Target of the Month</t>
  </si>
  <si>
    <t>Player Name</t>
  </si>
  <si>
    <t>Level-1</t>
  </si>
  <si>
    <t>Level-2</t>
  </si>
  <si>
    <t>Level-3</t>
  </si>
  <si>
    <t>Level-4</t>
  </si>
  <si>
    <t>winner?</t>
  </si>
  <si>
    <t>Criteria</t>
  </si>
  <si>
    <t>Player1</t>
  </si>
  <si>
    <t>No</t>
  </si>
  <si>
    <t>Sales Target</t>
  </si>
  <si>
    <t>Player2</t>
  </si>
  <si>
    <t>New Account Open</t>
  </si>
  <si>
    <t>Player3</t>
  </si>
  <si>
    <t>Commisson Rate</t>
  </si>
  <si>
    <t>Player4</t>
  </si>
  <si>
    <t>Player5</t>
  </si>
  <si>
    <t>Player6</t>
  </si>
  <si>
    <t>Player7</t>
  </si>
  <si>
    <t>Player8</t>
  </si>
  <si>
    <t>Player9</t>
  </si>
  <si>
    <t>Player10</t>
  </si>
  <si>
    <t>Sales People need to exceed either sales Target or New account open to earn commission</t>
  </si>
  <si>
    <t>Date</t>
  </si>
  <si>
    <t>Weekend?</t>
  </si>
  <si>
    <t>Commission Rate</t>
  </si>
  <si>
    <t>`</t>
  </si>
  <si>
    <t>GAME ID's</t>
  </si>
  <si>
    <t>HS</t>
  </si>
  <si>
    <t>AS</t>
  </si>
  <si>
    <t>NAMES</t>
  </si>
  <si>
    <t>Invoice No.</t>
  </si>
  <si>
    <t>City</t>
  </si>
  <si>
    <t>Order_Date</t>
  </si>
  <si>
    <t>Delivary Date</t>
  </si>
  <si>
    <t>Days_Issuied</t>
  </si>
  <si>
    <t>Total amount</t>
  </si>
  <si>
    <t>Inv_01</t>
  </si>
  <si>
    <t>Keybord</t>
  </si>
  <si>
    <t>Jaipur</t>
  </si>
  <si>
    <t>Inv_02</t>
  </si>
  <si>
    <t>HDD</t>
  </si>
  <si>
    <t>Hayderabad</t>
  </si>
  <si>
    <t>Inv_03</t>
  </si>
  <si>
    <t>ahmdeabad</t>
  </si>
  <si>
    <t>Inv_04</t>
  </si>
  <si>
    <t>kashmir</t>
  </si>
  <si>
    <t>MotherBoard</t>
  </si>
  <si>
    <t>Inv_05</t>
  </si>
  <si>
    <t>Delhi</t>
  </si>
  <si>
    <t>Inv_06</t>
  </si>
  <si>
    <t>Kolkata</t>
  </si>
  <si>
    <t>CDW</t>
  </si>
  <si>
    <t>Inv_07</t>
  </si>
  <si>
    <t>Printer</t>
  </si>
  <si>
    <t>DVDW</t>
  </si>
  <si>
    <t>Inv_08</t>
  </si>
  <si>
    <t>Inv_09</t>
  </si>
  <si>
    <t>Inv_10</t>
  </si>
  <si>
    <t>Inv_11</t>
  </si>
  <si>
    <t>Inv_12</t>
  </si>
  <si>
    <t>Inv_13</t>
  </si>
  <si>
    <t>Bihar</t>
  </si>
  <si>
    <t>Inv_14</t>
  </si>
  <si>
    <t>Inv_15</t>
  </si>
  <si>
    <t>Chennai</t>
  </si>
  <si>
    <t>Inv_16</t>
  </si>
  <si>
    <t>Inv_17</t>
  </si>
  <si>
    <t>Inv_18</t>
  </si>
  <si>
    <t>Inv_19</t>
  </si>
  <si>
    <t>Inv_20</t>
  </si>
  <si>
    <t>Inv_21</t>
  </si>
  <si>
    <t>Customer_ID</t>
  </si>
  <si>
    <t>Mobile No.</t>
  </si>
  <si>
    <t>Mobile</t>
  </si>
  <si>
    <t>AES_212</t>
  </si>
  <si>
    <t>Ajay</t>
  </si>
  <si>
    <t>Aes_213</t>
  </si>
  <si>
    <t>Sunil</t>
  </si>
  <si>
    <t>AES_214</t>
  </si>
  <si>
    <t>Mohit</t>
  </si>
  <si>
    <t>AES_215</t>
  </si>
  <si>
    <t>Rekha</t>
  </si>
  <si>
    <t>AES_216</t>
  </si>
  <si>
    <t>Akash</t>
  </si>
  <si>
    <t>AES_217</t>
  </si>
  <si>
    <t>AES_218</t>
  </si>
  <si>
    <t>Rakesh</t>
  </si>
  <si>
    <t>AES_219</t>
  </si>
  <si>
    <t>AES_220</t>
  </si>
  <si>
    <t>AES_221</t>
  </si>
  <si>
    <t>AES_222</t>
  </si>
  <si>
    <t>Nigam</t>
  </si>
  <si>
    <t>AES_223</t>
  </si>
  <si>
    <t>Neha</t>
  </si>
  <si>
    <t>AES_224</t>
  </si>
  <si>
    <t>Pooja</t>
  </si>
  <si>
    <t>AES_225</t>
  </si>
  <si>
    <t>Rajni</t>
  </si>
  <si>
    <t>AES_226</t>
  </si>
  <si>
    <t>Rajesh</t>
  </si>
  <si>
    <t>AES_227</t>
  </si>
  <si>
    <t>AES_228</t>
  </si>
  <si>
    <t>AES_229</t>
  </si>
  <si>
    <t>AES_230</t>
  </si>
  <si>
    <t>AES_231</t>
  </si>
  <si>
    <t>Anil</t>
  </si>
  <si>
    <t>AES_232</t>
  </si>
  <si>
    <t>AES_233</t>
  </si>
  <si>
    <t>AES_234</t>
  </si>
  <si>
    <t>Sumit</t>
  </si>
  <si>
    <t>AES_235</t>
  </si>
  <si>
    <t>AES_236</t>
  </si>
  <si>
    <t>Sohail</t>
  </si>
  <si>
    <t>AES_237</t>
  </si>
  <si>
    <t>AES_238</t>
  </si>
  <si>
    <t>Nandani</t>
  </si>
  <si>
    <t>AES_239</t>
  </si>
  <si>
    <t>Faeem</t>
  </si>
  <si>
    <t>AES_240</t>
  </si>
  <si>
    <t>Rahul</t>
  </si>
  <si>
    <t>AES_241</t>
  </si>
  <si>
    <t>Ramesh</t>
  </si>
  <si>
    <t>AES_242</t>
  </si>
  <si>
    <t>Ojair</t>
  </si>
  <si>
    <t>AES_243</t>
  </si>
  <si>
    <t>Om</t>
  </si>
  <si>
    <t>AES_244</t>
  </si>
  <si>
    <t>Prakash</t>
  </si>
  <si>
    <t>AES_245</t>
  </si>
  <si>
    <t>Bahadur</t>
  </si>
  <si>
    <t>AES_246</t>
  </si>
  <si>
    <t>AES_247</t>
  </si>
  <si>
    <t>AES_248</t>
  </si>
  <si>
    <t>AES_249</t>
  </si>
  <si>
    <t>nisha</t>
  </si>
  <si>
    <t>AES_250</t>
  </si>
  <si>
    <t>AES_251</t>
  </si>
  <si>
    <t>AES_252</t>
  </si>
  <si>
    <t>AES_253</t>
  </si>
  <si>
    <t>AES_254</t>
  </si>
  <si>
    <t>mohsin</t>
  </si>
  <si>
    <t>AES_255</t>
  </si>
  <si>
    <t>AES_256</t>
  </si>
  <si>
    <t>AES_257</t>
  </si>
  <si>
    <t>AES_258</t>
  </si>
  <si>
    <t>AES_259</t>
  </si>
  <si>
    <t>AES_260</t>
  </si>
  <si>
    <t>AES_261</t>
  </si>
  <si>
    <t>AES_262</t>
  </si>
  <si>
    <t>AES_263</t>
  </si>
  <si>
    <t>AES_264</t>
  </si>
  <si>
    <t>AES_265</t>
  </si>
  <si>
    <t>AES_266</t>
  </si>
  <si>
    <t>AES_267</t>
  </si>
  <si>
    <t>AES_268</t>
  </si>
  <si>
    <t>AES_269</t>
  </si>
  <si>
    <t>AES_270</t>
  </si>
  <si>
    <t>AES_271</t>
  </si>
  <si>
    <t>AES_272</t>
  </si>
  <si>
    <t>AES_273</t>
  </si>
  <si>
    <t>AES_274</t>
  </si>
  <si>
    <t>AES_275</t>
  </si>
  <si>
    <t>AES_276</t>
  </si>
  <si>
    <t>AES_277</t>
  </si>
  <si>
    <t>AES_278</t>
  </si>
  <si>
    <t>AES_279</t>
  </si>
  <si>
    <t>AES_280</t>
  </si>
  <si>
    <t>AES_281</t>
  </si>
  <si>
    <t>AES_282</t>
  </si>
  <si>
    <t>AES_283</t>
  </si>
  <si>
    <t>AES_284</t>
  </si>
  <si>
    <t>AES_285</t>
  </si>
  <si>
    <t>AES_286</t>
  </si>
  <si>
    <t>AES_287</t>
  </si>
  <si>
    <t>AES_288</t>
  </si>
  <si>
    <t>AES_289</t>
  </si>
  <si>
    <t>AES_290</t>
  </si>
  <si>
    <t>AES_291</t>
  </si>
  <si>
    <t>AES_292</t>
  </si>
  <si>
    <t>AES_293</t>
  </si>
  <si>
    <t>AES_294</t>
  </si>
  <si>
    <t>AES_295</t>
  </si>
  <si>
    <t>AES_296</t>
  </si>
  <si>
    <t>AES_297</t>
  </si>
  <si>
    <t>AES_298</t>
  </si>
  <si>
    <t>AES_299</t>
  </si>
  <si>
    <t>AES_300</t>
  </si>
  <si>
    <t>AES_301</t>
  </si>
  <si>
    <t>AES_302</t>
  </si>
  <si>
    <t>AES_303</t>
  </si>
  <si>
    <t>AES_304</t>
  </si>
  <si>
    <t>AES_305</t>
  </si>
  <si>
    <t>AES_306</t>
  </si>
  <si>
    <t>AES_307</t>
  </si>
  <si>
    <t>AES_308</t>
  </si>
  <si>
    <t>AES_309</t>
  </si>
  <si>
    <t>AES_310</t>
  </si>
  <si>
    <t>AES_311</t>
  </si>
  <si>
    <t>AES_312</t>
  </si>
  <si>
    <t>AES_313</t>
  </si>
  <si>
    <t>AES_314</t>
  </si>
  <si>
    <t>AES_315</t>
  </si>
  <si>
    <t>AES_316</t>
  </si>
  <si>
    <t>AES_317</t>
  </si>
  <si>
    <t>AES_318</t>
  </si>
  <si>
    <t>AES_319</t>
  </si>
  <si>
    <t>AES_320</t>
  </si>
  <si>
    <t>AES_321</t>
  </si>
  <si>
    <t>AES_322</t>
  </si>
  <si>
    <t>AES_323</t>
  </si>
  <si>
    <t>AES_324</t>
  </si>
  <si>
    <t>AES_325</t>
  </si>
  <si>
    <t>AES_326</t>
  </si>
  <si>
    <t>AES_327</t>
  </si>
  <si>
    <t>AES_328</t>
  </si>
  <si>
    <t>AES_329</t>
  </si>
  <si>
    <t>AES_330</t>
  </si>
  <si>
    <t>AES_331</t>
  </si>
  <si>
    <t>AES_332</t>
  </si>
  <si>
    <t>AES_333</t>
  </si>
  <si>
    <t>AES_334</t>
  </si>
  <si>
    <t>AES_335</t>
  </si>
  <si>
    <t>AES_336</t>
  </si>
  <si>
    <t>AES_337</t>
  </si>
  <si>
    <t>AES_338</t>
  </si>
  <si>
    <t>AES_339</t>
  </si>
  <si>
    <t>AES_340</t>
  </si>
  <si>
    <t>AES_341</t>
  </si>
  <si>
    <t>AES_342</t>
  </si>
  <si>
    <t>AES_343</t>
  </si>
  <si>
    <t>AES_344</t>
  </si>
  <si>
    <t>AES_345</t>
  </si>
  <si>
    <t>AES_346</t>
  </si>
  <si>
    <t>AES_347</t>
  </si>
  <si>
    <t>AES_348</t>
  </si>
  <si>
    <t>AES_349</t>
  </si>
  <si>
    <t>AES_350</t>
  </si>
  <si>
    <t>AES_351</t>
  </si>
  <si>
    <t>AES_352</t>
  </si>
  <si>
    <t>AES_353</t>
  </si>
  <si>
    <t>AES_354</t>
  </si>
  <si>
    <t>AES_355</t>
  </si>
  <si>
    <t>AES_356</t>
  </si>
  <si>
    <t>AES_357</t>
  </si>
  <si>
    <t>AES_358</t>
  </si>
  <si>
    <t>AES_359</t>
  </si>
  <si>
    <t>AES_360</t>
  </si>
  <si>
    <t>AES_361</t>
  </si>
  <si>
    <t>AES_362</t>
  </si>
  <si>
    <t>AES_363</t>
  </si>
  <si>
    <t>AES_364</t>
  </si>
  <si>
    <t>AES_365</t>
  </si>
  <si>
    <t>AES_366</t>
  </si>
  <si>
    <t>AES_367</t>
  </si>
  <si>
    <t>AES_368</t>
  </si>
  <si>
    <t>AES_369</t>
  </si>
  <si>
    <t>AES_370</t>
  </si>
  <si>
    <t>AES_371</t>
  </si>
  <si>
    <t>AES_372</t>
  </si>
  <si>
    <t>AES_373</t>
  </si>
  <si>
    <t>AES_374</t>
  </si>
  <si>
    <t>AES_375</t>
  </si>
  <si>
    <t>AES_376</t>
  </si>
  <si>
    <t>AES_377</t>
  </si>
  <si>
    <t>AES_378</t>
  </si>
  <si>
    <t>AES_379</t>
  </si>
  <si>
    <t>AES_380</t>
  </si>
  <si>
    <t>AES_381</t>
  </si>
  <si>
    <t>AES_382</t>
  </si>
  <si>
    <t>AES_383</t>
  </si>
  <si>
    <t>AES_384</t>
  </si>
  <si>
    <t>AES_385</t>
  </si>
  <si>
    <t>AES_386</t>
  </si>
  <si>
    <t>AES_387</t>
  </si>
  <si>
    <t>AES_388</t>
  </si>
  <si>
    <t>AES_389</t>
  </si>
  <si>
    <t>AES_390</t>
  </si>
  <si>
    <t>AES_391</t>
  </si>
  <si>
    <t>AES_392</t>
  </si>
  <si>
    <t>AES_393</t>
  </si>
  <si>
    <t>AES_394</t>
  </si>
  <si>
    <t>AES_395</t>
  </si>
  <si>
    <t>AES_396</t>
  </si>
  <si>
    <t>AES_397</t>
  </si>
  <si>
    <t>AES_398</t>
  </si>
  <si>
    <t>AES_399</t>
  </si>
  <si>
    <t>AES_400</t>
  </si>
  <si>
    <t>AES_401</t>
  </si>
  <si>
    <t>AES_402</t>
  </si>
  <si>
    <t>AES_403</t>
  </si>
  <si>
    <t>AES_404</t>
  </si>
  <si>
    <t>Income is Greater Than or Equal To…</t>
  </si>
  <si>
    <t>But Less Than or Equal To…</t>
  </si>
  <si>
    <t>Tax Rate</t>
  </si>
  <si>
    <t xml:space="preserve">Enter Income: </t>
  </si>
  <si>
    <t xml:space="preserve">The Tax Rate is: </t>
  </si>
  <si>
    <t>Bikash Singh</t>
  </si>
  <si>
    <t>Sanjoy Kumar</t>
  </si>
  <si>
    <t>Rishik Sen</t>
  </si>
  <si>
    <t>Surajit dasAjit Roy</t>
  </si>
  <si>
    <t>Robert Peter</t>
  </si>
  <si>
    <t>Rahul Singh</t>
  </si>
  <si>
    <t>Debasish Dey</t>
  </si>
  <si>
    <t>Manoj Patra</t>
  </si>
  <si>
    <t>Supriyo Neogi</t>
  </si>
  <si>
    <t>Bijay Sharma</t>
  </si>
  <si>
    <t>September</t>
  </si>
  <si>
    <t>Sales Rep</t>
  </si>
  <si>
    <t>COGS</t>
  </si>
  <si>
    <t>Commission</t>
  </si>
  <si>
    <t>NorthEast</t>
  </si>
  <si>
    <t>Rhonda</t>
  </si>
  <si>
    <t>Sherman Williams</t>
  </si>
  <si>
    <t>MKO Item</t>
  </si>
  <si>
    <t xml:space="preserve">Sales </t>
  </si>
  <si>
    <t>North</t>
  </si>
  <si>
    <t>Luke</t>
  </si>
  <si>
    <t>ExcelIsVeryFun.com</t>
  </si>
  <si>
    <t>MME Item</t>
  </si>
  <si>
    <t>SouthEast</t>
  </si>
  <si>
    <t>Steven</t>
  </si>
  <si>
    <t>OQM Item</t>
  </si>
  <si>
    <t>MidWest</t>
  </si>
  <si>
    <t>Troung</t>
  </si>
  <si>
    <t>Costco</t>
  </si>
  <si>
    <t>WIL Item</t>
  </si>
  <si>
    <t>Yahoo</t>
  </si>
  <si>
    <t>HPF Item</t>
  </si>
  <si>
    <t>Jeri</t>
  </si>
  <si>
    <t>Nature Company</t>
  </si>
  <si>
    <t>NEE Item</t>
  </si>
  <si>
    <t>WHF Item</t>
  </si>
  <si>
    <t>McLendon's Hardware</t>
  </si>
  <si>
    <t>VDD Item</t>
  </si>
  <si>
    <t>Sheliadawn</t>
  </si>
  <si>
    <t>The Economist</t>
  </si>
  <si>
    <t>WEW Item</t>
  </si>
  <si>
    <t>ICX Item</t>
  </si>
  <si>
    <t>QIL Item</t>
  </si>
  <si>
    <t>Google</t>
  </si>
  <si>
    <t>MHX Item</t>
  </si>
  <si>
    <t>Chin</t>
  </si>
  <si>
    <t>HLL Item</t>
  </si>
  <si>
    <t>Jon</t>
  </si>
  <si>
    <t>Peet's Coffee</t>
  </si>
  <si>
    <t>YGP Item</t>
  </si>
  <si>
    <t>EIS Item</t>
  </si>
  <si>
    <t>WKL Item</t>
  </si>
  <si>
    <t>Whole Foods</t>
  </si>
  <si>
    <t>FZS Item</t>
  </si>
  <si>
    <t>Amazon.com</t>
  </si>
  <si>
    <t>LII Item</t>
  </si>
  <si>
    <t>TIH Item</t>
  </si>
  <si>
    <t>BPZ Item</t>
  </si>
  <si>
    <t>DKM Item</t>
  </si>
  <si>
    <t>CDR Item</t>
  </si>
  <si>
    <t>Office Depot</t>
  </si>
  <si>
    <t>XMY Item</t>
  </si>
  <si>
    <t>LGZ Item</t>
  </si>
  <si>
    <t>PTH Item</t>
  </si>
  <si>
    <t>BAN Item</t>
  </si>
  <si>
    <t>AKY Item</t>
  </si>
  <si>
    <t>TTK Item</t>
  </si>
  <si>
    <t>IQG Item</t>
  </si>
  <si>
    <t>Solar and Wind Inc.</t>
  </si>
  <si>
    <t>VMC Item</t>
  </si>
  <si>
    <t>Home Depot</t>
  </si>
  <si>
    <t>XOU Item</t>
  </si>
  <si>
    <t>ZMF Item</t>
  </si>
  <si>
    <t>SHA Item</t>
  </si>
  <si>
    <t>UBW Item</t>
  </si>
  <si>
    <t>QHO Item</t>
  </si>
  <si>
    <t>OCL Item</t>
  </si>
  <si>
    <t>VRK Item</t>
  </si>
  <si>
    <t>CSJ Item</t>
  </si>
  <si>
    <t>WPD Item</t>
  </si>
  <si>
    <t>LOI Item</t>
  </si>
  <si>
    <t>AIQ Item</t>
  </si>
  <si>
    <t>MTL Item</t>
  </si>
  <si>
    <t>AUW Item</t>
  </si>
  <si>
    <t>GHF Item</t>
  </si>
  <si>
    <t>SMX Item</t>
  </si>
  <si>
    <t>NZX Item</t>
  </si>
  <si>
    <t>KEI Item</t>
  </si>
  <si>
    <t>GMO Item</t>
  </si>
  <si>
    <t>DRK Item</t>
  </si>
  <si>
    <t>ONY Item</t>
  </si>
  <si>
    <t>XLN Item</t>
  </si>
  <si>
    <t>XZI Item</t>
  </si>
  <si>
    <t>RGS Item</t>
  </si>
  <si>
    <t>BYE Item</t>
  </si>
  <si>
    <t>FKD Item</t>
  </si>
  <si>
    <t>DIO Item</t>
  </si>
  <si>
    <t>MQW Item</t>
  </si>
  <si>
    <t>PEN Item</t>
  </si>
  <si>
    <t>PNA Item</t>
  </si>
  <si>
    <t>MWN Item</t>
  </si>
  <si>
    <t>BSV Item</t>
  </si>
  <si>
    <t>KDX Item</t>
  </si>
  <si>
    <t>MFB Item</t>
  </si>
  <si>
    <t>JYF Item</t>
  </si>
  <si>
    <t>IAF Item</t>
  </si>
  <si>
    <t>OYO Item</t>
  </si>
  <si>
    <t>XLF Item</t>
  </si>
  <si>
    <t>HAI Item</t>
  </si>
  <si>
    <t>IKV Item</t>
  </si>
  <si>
    <t>III Item</t>
  </si>
  <si>
    <t>FPO Item</t>
  </si>
  <si>
    <t>PXE Item</t>
  </si>
  <si>
    <t>KFE Item</t>
  </si>
  <si>
    <t>KKL Item</t>
  </si>
  <si>
    <t>LFD Item</t>
  </si>
  <si>
    <t>RRT Item</t>
  </si>
  <si>
    <t>YQS Item</t>
  </si>
  <si>
    <t>WPF Item</t>
  </si>
  <si>
    <t>ZMY Item</t>
  </si>
  <si>
    <t>KPY Item</t>
  </si>
  <si>
    <t>XFU Item</t>
  </si>
  <si>
    <t>SBX Item</t>
  </si>
  <si>
    <t>LXS Item</t>
  </si>
  <si>
    <t>JTV Item</t>
  </si>
  <si>
    <t>RCE Item</t>
  </si>
  <si>
    <t>XWP Item</t>
  </si>
  <si>
    <t>WPE Item</t>
  </si>
  <si>
    <t>NBK Item</t>
  </si>
  <si>
    <t>VIN Item</t>
  </si>
  <si>
    <t>MSH Item</t>
  </si>
  <si>
    <t>JZO Item</t>
  </si>
  <si>
    <t>YTX Item</t>
  </si>
  <si>
    <t>FEK Item</t>
  </si>
  <si>
    <t>XNB Item</t>
  </si>
  <si>
    <t>YWP Item</t>
  </si>
  <si>
    <t>FSJ Item</t>
  </si>
  <si>
    <t>NWT Item</t>
  </si>
  <si>
    <t>MOQ Item</t>
  </si>
  <si>
    <t>OAP Item</t>
  </si>
  <si>
    <t>LOP Item</t>
  </si>
  <si>
    <t>UXD Item</t>
  </si>
  <si>
    <t>EWM Item</t>
  </si>
  <si>
    <t>TGL Item</t>
  </si>
  <si>
    <t>RCA Item</t>
  </si>
  <si>
    <t>CRF Item</t>
  </si>
  <si>
    <t>NCN Item</t>
  </si>
  <si>
    <t>THO Item</t>
  </si>
  <si>
    <t>FXL Item</t>
  </si>
  <si>
    <t>TTM Item</t>
  </si>
  <si>
    <t>KVL Item</t>
  </si>
  <si>
    <t>MGO Item</t>
  </si>
  <si>
    <t>RDD Item</t>
  </si>
  <si>
    <t>AIL Item</t>
  </si>
  <si>
    <t>SVF Item</t>
  </si>
  <si>
    <t>RGD Item</t>
  </si>
  <si>
    <t>KWJ Item</t>
  </si>
  <si>
    <t>FFT Item</t>
  </si>
  <si>
    <t>UBV Item</t>
  </si>
  <si>
    <t>NSN Item</t>
  </si>
  <si>
    <t>JUE Item</t>
  </si>
  <si>
    <t>CMU Item</t>
  </si>
  <si>
    <t>GYH Item</t>
  </si>
  <si>
    <t>SCW Item</t>
  </si>
  <si>
    <t>RTF Item</t>
  </si>
  <si>
    <t>XZF Item</t>
  </si>
  <si>
    <t>GLG Item</t>
  </si>
  <si>
    <t>MYE Item</t>
  </si>
  <si>
    <t>EVO Item</t>
  </si>
  <si>
    <t>YHI Item</t>
  </si>
  <si>
    <t>HKD Item</t>
  </si>
  <si>
    <t>GYK Item</t>
  </si>
  <si>
    <t>PUA Item</t>
  </si>
  <si>
    <t>NGZ Item</t>
  </si>
  <si>
    <t>BJI Item</t>
  </si>
  <si>
    <t>HGT Item</t>
  </si>
  <si>
    <t>KKF Item</t>
  </si>
  <si>
    <t>EFD Item</t>
  </si>
  <si>
    <t>UPA Item</t>
  </si>
  <si>
    <t>FPN Item</t>
  </si>
  <si>
    <t>SNK Item</t>
  </si>
  <si>
    <t>HOQ Item</t>
  </si>
  <si>
    <t>KHA Item</t>
  </si>
  <si>
    <t>FZY Item</t>
  </si>
  <si>
    <t>SRN Item</t>
  </si>
  <si>
    <t>AEW Item</t>
  </si>
  <si>
    <t>PET Item</t>
  </si>
  <si>
    <t>EYP Item</t>
  </si>
  <si>
    <t>PKE Item</t>
  </si>
  <si>
    <t>CCV Item</t>
  </si>
  <si>
    <t>YNQ Item</t>
  </si>
  <si>
    <t>KGM Item</t>
  </si>
  <si>
    <t>HMW Item</t>
  </si>
  <si>
    <t>TGO Item</t>
  </si>
  <si>
    <t>KXJ Item</t>
  </si>
  <si>
    <t>FSD Item</t>
  </si>
  <si>
    <t>SSU Item</t>
  </si>
  <si>
    <t>NFU Item</t>
  </si>
  <si>
    <t>UMN Item</t>
  </si>
  <si>
    <t>TMF Item</t>
  </si>
  <si>
    <t>YVD Item</t>
  </si>
  <si>
    <t>MJG Item</t>
  </si>
  <si>
    <t>KQN Item</t>
  </si>
  <si>
    <t>WBN Item</t>
  </si>
  <si>
    <t>CNG Item</t>
  </si>
  <si>
    <t>YHA Item</t>
  </si>
  <si>
    <t>HVH Item</t>
  </si>
  <si>
    <t>ILP Item</t>
  </si>
  <si>
    <t>HGQ Item</t>
  </si>
  <si>
    <t>BPJ Item</t>
  </si>
  <si>
    <t>ONK Item</t>
  </si>
  <si>
    <t>UYR Item</t>
  </si>
  <si>
    <t>EZU Item</t>
  </si>
  <si>
    <t>MEL Item</t>
  </si>
  <si>
    <t>UCA Item</t>
  </si>
  <si>
    <t>KNX Item</t>
  </si>
  <si>
    <t>PBH Item</t>
  </si>
  <si>
    <t>CVY Item</t>
  </si>
  <si>
    <t>QGM Item</t>
  </si>
  <si>
    <t>ILH Item</t>
  </si>
  <si>
    <t>QPM Item</t>
  </si>
  <si>
    <t>ETU Item</t>
  </si>
  <si>
    <t>CNH Item</t>
  </si>
  <si>
    <t>YIP Item</t>
  </si>
  <si>
    <t>WVS Item</t>
  </si>
  <si>
    <t>EIE Item</t>
  </si>
  <si>
    <t>AIM Item</t>
  </si>
  <si>
    <t>HAK Item</t>
  </si>
  <si>
    <t>BCD Item</t>
  </si>
  <si>
    <t>NCH Item</t>
  </si>
  <si>
    <t>JKT Item</t>
  </si>
  <si>
    <t>IWN Item</t>
  </si>
  <si>
    <t>KYW Item</t>
  </si>
  <si>
    <t>ITT Item</t>
  </si>
  <si>
    <t>JHF Item</t>
  </si>
  <si>
    <t>CNN Item</t>
  </si>
  <si>
    <t>MKA Item</t>
  </si>
  <si>
    <t>KFB Item</t>
  </si>
  <si>
    <t>XIM Item</t>
  </si>
  <si>
    <t>VGE Item</t>
  </si>
  <si>
    <t>WWB Item</t>
  </si>
  <si>
    <t>RHM Item</t>
  </si>
  <si>
    <t>ZQH Item</t>
  </si>
  <si>
    <t>EUH Item</t>
  </si>
  <si>
    <t>FMP Item</t>
  </si>
  <si>
    <t>LVG Item</t>
  </si>
  <si>
    <t>WKC Item</t>
  </si>
  <si>
    <t>EAP Item</t>
  </si>
  <si>
    <t>LVD Item</t>
  </si>
  <si>
    <t>QSA Item</t>
  </si>
  <si>
    <t>JLK Item</t>
  </si>
  <si>
    <t>XBY Item</t>
  </si>
  <si>
    <t>GAK Item</t>
  </si>
  <si>
    <t>SQZ Item</t>
  </si>
  <si>
    <t>UWT Item</t>
  </si>
  <si>
    <t>POX Item</t>
  </si>
  <si>
    <t>JZS Item</t>
  </si>
  <si>
    <t>MPS Item</t>
  </si>
  <si>
    <t>EYG Item</t>
  </si>
  <si>
    <t>ACF Item</t>
  </si>
  <si>
    <t>XVI Item</t>
  </si>
  <si>
    <t>ZCL Item</t>
  </si>
  <si>
    <t>UAD Item</t>
  </si>
  <si>
    <t>PQT Item</t>
  </si>
  <si>
    <t>JXK Item</t>
  </si>
  <si>
    <t>VCN Item</t>
  </si>
  <si>
    <t>EQL Item</t>
  </si>
  <si>
    <t>KPO Item</t>
  </si>
  <si>
    <t>XHR Item</t>
  </si>
  <si>
    <t>JGS Item</t>
  </si>
  <si>
    <t>ZFB Item</t>
  </si>
  <si>
    <t>TBQ Item</t>
  </si>
  <si>
    <t>IAG Item</t>
  </si>
  <si>
    <t>UGN Item</t>
  </si>
  <si>
    <t>AWF Item</t>
  </si>
  <si>
    <t>WLY Item</t>
  </si>
  <si>
    <t>BNH Item</t>
  </si>
  <si>
    <t>TYZ Item</t>
  </si>
  <si>
    <t>STR Item</t>
  </si>
  <si>
    <t>KST Item</t>
  </si>
  <si>
    <t>VBF Item</t>
  </si>
  <si>
    <t>HEB Item</t>
  </si>
  <si>
    <t>FLS Item</t>
  </si>
  <si>
    <t>JUV Item</t>
  </si>
  <si>
    <t>LRH Item</t>
  </si>
  <si>
    <t>VYV Item</t>
  </si>
  <si>
    <t>WWD Item</t>
  </si>
  <si>
    <t>OLN Item</t>
  </si>
  <si>
    <t>BZE Item</t>
  </si>
  <si>
    <t>EHO Item</t>
  </si>
  <si>
    <t>GPQ Item</t>
  </si>
  <si>
    <t>VPY Item</t>
  </si>
  <si>
    <t>OGH Item</t>
  </si>
  <si>
    <t>VDA Item</t>
  </si>
  <si>
    <t>XKR Item</t>
  </si>
  <si>
    <t>AYF Item</t>
  </si>
  <si>
    <t>HQT Item</t>
  </si>
  <si>
    <t>VNQ Item</t>
  </si>
  <si>
    <t>WBL Item</t>
  </si>
  <si>
    <t>SWQ Item</t>
  </si>
  <si>
    <t>FZK Item</t>
  </si>
  <si>
    <t>PUD Item</t>
  </si>
  <si>
    <t>YIV Item</t>
  </si>
  <si>
    <t>IYT Item</t>
  </si>
  <si>
    <t>KBY Item</t>
  </si>
  <si>
    <t>VYM Item</t>
  </si>
  <si>
    <t>DVC Item</t>
  </si>
  <si>
    <t>QDA Item</t>
  </si>
  <si>
    <t>MQP Item</t>
  </si>
  <si>
    <t>GLY Item</t>
  </si>
  <si>
    <t>PJA Item</t>
  </si>
  <si>
    <t>OGB Item</t>
  </si>
  <si>
    <t>QBL Item</t>
  </si>
  <si>
    <t>ATV Item</t>
  </si>
  <si>
    <t>LEO Item</t>
  </si>
  <si>
    <t>JFF Item</t>
  </si>
  <si>
    <t>ULJ Item</t>
  </si>
  <si>
    <t>WCX Item</t>
  </si>
  <si>
    <t>UZP Item</t>
  </si>
  <si>
    <t>UDH Item</t>
  </si>
  <si>
    <t>WIP Item</t>
  </si>
  <si>
    <t>QJV Item</t>
  </si>
  <si>
    <t>ICN Item</t>
  </si>
  <si>
    <t>YGD Item</t>
  </si>
  <si>
    <t>LCU Item</t>
  </si>
  <si>
    <t>LFI Item</t>
  </si>
  <si>
    <t>BUZ Item</t>
  </si>
  <si>
    <t>FPF Item</t>
  </si>
  <si>
    <t>ZAW Item</t>
  </si>
  <si>
    <t>GVD Item</t>
  </si>
  <si>
    <t>ENW Item</t>
  </si>
  <si>
    <t>KVA Item</t>
  </si>
  <si>
    <t>UVO Item</t>
  </si>
  <si>
    <t>UNH Item</t>
  </si>
  <si>
    <t>VTW Item</t>
  </si>
  <si>
    <t>UDS Item</t>
  </si>
  <si>
    <t>WMW Item</t>
  </si>
  <si>
    <t>QTS Item</t>
  </si>
  <si>
    <t>CJK Item</t>
  </si>
  <si>
    <t>WWU Item</t>
  </si>
  <si>
    <t>WJP Item</t>
  </si>
  <si>
    <t>IZV Item</t>
  </si>
  <si>
    <t>EXM Item</t>
  </si>
  <si>
    <t>MQT Item</t>
  </si>
  <si>
    <t>XYL Item</t>
  </si>
  <si>
    <t>QGI Item</t>
  </si>
  <si>
    <t>ILS Item</t>
  </si>
  <si>
    <t>GPH Item</t>
  </si>
  <si>
    <t>XXH Item</t>
  </si>
  <si>
    <t>DNA Item</t>
  </si>
  <si>
    <t>YIT Item</t>
  </si>
  <si>
    <t>MKP Item</t>
  </si>
  <si>
    <t>BTJ Item</t>
  </si>
  <si>
    <t>WXR Item</t>
  </si>
  <si>
    <t>RFR Item</t>
  </si>
  <si>
    <t>EAR Item</t>
  </si>
  <si>
    <t>KJV Item</t>
  </si>
  <si>
    <t>PUJ Item</t>
  </si>
  <si>
    <t>NIV Item</t>
  </si>
  <si>
    <t>AIZ Item</t>
  </si>
  <si>
    <t>QDR Item</t>
  </si>
  <si>
    <t>AHN Item</t>
  </si>
  <si>
    <t>AIU Item</t>
  </si>
  <si>
    <t>QRV Item</t>
  </si>
  <si>
    <t>FVF Item</t>
  </si>
  <si>
    <t>HUO Item</t>
  </si>
  <si>
    <t>ZAH Item</t>
  </si>
  <si>
    <t>SXT Item</t>
  </si>
  <si>
    <t>DRO Item</t>
  </si>
  <si>
    <t>ESJ Item</t>
  </si>
  <si>
    <t>YAK Item</t>
  </si>
  <si>
    <t>RYV Item</t>
  </si>
  <si>
    <t>PAY Item</t>
  </si>
  <si>
    <t>GHH Item</t>
  </si>
  <si>
    <t>TLQ Item</t>
  </si>
  <si>
    <t>TUL Item</t>
  </si>
  <si>
    <t>NJY Item</t>
  </si>
  <si>
    <t>QLL Item</t>
  </si>
  <si>
    <t>KSG Item</t>
  </si>
  <si>
    <t>C6/$C$15</t>
  </si>
  <si>
    <t>like that</t>
  </si>
  <si>
    <t>C7/$C$15</t>
  </si>
  <si>
    <t>C8/$C$15</t>
  </si>
  <si>
    <t>C10/$C$15</t>
  </si>
  <si>
    <t>C9/$C$15</t>
  </si>
  <si>
    <t>Shipping Cost(Azim Sir's Ans)</t>
  </si>
  <si>
    <t>yes</t>
  </si>
  <si>
    <t>Check it</t>
  </si>
  <si>
    <t xml:space="preserve">                                                                                                                                                                     =IF(B2=$I$2,"Free",IF(B2=$I$3,25,IF(B2=$I$4,40,IF(B2=$I$5,"Free",IF(B2=$I$6,20)))))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</si>
  <si>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OR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</si>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</sst>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&quot;₹&quot;\ * #,##0.00_ ;_ &quot;₹&quot;\ * \-#,##0.00_ ;_ &quot;₹&quot;\ * &quot;-&quot;??_ ;_ @_ "/>
    <numFmt numFmtId="164" formatCode="&quot;Rs.&quot;#,##0.00"/>
    <numFmt numFmtId="165" formatCode="&quot;$&quot;#,##0.00"/>
    <numFmt numFmtId="166" formatCode="_-[$$-409]* #,##0.00_ ;_-[$$-409]* \-#,##0.00\ ;_-[$$-409]* &quot;-&quot;??_ ;_-@_ "/>
    <numFmt numFmtId="167" formatCode="_ [$₹-4009]\ * #,##0.00_ ;_ [$₹-4009]\ * \-#,##0.00_ ;_ [$₹-4009]\ * &quot;-&quot;??_ ;_ @_ "/>
    <numFmt numFmtId="168" formatCode="0.0%"/>
    <numFmt numFmtId="169" formatCode="&quot;$&quot;#,##0.00_);[Red]\(&quot;$&quot;#,##0.00\)"/>
    <numFmt numFmtId="170" formatCode="&quot;E&quot;0000"/>
    <numFmt numFmtId="171" formatCode="hh:mm:ss\ AM/PM"/>
    <numFmt numFmtId="172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8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u/>
      <sz val="11"/>
      <color theme="1"/>
      <name val="Book Antiqua"/>
      <family val="1"/>
    </font>
    <font>
      <sz val="24"/>
      <color theme="1"/>
      <name val="Book Antiqua"/>
      <family val="1"/>
    </font>
    <font>
      <sz val="10"/>
      <name val="Arial"/>
      <family val="2"/>
    </font>
    <font>
      <b/>
      <sz val="11"/>
      <color rgb="FFFF0000"/>
      <name val="Book Antiqua"/>
      <family val="1"/>
    </font>
    <font>
      <sz val="18"/>
      <color theme="8" tint="-0.499984740745262"/>
      <name val="Agency FB"/>
      <family val="2"/>
    </font>
    <font>
      <sz val="10"/>
      <color theme="1" tint="0.34998626667073579"/>
      <name val="Calibri Light"/>
      <family val="2"/>
      <scheme val="major"/>
    </font>
    <font>
      <sz val="10"/>
      <color theme="1" tint="0.14999847407452621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i/>
      <u/>
      <sz val="12"/>
      <color theme="1"/>
      <name val="Sylfaen"/>
      <family val="1"/>
    </font>
    <font>
      <b/>
      <sz val="12"/>
      <color theme="1"/>
      <name val="Sylfaen"/>
      <family val="1"/>
    </font>
    <font>
      <i/>
      <sz val="11"/>
      <color theme="1"/>
      <name val="Book Antiqua"/>
      <family val="1"/>
    </font>
    <font>
      <b/>
      <sz val="14"/>
      <color rgb="FF002060"/>
      <name val="Sylfaen"/>
      <family val="1"/>
    </font>
    <font>
      <sz val="14"/>
      <color theme="1"/>
      <name val="Book Antiqua"/>
      <family val="1"/>
    </font>
    <font>
      <b/>
      <sz val="10"/>
      <color indexed="10"/>
      <name val="Arial"/>
      <family val="2"/>
    </font>
    <font>
      <sz val="11"/>
      <color theme="1"/>
      <name val="Sylfaen"/>
      <family val="2"/>
    </font>
    <font>
      <b/>
      <sz val="11"/>
      <color theme="1"/>
      <name val="Sylfae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499984740745262"/>
      <name val="Agency FB"/>
      <family val="2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3"/>
      </patternFill>
    </fill>
    <fill>
      <patternFill patternType="solid">
        <fgColor theme="4" tint="0.79998168889431442"/>
        <bgColor indexed="63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11" fillId="0" borderId="0" applyFill="0" applyBorder="0">
      <alignment vertical="center"/>
    </xf>
    <xf numFmtId="0" fontId="13" fillId="0" borderId="0">
      <alignment vertical="center"/>
    </xf>
    <xf numFmtId="0" fontId="2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4" fillId="0" borderId="1" xfId="0" applyFont="1" applyBorder="1"/>
    <xf numFmtId="10" fontId="4" fillId="3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/>
    <xf numFmtId="0" fontId="4" fillId="0" borderId="1" xfId="0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4" fillId="6" borderId="1" xfId="0" applyFont="1" applyFill="1" applyBorder="1" applyAlignment="1">
      <alignment horizontal="center"/>
    </xf>
    <xf numFmtId="9" fontId="5" fillId="7" borderId="4" xfId="1" applyFont="1" applyFill="1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/>
      <protection locked="0"/>
    </xf>
    <xf numFmtId="0" fontId="8" fillId="0" borderId="0" xfId="2"/>
    <xf numFmtId="0" fontId="9" fillId="8" borderId="1" xfId="2" applyFont="1" applyFill="1" applyBorder="1" applyAlignment="1">
      <alignment horizontal="center" vertical="center" wrapText="1"/>
    </xf>
    <xf numFmtId="0" fontId="8" fillId="0" borderId="1" xfId="2" applyBorder="1" applyAlignment="1">
      <alignment horizontal="center" vertical="center"/>
    </xf>
    <xf numFmtId="0" fontId="8" fillId="0" borderId="0" xfId="3"/>
    <xf numFmtId="0" fontId="8" fillId="0" borderId="0" xfId="2" applyAlignment="1">
      <alignment horizontal="center" vertical="center"/>
    </xf>
    <xf numFmtId="0" fontId="5" fillId="7" borderId="1" xfId="0" applyFont="1" applyFill="1" applyBorder="1"/>
    <xf numFmtId="164" fontId="5" fillId="7" borderId="1" xfId="0" applyNumberFormat="1" applyFont="1" applyFill="1" applyBorder="1"/>
    <xf numFmtId="4" fontId="4" fillId="0" borderId="1" xfId="0" applyNumberFormat="1" applyFont="1" applyBorder="1"/>
    <xf numFmtId="0" fontId="10" fillId="0" borderId="0" xfId="0" applyFont="1" applyAlignment="1">
      <alignment vertical="center"/>
    </xf>
    <xf numFmtId="0" fontId="2" fillId="9" borderId="5" xfId="4" applyFont="1" applyFill="1" applyBorder="1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165" fontId="12" fillId="0" borderId="6" xfId="4" applyNumberFormat="1" applyFont="1" applyBorder="1" applyAlignment="1">
      <alignment horizontal="center" vertical="center"/>
    </xf>
    <xf numFmtId="0" fontId="4" fillId="10" borderId="1" xfId="0" applyFont="1" applyFill="1" applyBorder="1" applyAlignment="1">
      <alignment horizontal="right"/>
    </xf>
    <xf numFmtId="0" fontId="4" fillId="10" borderId="7" xfId="0" applyFont="1" applyFill="1" applyBorder="1" applyAlignment="1">
      <alignment horizontal="right"/>
    </xf>
    <xf numFmtId="0" fontId="4" fillId="10" borderId="8" xfId="0" applyFont="1" applyFill="1" applyBorder="1" applyAlignment="1">
      <alignment horizontal="right"/>
    </xf>
    <xf numFmtId="0" fontId="4" fillId="10" borderId="9" xfId="0" applyFont="1" applyFill="1" applyBorder="1" applyAlignment="1">
      <alignment horizontal="right"/>
    </xf>
    <xf numFmtId="166" fontId="4" fillId="0" borderId="1" xfId="0" applyNumberFormat="1" applyFont="1" applyBorder="1"/>
    <xf numFmtId="0" fontId="4" fillId="0" borderId="10" xfId="0" applyFont="1" applyBorder="1"/>
    <xf numFmtId="167" fontId="4" fillId="0" borderId="10" xfId="0" applyNumberFormat="1" applyFont="1" applyBorder="1"/>
    <xf numFmtId="167" fontId="4" fillId="0" borderId="1" xfId="0" applyNumberFormat="1" applyFont="1" applyBorder="1"/>
    <xf numFmtId="0" fontId="0" fillId="0" borderId="11" xfId="0" applyBorder="1"/>
    <xf numFmtId="0" fontId="0" fillId="0" borderId="12" xfId="0" applyBorder="1"/>
    <xf numFmtId="167" fontId="4" fillId="0" borderId="15" xfId="0" applyNumberFormat="1" applyFont="1" applyBorder="1"/>
    <xf numFmtId="0" fontId="4" fillId="0" borderId="16" xfId="0" applyFont="1" applyBorder="1"/>
    <xf numFmtId="0" fontId="4" fillId="0" borderId="17" xfId="0" applyFont="1" applyBorder="1" applyAlignment="1">
      <alignment horizontal="center"/>
    </xf>
    <xf numFmtId="167" fontId="4" fillId="0" borderId="18" xfId="0" applyNumberFormat="1" applyFont="1" applyBorder="1"/>
    <xf numFmtId="0" fontId="0" fillId="0" borderId="19" xfId="0" applyBorder="1"/>
    <xf numFmtId="167" fontId="4" fillId="0" borderId="22" xfId="0" applyNumberFormat="1" applyFont="1" applyBorder="1"/>
    <xf numFmtId="0" fontId="2" fillId="11" borderId="5" xfId="4" applyFont="1" applyFill="1" applyBorder="1" applyAlignment="1">
      <alignment horizontal="center" vertical="center"/>
    </xf>
    <xf numFmtId="0" fontId="13" fillId="0" borderId="0" xfId="5">
      <alignment vertical="center"/>
    </xf>
    <xf numFmtId="0" fontId="5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168" fontId="4" fillId="0" borderId="1" xfId="0" applyNumberFormat="1" applyFont="1" applyBorder="1" applyAlignment="1">
      <alignment horizontal="right"/>
    </xf>
    <xf numFmtId="0" fontId="5" fillId="7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12" borderId="0" xfId="0" applyFont="1" applyFill="1"/>
    <xf numFmtId="9" fontId="4" fillId="12" borderId="0" xfId="0" applyNumberFormat="1" applyFont="1" applyFill="1"/>
    <xf numFmtId="0" fontId="4" fillId="12" borderId="0" xfId="0" applyFont="1" applyFill="1"/>
    <xf numFmtId="169" fontId="4" fillId="12" borderId="0" xfId="0" applyNumberFormat="1" applyFont="1" applyFill="1"/>
    <xf numFmtId="170" fontId="4" fillId="0" borderId="1" xfId="0" applyNumberFormat="1" applyFont="1" applyBorder="1" applyAlignment="1">
      <alignment horizontal="center"/>
    </xf>
    <xf numFmtId="171" fontId="4" fillId="0" borderId="1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9" fillId="14" borderId="1" xfId="0" applyFont="1" applyFill="1" applyBorder="1"/>
    <xf numFmtId="0" fontId="19" fillId="14" borderId="10" xfId="0" applyFont="1" applyFill="1" applyBorder="1"/>
    <xf numFmtId="0" fontId="4" fillId="0" borderId="10" xfId="0" applyFont="1" applyBorder="1" applyAlignment="1">
      <alignment horizontal="right"/>
    </xf>
    <xf numFmtId="0" fontId="15" fillId="0" borderId="1" xfId="0" applyFont="1" applyBorder="1"/>
    <xf numFmtId="0" fontId="15" fillId="15" borderId="1" xfId="0" applyFont="1" applyFill="1" applyBorder="1"/>
    <xf numFmtId="44" fontId="4" fillId="0" borderId="1" xfId="0" applyNumberFormat="1" applyFont="1" applyBorder="1"/>
    <xf numFmtId="0" fontId="2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9" fontId="4" fillId="0" borderId="1" xfId="0" applyNumberFormat="1" applyFont="1" applyBorder="1"/>
    <xf numFmtId="0" fontId="4" fillId="0" borderId="0" xfId="0" applyFont="1" applyAlignment="1">
      <alignment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/>
    </xf>
    <xf numFmtId="1" fontId="4" fillId="0" borderId="1" xfId="0" applyNumberFormat="1" applyFont="1" applyBorder="1"/>
    <xf numFmtId="14" fontId="15" fillId="17" borderId="1" xfId="0" applyNumberFormat="1" applyFont="1" applyFill="1" applyBorder="1"/>
    <xf numFmtId="0" fontId="15" fillId="17" borderId="1" xfId="0" applyFont="1" applyFill="1" applyBorder="1"/>
    <xf numFmtId="14" fontId="15" fillId="0" borderId="1" xfId="0" applyNumberFormat="1" applyFont="1" applyBorder="1"/>
    <xf numFmtId="0" fontId="21" fillId="8" borderId="1" xfId="2" applyFont="1" applyFill="1" applyBorder="1" applyAlignment="1">
      <alignment horizontal="center"/>
    </xf>
    <xf numFmtId="0" fontId="8" fillId="0" borderId="1" xfId="2" applyBorder="1" applyAlignment="1">
      <alignment horizontal="center"/>
    </xf>
    <xf numFmtId="0" fontId="8" fillId="0" borderId="1" xfId="2" applyBorder="1"/>
    <xf numFmtId="0" fontId="22" fillId="18" borderId="1" xfId="6" applyFill="1" applyBorder="1"/>
    <xf numFmtId="0" fontId="22" fillId="0" borderId="0" xfId="6"/>
    <xf numFmtId="0" fontId="22" fillId="14" borderId="1" xfId="6" applyFill="1" applyBorder="1"/>
    <xf numFmtId="14" fontId="22" fillId="14" borderId="1" xfId="6" applyNumberFormat="1" applyFill="1" applyBorder="1"/>
    <xf numFmtId="0" fontId="22" fillId="7" borderId="1" xfId="6" applyFill="1" applyBorder="1"/>
    <xf numFmtId="0" fontId="23" fillId="18" borderId="1" xfId="6" applyFont="1" applyFill="1" applyBorder="1"/>
    <xf numFmtId="0" fontId="22" fillId="0" borderId="10" xfId="6" applyBorder="1"/>
    <xf numFmtId="0" fontId="22" fillId="0" borderId="1" xfId="6" applyBorder="1"/>
    <xf numFmtId="0" fontId="1" fillId="0" borderId="0" xfId="7"/>
    <xf numFmtId="0" fontId="2" fillId="19" borderId="1" xfId="7" applyFont="1" applyFill="1" applyBorder="1" applyAlignment="1">
      <alignment horizontal="center" vertical="center" wrapText="1"/>
    </xf>
    <xf numFmtId="0" fontId="24" fillId="0" borderId="0" xfId="7" applyFont="1" applyAlignment="1">
      <alignment horizontal="right"/>
    </xf>
    <xf numFmtId="172" fontId="8" fillId="0" borderId="0" xfId="7" applyNumberFormat="1" applyFont="1" applyAlignment="1">
      <alignment horizontal="right" vertical="top" wrapText="1"/>
    </xf>
    <xf numFmtId="172" fontId="25" fillId="20" borderId="26" xfId="7" applyNumberFormat="1" applyFont="1" applyFill="1" applyBorder="1" applyAlignment="1">
      <alignment horizontal="right" vertical="top" wrapText="1"/>
    </xf>
    <xf numFmtId="10" fontId="25" fillId="20" borderId="26" xfId="7" applyNumberFormat="1" applyFont="1" applyFill="1" applyBorder="1" applyAlignment="1">
      <alignment horizontal="center" vertical="top" wrapText="1"/>
    </xf>
    <xf numFmtId="10" fontId="8" fillId="0" borderId="0" xfId="7" applyNumberFormat="1" applyFont="1" applyAlignment="1">
      <alignment horizontal="right" vertical="top" wrapText="1"/>
    </xf>
    <xf numFmtId="172" fontId="25" fillId="20" borderId="27" xfId="7" applyNumberFormat="1" applyFont="1" applyFill="1" applyBorder="1" applyAlignment="1">
      <alignment horizontal="right" vertical="top" wrapText="1"/>
    </xf>
    <xf numFmtId="10" fontId="25" fillId="20" borderId="27" xfId="7" applyNumberFormat="1" applyFont="1" applyFill="1" applyBorder="1" applyAlignment="1">
      <alignment horizontal="center" vertical="top" wrapText="1"/>
    </xf>
    <xf numFmtId="0" fontId="26" fillId="0" borderId="0" xfId="7" applyFont="1"/>
    <xf numFmtId="0" fontId="5" fillId="0" borderId="1" xfId="6" applyFont="1" applyBorder="1" applyAlignment="1">
      <alignment horizontal="center"/>
    </xf>
    <xf numFmtId="0" fontId="4" fillId="0" borderId="1" xfId="6" applyFont="1" applyBorder="1" applyAlignment="1">
      <alignment horizontal="center"/>
    </xf>
    <xf numFmtId="0" fontId="5" fillId="5" borderId="1" xfId="6" applyFont="1" applyFill="1" applyBorder="1" applyAlignment="1">
      <alignment horizontal="center"/>
    </xf>
    <xf numFmtId="0" fontId="5" fillId="21" borderId="1" xfId="8" applyFont="1" applyFill="1" applyBorder="1" applyAlignment="1">
      <alignment horizontal="center" vertical="center"/>
    </xf>
    <xf numFmtId="0" fontId="4" fillId="0" borderId="0" xfId="8" applyFont="1"/>
    <xf numFmtId="14" fontId="4" fillId="0" borderId="1" xfId="8" applyNumberFormat="1" applyFont="1" applyBorder="1"/>
    <xf numFmtId="0" fontId="4" fillId="0" borderId="1" xfId="8" applyFont="1" applyBorder="1"/>
    <xf numFmtId="2" fontId="4" fillId="0" borderId="1" xfId="8" applyNumberFormat="1" applyFont="1" applyBorder="1"/>
    <xf numFmtId="0" fontId="5" fillId="21" borderId="28" xfId="8" applyFont="1" applyFill="1" applyBorder="1" applyAlignment="1">
      <alignment horizontal="center" vertical="center"/>
    </xf>
    <xf numFmtId="0" fontId="4" fillId="0" borderId="28" xfId="8" applyFont="1" applyBorder="1"/>
    <xf numFmtId="9" fontId="4" fillId="0" borderId="28" xfId="8" applyNumberFormat="1" applyFont="1" applyBorder="1"/>
    <xf numFmtId="1" fontId="0" fillId="0" borderId="1" xfId="0" applyNumberFormat="1" applyBorder="1"/>
    <xf numFmtId="10" fontId="0" fillId="0" borderId="0" xfId="0" applyNumberFormat="1"/>
    <xf numFmtId="0" fontId="28" fillId="0" borderId="0" xfId="0" applyFont="1" applyAlignment="1">
      <alignment vertical="center"/>
    </xf>
    <xf numFmtId="0" fontId="4" fillId="3" borderId="0" xfId="0" applyFont="1" applyFill="1"/>
    <xf numFmtId="0" fontId="4" fillId="3" borderId="0" xfId="0" applyFont="1" applyFill="1" applyAlignment="1">
      <alignment vertical="center" wrapText="1"/>
    </xf>
    <xf numFmtId="2" fontId="4" fillId="0" borderId="1" xfId="9" applyNumberFormat="1" applyFont="1" applyBorder="1"/>
    <xf numFmtId="0" fontId="3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8" fillId="13" borderId="24" xfId="0" applyFont="1" applyFill="1" applyBorder="1" applyAlignment="1">
      <alignment horizontal="center"/>
    </xf>
    <xf numFmtId="0" fontId="18" fillId="13" borderId="23" xfId="0" applyFont="1" applyFill="1" applyBorder="1" applyAlignment="1">
      <alignment horizontal="center"/>
    </xf>
  </cellXfs>
  <cellStyles count="10">
    <cellStyle name="Normal" xfId="0" builtinId="0"/>
    <cellStyle name="Normal 11" xfId="6" xr:uid="{B13D2760-D584-4C25-8B7C-3F3BA72F72D8}"/>
    <cellStyle name="Normal 2" xfId="3" xr:uid="{6CEFA44F-4316-44D1-9D43-7F0B7031849B}"/>
    <cellStyle name="Normal 2 2" xfId="8" xr:uid="{5A7B6BA2-897A-4439-9468-F58BBC131F70}"/>
    <cellStyle name="Normal 27" xfId="4" xr:uid="{20966347-5081-4268-8174-E012DA1764E8}"/>
    <cellStyle name="Normal 28" xfId="5" xr:uid="{1A5ED19C-8C35-46F3-A726-A266AD7C92E1}"/>
    <cellStyle name="Normal 4 3" xfId="2" xr:uid="{3E92199F-4C0E-4233-B75A-075F1D9D24EC}"/>
    <cellStyle name="Normal 5" xfId="7" xr:uid="{1F23A69A-C0D5-4145-AC8B-EAB41855342E}"/>
    <cellStyle name="Percent" xfId="1" builtinId="5"/>
    <cellStyle name="Percent 2 2" xfId="9" xr:uid="{9A0D3AE4-2CC3-4F1B-8F66-60CCC49418D0}"/>
  </cellStyles>
  <dxfs count="4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99646</xdr:colOff>
      <xdr:row>3</xdr:row>
      <xdr:rowOff>99646</xdr:rowOff>
    </xdr:from>
    <xdr:to>
      <xdr:col>13</xdr:col>
      <xdr:colOff>29308</xdr:colOff>
      <xdr:row>8</xdr:row>
      <xdr:rowOff>187568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55A2E886-CB33-6FA0-0CE5-2AB011552EFA}"/>
            </a:ext>
          </a:extLst>
        </xdr:cNvPr>
        <xdr:cNvSpPr/>
      </xdr:nvSpPr>
      <xdr:spPr>
        <a:xfrm>
          <a:off x="10920046" y="785446"/>
          <a:ext cx="539262" cy="116058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285750</xdr:colOff>
      <xdr:row>1</xdr:row>
      <xdr:rowOff>68036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D0334C-99F9-477F-9E09-04AB47D89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0" y="0"/>
          <a:ext cx="285750" cy="2585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Nurture%20Tech%20Academ/Download/Dependent%20Drop%20Down%20Lis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new/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Folder\Folder\Excel%20Training%20-%20Illustrations%20v2\Excel%20Training%20-%20Illustrations%20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Advance%20Excel%20Training%20Material.xls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 1"/>
      <sheetName val="Sum 2"/>
      <sheetName val="Count"/>
      <sheetName val="Multiple"/>
      <sheetName val="Text 1"/>
      <sheetName val="Text 2"/>
      <sheetName val="IF"/>
      <sheetName val="IF Ex 01"/>
      <sheetName val="IF Ex 02"/>
      <sheetName val="IF Ex 03"/>
      <sheetName val="IF Ex 04"/>
      <sheetName val="IF Ex 05"/>
      <sheetName val="Main"/>
      <sheetName val="Ex 01"/>
      <sheetName val="Ex 02"/>
      <sheetName val="Ex 03"/>
      <sheetName val="References"/>
      <sheetName val="countries"/>
      <sheetName val="intro example"/>
      <sheetName val="Reference Ex 01"/>
      <sheetName val="Reference Ex 02"/>
      <sheetName val="Reference Ex 03"/>
      <sheetName val="Ex 03 (2)"/>
      <sheetName val="vlookup"/>
      <sheetName val="Lookup EX 01"/>
      <sheetName val="Lookup Ex 02"/>
      <sheetName val="Lookup Ex 03"/>
      <sheetName val="Lookup Ex 04"/>
      <sheetName val="Lookup Ex 05"/>
      <sheetName val="hlookup"/>
      <sheetName val="lookup"/>
      <sheetName val="match_index"/>
      <sheetName val="lookup to left"/>
      <sheetName val="multiple tables"/>
      <sheetName val="2-way lookup"/>
      <sheetName val="loans"/>
      <sheetName val="Loan Table"/>
      <sheetName val="Simple"/>
      <sheetName val="Compound1"/>
      <sheetName val="Depreciation"/>
      <sheetName val="Performance Evaluation 1"/>
      <sheetName val="Sort &amp; Filter"/>
      <sheetName val="Area"/>
      <sheetName val="Working Day"/>
      <sheetName val="Ques"/>
      <sheetName val="data"/>
      <sheetName val="EX 01 (2)"/>
      <sheetName val="EX 02 (2)"/>
      <sheetName val="Ex 03 (3)"/>
      <sheetName val="Source"/>
      <sheetName val="EX 04"/>
      <sheetName val="Data Validation"/>
      <sheetName val="Performance Evaluation 2"/>
      <sheetName val="Charts"/>
      <sheetName val="Column"/>
      <sheetName val="Bar"/>
      <sheetName val="Line 1"/>
      <sheetName val="Line 2"/>
      <sheetName val="Line 3"/>
      <sheetName val="Area Chart"/>
      <sheetName val="Pie 1"/>
      <sheetName val="Bar of Pie"/>
      <sheetName val="Stock 1"/>
      <sheetName val="Stock 2"/>
      <sheetName val="Long Scale"/>
      <sheetName val="ARRAY"/>
      <sheetName val="ARRAY WITH Text"/>
      <sheetName val="Average with Array"/>
      <sheetName val="Region 1"/>
      <sheetName val="Region 2"/>
      <sheetName val="Region 3"/>
      <sheetName val="Goal Seek"/>
      <sheetName val="Data Table 1"/>
      <sheetName val="Data Table 2"/>
      <sheetName val="Scenario Mgr."/>
      <sheetName val="Solver"/>
      <sheetName val="PSS REPORT"/>
      <sheetName val="NEW SUMMARY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Dashboard"/>
      <sheetName val="Data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ting"/>
      <sheetName val="SumIF-IFS-"/>
      <sheetName val="Count(if,ifs)"/>
      <sheetName val="Statistical Function"/>
      <sheetName val="Sum,Count,Avg Ex"/>
      <sheetName val="Text Function"/>
      <sheetName val="Text"/>
      <sheetName val="Text Ex"/>
      <sheetName val="IF Ex-1"/>
      <sheetName val="IF Ex-2"/>
      <sheetName val="IF Ex-3"/>
      <sheetName val="IF Ex-4"/>
      <sheetName val="IF Ex-5"/>
      <sheetName val="IF Ex-6"/>
      <sheetName val="Absolute Reference"/>
      <sheetName val="Mixed Cell reference"/>
      <sheetName val="References"/>
      <sheetName val="Vlookup(False)"/>
      <sheetName val="Vlookup-Ex1"/>
      <sheetName val="Vlookup-Ex2"/>
      <sheetName val="Vlookup(True)"/>
      <sheetName val="Vlookup Ex4"/>
      <sheetName val="Vlookup Ex5"/>
      <sheetName val="a"/>
      <sheetName val="b"/>
      <sheetName val="c"/>
      <sheetName val="d"/>
      <sheetName val="Hlookup"/>
      <sheetName val="Hlookup True"/>
      <sheetName val="Multiple "/>
      <sheetName val="Data2"/>
      <sheetName val="Vlookup+Match"/>
      <sheetName val="2-Way Vlookup"/>
      <sheetName val="Index &amp; Match Ex1"/>
      <sheetName val="Sort &amp; Filter"/>
      <sheetName val="Remove Duplicates"/>
      <sheetName val="Remove Duplicates NAMES"/>
      <sheetName val="Filter Ex1"/>
      <sheetName val="Pivot Table Ex2"/>
      <sheetName val="Data (3)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F-Ex-1"/>
      <sheetName val="CF-2"/>
      <sheetName val="CF-3"/>
      <sheetName val="CF_4"/>
      <sheetName val="CF-5"/>
      <sheetName val="Column Chart Ex1"/>
      <sheetName val="Column Chart Ex2"/>
      <sheetName val="Bar Chart"/>
      <sheetName val="Dynamic Chart"/>
      <sheetName val="Line Chart"/>
      <sheetName val="Secondary Axis"/>
      <sheetName val="3D Line chart"/>
      <sheetName val="Area Chart"/>
      <sheetName val="Pie Chart"/>
      <sheetName val="Half-Circle-KPI"/>
      <sheetName val="Progress circle chart KPI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Dashboard"/>
      <sheetName val="Working"/>
      <sheetName val="Data (2)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Solver"/>
      <sheetName val="Group"/>
      <sheetName val="Group Exercise"/>
      <sheetName val="Freeze Pa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6">
          <cell r="B6">
            <v>275000</v>
          </cell>
        </row>
      </sheetData>
      <sheetData sheetId="87">
        <row r="4">
          <cell r="B4">
            <v>34</v>
          </cell>
        </row>
        <row r="5">
          <cell r="B5">
            <v>12</v>
          </cell>
        </row>
      </sheetData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09ED-B7FE-4955-BD23-23F719994E7A}">
  <dimension ref="A1:O15"/>
  <sheetViews>
    <sheetView showGridLines="0" zoomScale="85" zoomScaleNormal="85" workbookViewId="0">
      <selection activeCell="F7" sqref="F7"/>
    </sheetView>
  </sheetViews>
  <sheetFormatPr defaultRowHeight="14.4" x14ac:dyDescent="0.3"/>
  <cols>
    <col min="1" max="1" width="16.44140625" bestFit="1" customWidth="1"/>
    <col min="2" max="2" width="11.109375" bestFit="1" customWidth="1"/>
    <col min="3" max="3" width="6.6640625" bestFit="1" customWidth="1"/>
    <col min="4" max="4" width="12.5546875" bestFit="1" customWidth="1"/>
    <col min="10" max="10" width="14.6640625" bestFit="1" customWidth="1"/>
    <col min="11" max="11" width="9.88671875" bestFit="1" customWidth="1"/>
    <col min="12" max="12" width="6" bestFit="1" customWidth="1"/>
    <col min="13" max="13" width="11.21875" bestFit="1" customWidth="1"/>
    <col min="14" max="14" width="12.21875" bestFit="1" customWidth="1"/>
  </cols>
  <sheetData>
    <row r="1" spans="1:15" ht="15" customHeight="1" x14ac:dyDescent="0.3">
      <c r="A1" s="111" t="s">
        <v>0</v>
      </c>
      <c r="B1" s="111"/>
      <c r="C1" s="111"/>
      <c r="D1" s="111"/>
      <c r="E1" s="111"/>
    </row>
    <row r="2" spans="1:15" ht="15" customHeight="1" x14ac:dyDescent="0.3">
      <c r="A2" s="111"/>
      <c r="B2" s="111"/>
      <c r="C2" s="111"/>
      <c r="D2" s="111"/>
      <c r="E2" s="111"/>
    </row>
    <row r="3" spans="1:15" ht="15" customHeight="1" x14ac:dyDescent="0.3">
      <c r="A3" s="111"/>
      <c r="B3" s="111"/>
      <c r="C3" s="111"/>
      <c r="D3" s="111"/>
      <c r="E3" s="111"/>
      <c r="N3" s="1" t="s">
        <v>1</v>
      </c>
      <c r="O3" s="2">
        <v>7.4999999999999997E-2</v>
      </c>
    </row>
    <row r="5" spans="1:15" x14ac:dyDescent="0.3">
      <c r="A5" s="3" t="s">
        <v>2</v>
      </c>
      <c r="B5" s="3" t="s">
        <v>3</v>
      </c>
      <c r="C5" s="3" t="s">
        <v>4</v>
      </c>
      <c r="D5" s="3" t="s">
        <v>5</v>
      </c>
      <c r="J5" s="4" t="s">
        <v>6</v>
      </c>
      <c r="K5" s="4" t="s">
        <v>7</v>
      </c>
      <c r="L5" s="4" t="s">
        <v>8</v>
      </c>
      <c r="M5" s="4" t="s">
        <v>1</v>
      </c>
      <c r="N5" s="4" t="s">
        <v>9</v>
      </c>
    </row>
    <row r="6" spans="1:15" x14ac:dyDescent="0.3">
      <c r="A6" s="5" t="s">
        <v>10</v>
      </c>
      <c r="B6" s="5" t="s">
        <v>11</v>
      </c>
      <c r="C6" s="5">
        <v>3200</v>
      </c>
      <c r="D6" s="6">
        <f t="shared" ref="D6:D14" si="0">C6/$C$15</f>
        <v>0.24829298572315331</v>
      </c>
      <c r="E6" t="s">
        <v>859</v>
      </c>
      <c r="J6" s="1" t="s">
        <v>12</v>
      </c>
      <c r="K6" s="1">
        <v>20</v>
      </c>
      <c r="L6" s="1">
        <v>3800</v>
      </c>
      <c r="M6" s="105">
        <f>K6*L6*$O$3</f>
        <v>5700</v>
      </c>
      <c r="N6" s="105">
        <f>K6*L6+M6</f>
        <v>81700</v>
      </c>
    </row>
    <row r="7" spans="1:15" x14ac:dyDescent="0.3">
      <c r="A7" s="5" t="s">
        <v>13</v>
      </c>
      <c r="B7" s="5" t="s">
        <v>14</v>
      </c>
      <c r="C7" s="5">
        <v>1250</v>
      </c>
      <c r="D7" s="6">
        <f t="shared" si="0"/>
        <v>9.6989447548106761E-2</v>
      </c>
      <c r="E7" t="s">
        <v>861</v>
      </c>
      <c r="J7" s="1" t="s">
        <v>15</v>
      </c>
      <c r="K7" s="1">
        <v>40</v>
      </c>
      <c r="L7" s="1">
        <v>150</v>
      </c>
      <c r="M7" s="105">
        <f t="shared" ref="M7:M13" si="1">K7*L7*$O$3</f>
        <v>450</v>
      </c>
      <c r="N7" s="105">
        <f t="shared" ref="N7:N13" si="2">K7*L7+M7</f>
        <v>6450</v>
      </c>
    </row>
    <row r="8" spans="1:15" x14ac:dyDescent="0.3">
      <c r="A8" s="5" t="s">
        <v>16</v>
      </c>
      <c r="B8" s="5" t="s">
        <v>17</v>
      </c>
      <c r="C8" s="5">
        <v>1250</v>
      </c>
      <c r="D8" s="6">
        <f t="shared" si="0"/>
        <v>9.6989447548106761E-2</v>
      </c>
      <c r="E8" t="s">
        <v>862</v>
      </c>
      <c r="J8" s="1" t="s">
        <v>18</v>
      </c>
      <c r="K8" s="1">
        <v>25</v>
      </c>
      <c r="L8" s="1">
        <v>50</v>
      </c>
      <c r="M8" s="105">
        <f t="shared" si="1"/>
        <v>93.75</v>
      </c>
      <c r="N8" s="105">
        <f t="shared" si="2"/>
        <v>1343.75</v>
      </c>
    </row>
    <row r="9" spans="1:15" x14ac:dyDescent="0.3">
      <c r="A9" s="5" t="s">
        <v>19</v>
      </c>
      <c r="B9" s="5" t="s">
        <v>20</v>
      </c>
      <c r="C9" s="5">
        <v>150</v>
      </c>
      <c r="D9" s="6">
        <f t="shared" si="0"/>
        <v>1.1638733705772812E-2</v>
      </c>
      <c r="E9" t="s">
        <v>864</v>
      </c>
      <c r="J9" s="1" t="s">
        <v>21</v>
      </c>
      <c r="K9" s="1">
        <v>32</v>
      </c>
      <c r="L9" s="1">
        <v>200</v>
      </c>
      <c r="M9" s="105">
        <f t="shared" si="1"/>
        <v>480</v>
      </c>
      <c r="N9" s="105">
        <f t="shared" si="2"/>
        <v>6880</v>
      </c>
    </row>
    <row r="10" spans="1:15" x14ac:dyDescent="0.3">
      <c r="A10" s="5" t="s">
        <v>22</v>
      </c>
      <c r="B10" s="5" t="s">
        <v>23</v>
      </c>
      <c r="C10" s="5">
        <v>2999</v>
      </c>
      <c r="D10" s="6">
        <f t="shared" si="0"/>
        <v>0.23269708255741775</v>
      </c>
      <c r="E10" t="s">
        <v>863</v>
      </c>
      <c r="J10" s="1" t="s">
        <v>24</v>
      </c>
      <c r="K10" s="1">
        <v>30</v>
      </c>
      <c r="L10" s="1">
        <v>200</v>
      </c>
      <c r="M10" s="105">
        <f t="shared" si="1"/>
        <v>450</v>
      </c>
      <c r="N10" s="105">
        <f t="shared" si="2"/>
        <v>6450</v>
      </c>
    </row>
    <row r="11" spans="1:15" x14ac:dyDescent="0.3">
      <c r="A11" s="5" t="s">
        <v>25</v>
      </c>
      <c r="B11" s="5" t="s">
        <v>11</v>
      </c>
      <c r="C11" s="5">
        <v>3200</v>
      </c>
      <c r="D11" s="6">
        <f t="shared" si="0"/>
        <v>0.24829298572315331</v>
      </c>
      <c r="E11" t="s">
        <v>860</v>
      </c>
      <c r="J11" s="1" t="s">
        <v>26</v>
      </c>
      <c r="K11" s="1">
        <v>15</v>
      </c>
      <c r="L11" s="1">
        <v>6580</v>
      </c>
      <c r="M11" s="105">
        <f t="shared" si="1"/>
        <v>7402.5</v>
      </c>
      <c r="N11" s="105">
        <f t="shared" si="2"/>
        <v>106102.5</v>
      </c>
    </row>
    <row r="12" spans="1:15" x14ac:dyDescent="0.3">
      <c r="A12" s="5" t="s">
        <v>27</v>
      </c>
      <c r="B12" s="5" t="s">
        <v>28</v>
      </c>
      <c r="C12" s="5">
        <v>590</v>
      </c>
      <c r="D12" s="6">
        <f t="shared" si="0"/>
        <v>4.5779019242706394E-2</v>
      </c>
      <c r="J12" s="1" t="s">
        <v>29</v>
      </c>
      <c r="K12" s="1">
        <v>30</v>
      </c>
      <c r="L12" s="1">
        <v>6580</v>
      </c>
      <c r="M12" s="105">
        <f t="shared" si="1"/>
        <v>14805</v>
      </c>
      <c r="N12" s="105">
        <f t="shared" si="2"/>
        <v>212205</v>
      </c>
    </row>
    <row r="13" spans="1:15" x14ac:dyDescent="0.3">
      <c r="A13" s="5" t="s">
        <v>30</v>
      </c>
      <c r="B13" s="5" t="s">
        <v>31</v>
      </c>
      <c r="C13" s="5">
        <v>99</v>
      </c>
      <c r="D13" s="6">
        <f t="shared" si="0"/>
        <v>7.6815642458100556E-3</v>
      </c>
      <c r="J13" s="1" t="s">
        <v>32</v>
      </c>
      <c r="K13" s="1">
        <v>22</v>
      </c>
      <c r="L13" s="1">
        <v>50</v>
      </c>
      <c r="M13" s="105">
        <f t="shared" si="1"/>
        <v>82.5</v>
      </c>
      <c r="N13" s="105">
        <f t="shared" si="2"/>
        <v>1182.5</v>
      </c>
    </row>
    <row r="14" spans="1:15" x14ac:dyDescent="0.3">
      <c r="A14" s="5" t="s">
        <v>33</v>
      </c>
      <c r="B14" s="5" t="s">
        <v>34</v>
      </c>
      <c r="C14" s="5">
        <v>150</v>
      </c>
      <c r="D14" s="6">
        <f t="shared" si="0"/>
        <v>1.1638733705772812E-2</v>
      </c>
      <c r="K14" s="8"/>
    </row>
    <row r="15" spans="1:15" x14ac:dyDescent="0.3">
      <c r="B15" s="9" t="s">
        <v>35</v>
      </c>
      <c r="C15" s="9">
        <f>SUM(C6:C14)</f>
        <v>12888</v>
      </c>
    </row>
  </sheetData>
  <mergeCells count="1">
    <mergeCell ref="A1:E3"/>
  </mergeCells>
  <phoneticPr fontId="27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EC46B0D-E636-49DC-BED6-225C3CD87C3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40000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D6:D14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5601-1FD5-4BCC-84E3-57CBFA25AA70}">
  <dimension ref="B2:K20"/>
  <sheetViews>
    <sheetView showGridLines="0" workbookViewId="0">
      <selection activeCell="M11" sqref="M11"/>
    </sheetView>
  </sheetViews>
  <sheetFormatPr defaultRowHeight="14.4" x14ac:dyDescent="0.3"/>
  <cols>
    <col min="2" max="2" width="17.5546875" bestFit="1" customWidth="1"/>
    <col min="3" max="3" width="19" customWidth="1"/>
    <col min="4" max="4" width="18.33203125" bestFit="1" customWidth="1"/>
    <col min="7" max="7" width="18.6640625" bestFit="1" customWidth="1"/>
    <col min="8" max="9" width="20.44140625" bestFit="1" customWidth="1"/>
    <col min="10" max="10" width="14.33203125" customWidth="1"/>
    <col min="11" max="11" width="9.109375" customWidth="1"/>
  </cols>
  <sheetData>
    <row r="2" spans="2:11" ht="16.2" x14ac:dyDescent="0.35">
      <c r="G2" s="119" t="s">
        <v>205</v>
      </c>
      <c r="H2" s="119"/>
      <c r="I2" s="119"/>
      <c r="J2" s="119"/>
      <c r="K2" s="119"/>
    </row>
    <row r="3" spans="2:11" ht="15" thickBot="1" x14ac:dyDescent="0.35"/>
    <row r="4" spans="2:11" ht="15" thickBot="1" x14ac:dyDescent="0.35">
      <c r="B4" s="70" t="s">
        <v>206</v>
      </c>
      <c r="C4" s="71" t="s">
        <v>207</v>
      </c>
      <c r="H4" s="123" t="s">
        <v>183</v>
      </c>
      <c r="I4" s="124"/>
    </row>
    <row r="5" spans="2:11" x14ac:dyDescent="0.3">
      <c r="B5" s="72">
        <v>43609</v>
      </c>
      <c r="C5" s="60"/>
      <c r="H5" s="29" t="s">
        <v>190</v>
      </c>
      <c r="I5" s="59" t="s">
        <v>9</v>
      </c>
    </row>
    <row r="6" spans="2:11" x14ac:dyDescent="0.3">
      <c r="B6" s="72">
        <v>43610</v>
      </c>
      <c r="C6" s="60"/>
      <c r="H6" s="1" t="s">
        <v>193</v>
      </c>
      <c r="I6" s="62">
        <v>150000</v>
      </c>
    </row>
    <row r="7" spans="2:11" x14ac:dyDescent="0.3">
      <c r="B7" s="72">
        <v>43611</v>
      </c>
      <c r="C7" s="60"/>
      <c r="E7" s="66"/>
      <c r="H7" s="1" t="s">
        <v>195</v>
      </c>
      <c r="I7" s="1">
        <v>10</v>
      </c>
    </row>
    <row r="8" spans="2:11" x14ac:dyDescent="0.3">
      <c r="B8" s="72">
        <v>43612</v>
      </c>
      <c r="C8" s="60"/>
      <c r="E8" s="66"/>
      <c r="G8" s="64"/>
      <c r="H8" s="1" t="s">
        <v>208</v>
      </c>
      <c r="I8" s="65">
        <v>0.04</v>
      </c>
    </row>
    <row r="9" spans="2:11" x14ac:dyDescent="0.3">
      <c r="B9" s="72">
        <v>43613</v>
      </c>
      <c r="C9" s="60"/>
      <c r="G9" s="66"/>
      <c r="H9" s="66"/>
      <c r="I9" s="66"/>
      <c r="J9" s="66"/>
    </row>
    <row r="10" spans="2:11" ht="15" customHeight="1" x14ac:dyDescent="0.3">
      <c r="B10" s="72">
        <v>43614</v>
      </c>
      <c r="C10" s="60"/>
      <c r="G10" s="67" t="s">
        <v>2</v>
      </c>
      <c r="H10" s="67" t="s">
        <v>4</v>
      </c>
      <c r="I10" s="68" t="s">
        <v>195</v>
      </c>
      <c r="J10" s="67" t="s">
        <v>208</v>
      </c>
    </row>
    <row r="11" spans="2:11" x14ac:dyDescent="0.3">
      <c r="B11" s="72">
        <v>43615</v>
      </c>
      <c r="C11" s="60"/>
      <c r="G11" s="1" t="s">
        <v>137</v>
      </c>
      <c r="H11" s="31">
        <v>250000</v>
      </c>
      <c r="I11" s="69">
        <v>8</v>
      </c>
      <c r="J11" s="1"/>
    </row>
    <row r="12" spans="2:11" x14ac:dyDescent="0.3">
      <c r="B12" s="72">
        <v>43616</v>
      </c>
      <c r="C12" s="60"/>
      <c r="G12" s="1" t="s">
        <v>140</v>
      </c>
      <c r="H12" s="31">
        <v>110000</v>
      </c>
      <c r="I12" s="69">
        <v>19</v>
      </c>
      <c r="J12" s="1"/>
    </row>
    <row r="13" spans="2:11" x14ac:dyDescent="0.3">
      <c r="B13" s="72">
        <v>43617</v>
      </c>
      <c r="C13" s="60"/>
      <c r="G13" s="1" t="s">
        <v>144</v>
      </c>
      <c r="H13" s="31">
        <v>340000</v>
      </c>
      <c r="I13" s="69">
        <v>13</v>
      </c>
      <c r="J13" s="1"/>
    </row>
    <row r="14" spans="2:11" x14ac:dyDescent="0.3">
      <c r="B14" s="72">
        <v>43618</v>
      </c>
      <c r="C14" s="60"/>
      <c r="G14" s="1" t="s">
        <v>148</v>
      </c>
      <c r="H14" s="31">
        <v>220000</v>
      </c>
      <c r="I14" s="69">
        <v>20</v>
      </c>
      <c r="J14" s="1"/>
    </row>
    <row r="15" spans="2:11" x14ac:dyDescent="0.3">
      <c r="B15" s="72">
        <v>43619</v>
      </c>
      <c r="C15" s="60"/>
      <c r="G15" s="1" t="s">
        <v>152</v>
      </c>
      <c r="H15" s="31">
        <v>50000</v>
      </c>
      <c r="I15" s="69">
        <v>5</v>
      </c>
      <c r="J15" s="1"/>
    </row>
    <row r="16" spans="2:11" x14ac:dyDescent="0.3">
      <c r="B16" s="72">
        <v>43620</v>
      </c>
      <c r="C16" s="60"/>
      <c r="G16" s="1" t="s">
        <v>154</v>
      </c>
      <c r="H16" s="31">
        <v>110000</v>
      </c>
      <c r="I16" s="69">
        <v>3</v>
      </c>
      <c r="J16" s="1"/>
    </row>
    <row r="17" spans="2:10" x14ac:dyDescent="0.3">
      <c r="B17" s="72">
        <v>43621</v>
      </c>
      <c r="C17" s="60"/>
      <c r="G17" s="1" t="s">
        <v>156</v>
      </c>
      <c r="H17" s="31">
        <v>349800</v>
      </c>
      <c r="I17" s="69">
        <v>2</v>
      </c>
      <c r="J17" s="1"/>
    </row>
    <row r="18" spans="2:10" x14ac:dyDescent="0.3">
      <c r="B18" s="72">
        <v>43622</v>
      </c>
      <c r="C18" s="60"/>
      <c r="G18" s="1" t="s">
        <v>157</v>
      </c>
      <c r="H18" s="31">
        <v>340000</v>
      </c>
      <c r="I18" s="69">
        <v>14</v>
      </c>
      <c r="J18" s="1"/>
    </row>
    <row r="19" spans="2:10" x14ac:dyDescent="0.3">
      <c r="B19" s="72">
        <v>43623</v>
      </c>
      <c r="C19" s="60"/>
      <c r="G19" s="1" t="s">
        <v>158</v>
      </c>
      <c r="H19" s="31">
        <v>112200</v>
      </c>
      <c r="I19" s="69">
        <v>11</v>
      </c>
      <c r="J19" s="1"/>
    </row>
    <row r="20" spans="2:10" x14ac:dyDescent="0.3">
      <c r="B20" s="72">
        <v>43624</v>
      </c>
      <c r="C20" s="60"/>
      <c r="G20" s="1" t="s">
        <v>159</v>
      </c>
      <c r="H20" s="31">
        <v>400000</v>
      </c>
      <c r="I20" s="69">
        <v>4</v>
      </c>
      <c r="J20" s="1"/>
    </row>
  </sheetData>
  <mergeCells count="2">
    <mergeCell ref="G2:K2"/>
    <mergeCell ref="H4:I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9C36-6752-46F4-A279-79FFF3637FE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D774-A54B-49E6-A86E-1B322AF09C52}">
  <dimension ref="A1:P21"/>
  <sheetViews>
    <sheetView showGridLines="0" zoomScale="90" zoomScaleNormal="90" workbookViewId="0">
      <selection activeCell="H11" sqref="H11"/>
    </sheetView>
  </sheetViews>
  <sheetFormatPr defaultColWidth="9.109375" defaultRowHeight="13.2" x14ac:dyDescent="0.25"/>
  <cols>
    <col min="1" max="7" width="9.109375" style="12"/>
    <col min="8" max="9" width="18.88671875" style="12" customWidth="1"/>
    <col min="10" max="10" width="11.6640625" style="12" bestFit="1" customWidth="1"/>
    <col min="11" max="16384" width="9.109375" style="12"/>
  </cols>
  <sheetData>
    <row r="1" spans="1:16" ht="20.25" customHeight="1" x14ac:dyDescent="0.3">
      <c r="A1" t="s">
        <v>209</v>
      </c>
      <c r="B1"/>
      <c r="C1"/>
      <c r="H1" s="13" t="s">
        <v>56</v>
      </c>
      <c r="I1" s="13" t="s">
        <v>57</v>
      </c>
    </row>
    <row r="2" spans="1:16" ht="12.75" customHeight="1" x14ac:dyDescent="0.3">
      <c r="A2"/>
      <c r="B2"/>
      <c r="C2"/>
      <c r="H2" s="14">
        <v>10</v>
      </c>
      <c r="I2" s="14" t="s">
        <v>58</v>
      </c>
    </row>
    <row r="3" spans="1:16" ht="12.75" customHeight="1" x14ac:dyDescent="0.3">
      <c r="A3"/>
      <c r="B3"/>
      <c r="C3"/>
      <c r="H3" s="14">
        <v>8</v>
      </c>
      <c r="I3" s="14" t="s">
        <v>59</v>
      </c>
    </row>
    <row r="4" spans="1:16" ht="12.75" customHeight="1" x14ac:dyDescent="0.3">
      <c r="A4"/>
      <c r="B4"/>
      <c r="C4"/>
      <c r="H4" s="14">
        <v>7</v>
      </c>
      <c r="I4" s="14" t="s">
        <v>60</v>
      </c>
    </row>
    <row r="5" spans="1:16" ht="12.75" customHeight="1" x14ac:dyDescent="0.3">
      <c r="A5"/>
      <c r="B5"/>
      <c r="C5"/>
      <c r="H5" s="14">
        <v>9</v>
      </c>
      <c r="I5" s="14" t="s">
        <v>61</v>
      </c>
    </row>
    <row r="6" spans="1:16" ht="12.75" customHeight="1" x14ac:dyDescent="0.3">
      <c r="A6"/>
      <c r="B6"/>
      <c r="C6"/>
      <c r="F6" s="15"/>
      <c r="G6" s="15"/>
      <c r="H6" s="14">
        <v>4</v>
      </c>
      <c r="I6" s="14" t="s">
        <v>62</v>
      </c>
      <c r="J6" s="15"/>
      <c r="K6" s="15"/>
      <c r="L6" s="15"/>
      <c r="M6" s="15"/>
      <c r="N6" s="15"/>
      <c r="O6" s="15"/>
      <c r="P6" s="15"/>
    </row>
    <row r="7" spans="1:16" ht="12.75" customHeight="1" x14ac:dyDescent="0.3">
      <c r="A7"/>
      <c r="B7"/>
      <c r="C7"/>
      <c r="F7" s="15"/>
      <c r="G7" s="15"/>
      <c r="H7" s="14">
        <v>6</v>
      </c>
      <c r="I7" s="14" t="s">
        <v>63</v>
      </c>
      <c r="J7" s="15"/>
      <c r="K7" s="15"/>
      <c r="L7" s="15"/>
      <c r="M7" s="15"/>
      <c r="N7" s="15"/>
      <c r="O7" s="15"/>
      <c r="P7" s="15"/>
    </row>
    <row r="8" spans="1:16" ht="14.4" x14ac:dyDescent="0.3">
      <c r="A8"/>
      <c r="B8"/>
      <c r="C8"/>
      <c r="F8" s="15"/>
      <c r="G8" s="15"/>
      <c r="H8" s="14">
        <v>5</v>
      </c>
      <c r="I8" s="14" t="s">
        <v>64</v>
      </c>
      <c r="J8" s="15"/>
      <c r="K8" s="15"/>
      <c r="L8" s="15"/>
      <c r="M8" s="15"/>
      <c r="N8" s="15"/>
      <c r="O8" s="15"/>
      <c r="P8" s="15"/>
    </row>
    <row r="9" spans="1:16" ht="14.4" x14ac:dyDescent="0.3">
      <c r="A9"/>
      <c r="B9"/>
      <c r="C9"/>
      <c r="H9" s="14">
        <v>1</v>
      </c>
      <c r="I9" s="14" t="s">
        <v>65</v>
      </c>
    </row>
    <row r="10" spans="1:16" ht="14.4" x14ac:dyDescent="0.3">
      <c r="A10"/>
      <c r="B10"/>
      <c r="C10"/>
      <c r="H10" s="14">
        <v>3</v>
      </c>
      <c r="I10" s="14" t="s">
        <v>66</v>
      </c>
    </row>
    <row r="11" spans="1:16" ht="14.4" x14ac:dyDescent="0.3">
      <c r="A11"/>
      <c r="B11"/>
      <c r="C11"/>
      <c r="H11" s="14">
        <v>2</v>
      </c>
      <c r="I11" s="14" t="s">
        <v>67</v>
      </c>
    </row>
    <row r="12" spans="1:16" ht="14.4" x14ac:dyDescent="0.3">
      <c r="A12"/>
      <c r="B12"/>
      <c r="C12"/>
      <c r="H12" s="14">
        <v>20</v>
      </c>
      <c r="I12" s="14" t="s">
        <v>68</v>
      </c>
    </row>
    <row r="13" spans="1:16" ht="14.4" x14ac:dyDescent="0.3">
      <c r="A13"/>
      <c r="B13"/>
      <c r="C13"/>
      <c r="H13" s="14">
        <v>17</v>
      </c>
      <c r="I13" s="14" t="s">
        <v>69</v>
      </c>
    </row>
    <row r="14" spans="1:16" x14ac:dyDescent="0.25">
      <c r="A14" s="16"/>
      <c r="B14" s="16"/>
      <c r="C14" s="16"/>
      <c r="H14" s="14">
        <v>19</v>
      </c>
      <c r="I14" s="14" t="s">
        <v>70</v>
      </c>
    </row>
    <row r="15" spans="1:16" x14ac:dyDescent="0.25">
      <c r="H15" s="14">
        <v>18</v>
      </c>
      <c r="I15" s="14" t="s">
        <v>71</v>
      </c>
    </row>
    <row r="16" spans="1:16" x14ac:dyDescent="0.25">
      <c r="H16" s="14">
        <v>13</v>
      </c>
      <c r="I16" s="14" t="s">
        <v>72</v>
      </c>
    </row>
    <row r="17" spans="8:9" x14ac:dyDescent="0.25">
      <c r="H17" s="14">
        <v>16</v>
      </c>
      <c r="I17" s="14" t="s">
        <v>73</v>
      </c>
    </row>
    <row r="18" spans="8:9" x14ac:dyDescent="0.25">
      <c r="H18" s="14">
        <v>14</v>
      </c>
      <c r="I18" s="14" t="s">
        <v>74</v>
      </c>
    </row>
    <row r="19" spans="8:9" x14ac:dyDescent="0.25">
      <c r="H19" s="14">
        <v>15</v>
      </c>
      <c r="I19" s="14">
        <v>1</v>
      </c>
    </row>
    <row r="20" spans="8:9" x14ac:dyDescent="0.25">
      <c r="H20" s="14">
        <v>11</v>
      </c>
      <c r="I20" s="14" t="s">
        <v>75</v>
      </c>
    </row>
    <row r="21" spans="8:9" x14ac:dyDescent="0.25">
      <c r="H21" s="14">
        <v>12</v>
      </c>
      <c r="I21" s="14" t="s">
        <v>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5988-AD16-4FB3-ADB4-2332CABFD2D5}">
  <dimension ref="A3:E23"/>
  <sheetViews>
    <sheetView showGridLines="0" zoomScaleNormal="100" workbookViewId="0">
      <selection activeCell="I19" sqref="I19"/>
    </sheetView>
  </sheetViews>
  <sheetFormatPr defaultColWidth="9.109375" defaultRowHeight="13.2" x14ac:dyDescent="0.25"/>
  <cols>
    <col min="1" max="1" width="15.5546875" style="12" customWidth="1"/>
    <col min="2" max="2" width="15.88671875" style="12" customWidth="1"/>
    <col min="3" max="3" width="15.6640625" style="12" customWidth="1"/>
    <col min="4" max="4" width="18.109375" style="12" customWidth="1"/>
    <col min="5" max="16384" width="9.109375" style="12"/>
  </cols>
  <sheetData>
    <row r="3" spans="1:5" x14ac:dyDescent="0.25">
      <c r="A3" s="73" t="s">
        <v>210</v>
      </c>
      <c r="B3" s="73" t="s">
        <v>211</v>
      </c>
      <c r="C3" s="73" t="s">
        <v>212</v>
      </c>
      <c r="D3" s="73" t="s">
        <v>213</v>
      </c>
    </row>
    <row r="4" spans="1:5" x14ac:dyDescent="0.25">
      <c r="A4" s="74">
        <v>1</v>
      </c>
      <c r="B4" s="74">
        <v>89</v>
      </c>
      <c r="C4" s="74">
        <v>55</v>
      </c>
      <c r="D4" s="75" t="str">
        <f>VLOOKUP(A4,'References (2)'!$H$1:$I$21,2,0)</f>
        <v>Detroit</v>
      </c>
      <c r="E4" s="75"/>
    </row>
    <row r="5" spans="1:5" x14ac:dyDescent="0.25">
      <c r="A5" s="74">
        <v>2</v>
      </c>
      <c r="B5" s="74">
        <v>103</v>
      </c>
      <c r="C5" s="74">
        <v>97</v>
      </c>
      <c r="D5" s="75" t="str">
        <f>VLOOKUP(A5,'References (2)'!$H$1:$I$21,2,0)</f>
        <v>Houston</v>
      </c>
      <c r="E5" s="75"/>
    </row>
    <row r="6" spans="1:5" x14ac:dyDescent="0.25">
      <c r="A6" s="74">
        <v>3</v>
      </c>
      <c r="B6" s="74">
        <v>114</v>
      </c>
      <c r="C6" s="74">
        <v>85</v>
      </c>
      <c r="D6" s="75" t="str">
        <f>VLOOKUP(A6,'References (2)'!$H$1:$I$21,2,0)</f>
        <v>Golden</v>
      </c>
      <c r="E6" s="75"/>
    </row>
    <row r="7" spans="1:5" x14ac:dyDescent="0.25">
      <c r="A7" s="74">
        <v>4</v>
      </c>
      <c r="B7" s="74">
        <v>93</v>
      </c>
      <c r="C7" s="74">
        <v>91</v>
      </c>
      <c r="D7" s="75" t="str">
        <f>VLOOKUP(A7,'References (2)'!$H$1:$I$21,2,0)</f>
        <v>Cleveland</v>
      </c>
      <c r="E7" s="75"/>
    </row>
    <row r="8" spans="1:5" x14ac:dyDescent="0.25">
      <c r="A8" s="74">
        <v>5</v>
      </c>
      <c r="B8" s="74">
        <v>83</v>
      </c>
      <c r="C8" s="74">
        <v>74</v>
      </c>
      <c r="D8" s="75" t="str">
        <f>VLOOKUP(A8,'References (2)'!$H$1:$I$21,2,0)</f>
        <v>Denver</v>
      </c>
      <c r="E8" s="75"/>
    </row>
    <row r="9" spans="1:5" x14ac:dyDescent="0.25">
      <c r="A9" s="74">
        <v>6</v>
      </c>
      <c r="B9" s="74">
        <v>94</v>
      </c>
      <c r="C9" s="74">
        <v>87</v>
      </c>
      <c r="D9" s="75" t="str">
        <f>VLOOKUP(A9,'References (2)'!$H$1:$I$21,2,0)</f>
        <v>Dallas</v>
      </c>
      <c r="E9" s="75"/>
    </row>
    <row r="10" spans="1:5" x14ac:dyDescent="0.25">
      <c r="A10" s="74">
        <v>7</v>
      </c>
      <c r="B10" s="74">
        <v>89</v>
      </c>
      <c r="C10" s="74">
        <v>84</v>
      </c>
      <c r="D10" s="75" t="str">
        <f>VLOOKUP(A10,'References (2)'!$H$1:$I$21,2,0)</f>
        <v>Charlotte</v>
      </c>
      <c r="E10" s="75"/>
    </row>
    <row r="11" spans="1:5" x14ac:dyDescent="0.25">
      <c r="A11" s="74">
        <v>8</v>
      </c>
      <c r="B11" s="74">
        <v>109</v>
      </c>
      <c r="C11" s="74">
        <v>98</v>
      </c>
      <c r="D11" s="75" t="str">
        <f>VLOOKUP(A11,'References (2)'!$H$1:$I$21,2,0)</f>
        <v>Bos</v>
      </c>
      <c r="E11" s="75"/>
    </row>
    <row r="12" spans="1:5" x14ac:dyDescent="0.25">
      <c r="A12" s="74">
        <v>9</v>
      </c>
      <c r="B12" s="74">
        <v>112</v>
      </c>
      <c r="C12" s="74">
        <v>75</v>
      </c>
      <c r="D12" s="75" t="str">
        <f>VLOOKUP(A12,'References (2)'!$H$1:$I$21,2,0)</f>
        <v>Chicago</v>
      </c>
      <c r="E12" s="75"/>
    </row>
    <row r="13" spans="1:5" x14ac:dyDescent="0.25">
      <c r="A13" s="74">
        <v>10</v>
      </c>
      <c r="B13" s="74">
        <v>96</v>
      </c>
      <c r="C13" s="74">
        <v>67</v>
      </c>
      <c r="D13" s="75" t="str">
        <f>VLOOKUP(A13,'References (2)'!$H$1:$I$21,2,0)</f>
        <v>Atl</v>
      </c>
      <c r="E13" s="75"/>
    </row>
    <row r="14" spans="1:5" x14ac:dyDescent="0.25">
      <c r="A14" s="74">
        <v>11</v>
      </c>
      <c r="B14" s="74">
        <v>101</v>
      </c>
      <c r="C14" s="74">
        <v>95</v>
      </c>
      <c r="D14" s="75" t="str">
        <f>VLOOKUP(A14,'References (2)'!$H$1:$I$21,2,0)</f>
        <v>NYK</v>
      </c>
      <c r="E14" s="75"/>
    </row>
    <row r="15" spans="1:5" x14ac:dyDescent="0.25">
      <c r="A15" s="74">
        <v>12</v>
      </c>
      <c r="B15" s="74">
        <v>98</v>
      </c>
      <c r="C15" s="74">
        <v>87</v>
      </c>
      <c r="D15" s="75" t="str">
        <f>VLOOKUP(A15,'References (2)'!$H$1:$I$21,2,0)</f>
        <v>Orlando</v>
      </c>
      <c r="E15" s="75"/>
    </row>
    <row r="16" spans="1:5" x14ac:dyDescent="0.25">
      <c r="A16" s="74">
        <v>13</v>
      </c>
      <c r="B16" s="74">
        <v>100</v>
      </c>
      <c r="C16" s="74">
        <v>94</v>
      </c>
      <c r="D16" s="75" t="str">
        <f>VLOOKUP(A16,'References (2)'!$H$1:$I$21,2,0)</f>
        <v>Miami</v>
      </c>
      <c r="E16" s="75"/>
    </row>
    <row r="17" spans="1:5" x14ac:dyDescent="0.25">
      <c r="A17" s="74">
        <v>14</v>
      </c>
      <c r="B17" s="74">
        <v>92</v>
      </c>
      <c r="C17" s="74">
        <v>85</v>
      </c>
      <c r="D17" s="75" t="str">
        <f>VLOOKUP(A17,'References (2)'!$H$1:$I$21,2,0)</f>
        <v>Minnesota</v>
      </c>
      <c r="E17" s="75"/>
    </row>
    <row r="18" spans="1:5" x14ac:dyDescent="0.25">
      <c r="A18" s="74">
        <v>15</v>
      </c>
      <c r="B18" s="74">
        <v>97</v>
      </c>
      <c r="C18" s="74">
        <v>92</v>
      </c>
      <c r="D18" s="75">
        <f>VLOOKUP(A18,'References (2)'!$H$1:$I$21,2,0)</f>
        <v>1</v>
      </c>
      <c r="E18" s="75"/>
    </row>
    <row r="19" spans="1:5" x14ac:dyDescent="0.25">
      <c r="A19" s="74">
        <v>16</v>
      </c>
      <c r="B19" s="74">
        <v>73</v>
      </c>
      <c r="C19" s="74">
        <v>38</v>
      </c>
      <c r="D19" s="75" t="str">
        <f>VLOOKUP(A19,'References (2)'!$H$1:$I$21,2,0)</f>
        <v>Milwaukee</v>
      </c>
      <c r="E19" s="75"/>
    </row>
    <row r="20" spans="1:5" x14ac:dyDescent="0.25">
      <c r="A20" s="74">
        <v>17</v>
      </c>
      <c r="B20" s="74">
        <v>92</v>
      </c>
      <c r="C20" s="74">
        <v>87</v>
      </c>
      <c r="D20" s="75" t="str">
        <f>VLOOKUP(A20,'References (2)'!$H$1:$I$21,2,0)</f>
        <v>LAC</v>
      </c>
      <c r="E20" s="75"/>
    </row>
    <row r="21" spans="1:5" x14ac:dyDescent="0.25">
      <c r="A21" s="74">
        <v>18</v>
      </c>
      <c r="B21" s="74">
        <v>88</v>
      </c>
      <c r="C21" s="74">
        <v>65</v>
      </c>
      <c r="D21" s="75" t="str">
        <f>VLOOKUP(A21,'References (2)'!$H$1:$I$21,2,0)</f>
        <v>Memphis</v>
      </c>
      <c r="E21" s="75"/>
    </row>
    <row r="22" spans="1:5" x14ac:dyDescent="0.25">
      <c r="A22" s="74">
        <v>19</v>
      </c>
      <c r="B22" s="74">
        <v>92</v>
      </c>
      <c r="C22" s="74">
        <v>68</v>
      </c>
      <c r="D22" s="75" t="str">
        <f>VLOOKUP(A22,'References (2)'!$H$1:$I$21,2,0)</f>
        <v>LAL</v>
      </c>
      <c r="E22" s="75"/>
    </row>
    <row r="23" spans="1:5" x14ac:dyDescent="0.25">
      <c r="A23" s="74">
        <v>20</v>
      </c>
      <c r="B23" s="74">
        <v>80</v>
      </c>
      <c r="C23" s="74">
        <v>40</v>
      </c>
      <c r="D23" s="75" t="str">
        <f>VLOOKUP(A23,'References (2)'!$H$1:$I$21,2,0)</f>
        <v>Indiana</v>
      </c>
      <c r="E23" s="7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564B-26D8-4695-991A-067EA3A7880B}">
  <dimension ref="A3:M24"/>
  <sheetViews>
    <sheetView showGridLines="0" workbookViewId="0">
      <selection activeCell="H4" sqref="H4"/>
    </sheetView>
  </sheetViews>
  <sheetFormatPr defaultColWidth="9.109375" defaultRowHeight="14.4" x14ac:dyDescent="0.3"/>
  <cols>
    <col min="1" max="1" width="11.33203125" style="77" bestFit="1" customWidth="1"/>
    <col min="2" max="2" width="15.109375" style="77" customWidth="1"/>
    <col min="3" max="3" width="14.44140625" style="77" customWidth="1"/>
    <col min="4" max="4" width="11.5546875" style="77" bestFit="1" customWidth="1"/>
    <col min="5" max="5" width="13.33203125" style="77" bestFit="1" customWidth="1"/>
    <col min="6" max="6" width="12.6640625" style="77" bestFit="1" customWidth="1"/>
    <col min="7" max="8" width="9.109375" style="77"/>
    <col min="9" max="9" width="12.5546875" style="77" bestFit="1" customWidth="1"/>
    <col min="10" max="11" width="9.109375" style="77"/>
    <col min="12" max="12" width="15" style="77" customWidth="1"/>
    <col min="13" max="16384" width="9.109375" style="77"/>
  </cols>
  <sheetData>
    <row r="3" spans="1:13" x14ac:dyDescent="0.3">
      <c r="A3" s="76" t="s">
        <v>214</v>
      </c>
      <c r="B3" s="76" t="s">
        <v>160</v>
      </c>
      <c r="C3" s="76" t="s">
        <v>215</v>
      </c>
      <c r="D3" s="76" t="s">
        <v>216</v>
      </c>
      <c r="E3" s="76" t="s">
        <v>217</v>
      </c>
      <c r="F3" s="76" t="s">
        <v>218</v>
      </c>
      <c r="G3" s="76" t="s">
        <v>7</v>
      </c>
      <c r="H3" s="76" t="s">
        <v>8</v>
      </c>
      <c r="I3" s="76" t="s">
        <v>219</v>
      </c>
      <c r="L3" s="76" t="s">
        <v>87</v>
      </c>
      <c r="M3" s="76" t="s">
        <v>8</v>
      </c>
    </row>
    <row r="4" spans="1:13" x14ac:dyDescent="0.3">
      <c r="A4" s="78" t="s">
        <v>220</v>
      </c>
      <c r="B4" s="78" t="s">
        <v>221</v>
      </c>
      <c r="C4" s="78" t="s">
        <v>222</v>
      </c>
      <c r="D4" s="79">
        <v>43446</v>
      </c>
      <c r="E4" s="79">
        <v>43454</v>
      </c>
      <c r="F4" s="78">
        <f>E4-D4</f>
        <v>8</v>
      </c>
      <c r="G4" s="78">
        <v>5</v>
      </c>
      <c r="H4" s="78">
        <f>VLOOKUP(B4,$L$3:$M$11,2,0)</f>
        <v>250</v>
      </c>
      <c r="I4" s="78">
        <f>H4*G4</f>
        <v>1250</v>
      </c>
      <c r="L4" s="78" t="s">
        <v>221</v>
      </c>
      <c r="M4" s="78">
        <v>250</v>
      </c>
    </row>
    <row r="5" spans="1:13" x14ac:dyDescent="0.3">
      <c r="A5" s="78" t="s">
        <v>223</v>
      </c>
      <c r="B5" s="78" t="s">
        <v>224</v>
      </c>
      <c r="C5" s="78" t="s">
        <v>225</v>
      </c>
      <c r="D5" s="79">
        <v>43447</v>
      </c>
      <c r="E5" s="79">
        <v>43454</v>
      </c>
      <c r="F5" s="78">
        <f t="shared" ref="F5:F24" si="0">E5-D5</f>
        <v>7</v>
      </c>
      <c r="G5" s="78">
        <v>6</v>
      </c>
      <c r="H5" s="78">
        <f t="shared" ref="H5:H24" si="1">VLOOKUP(B5,$L$3:$M$11,2,0)</f>
        <v>4500</v>
      </c>
      <c r="I5" s="78">
        <f t="shared" ref="I5:I24" si="2">H5*G5</f>
        <v>27000</v>
      </c>
      <c r="L5" s="78" t="s">
        <v>141</v>
      </c>
      <c r="M5" s="78">
        <v>200</v>
      </c>
    </row>
    <row r="6" spans="1:13" x14ac:dyDescent="0.3">
      <c r="A6" s="78" t="s">
        <v>226</v>
      </c>
      <c r="B6" s="78" t="s">
        <v>141</v>
      </c>
      <c r="C6" s="78" t="s">
        <v>227</v>
      </c>
      <c r="D6" s="79">
        <v>43448</v>
      </c>
      <c r="E6" s="79">
        <v>43454</v>
      </c>
      <c r="F6" s="78">
        <f t="shared" si="0"/>
        <v>6</v>
      </c>
      <c r="G6" s="78">
        <v>10</v>
      </c>
      <c r="H6" s="78">
        <f t="shared" si="1"/>
        <v>200</v>
      </c>
      <c r="I6" s="78">
        <f t="shared" si="2"/>
        <v>2000</v>
      </c>
      <c r="L6" s="78" t="s">
        <v>155</v>
      </c>
      <c r="M6" s="78">
        <v>3300</v>
      </c>
    </row>
    <row r="7" spans="1:13" x14ac:dyDescent="0.3">
      <c r="A7" s="78" t="s">
        <v>228</v>
      </c>
      <c r="B7" s="78" t="s">
        <v>221</v>
      </c>
      <c r="C7" s="78" t="s">
        <v>229</v>
      </c>
      <c r="D7" s="79">
        <v>43449</v>
      </c>
      <c r="E7" s="79">
        <v>43454</v>
      </c>
      <c r="F7" s="78">
        <f t="shared" si="0"/>
        <v>5</v>
      </c>
      <c r="G7" s="78">
        <v>4</v>
      </c>
      <c r="H7" s="78">
        <f t="shared" si="1"/>
        <v>250</v>
      </c>
      <c r="I7" s="78">
        <f t="shared" si="2"/>
        <v>1000</v>
      </c>
      <c r="L7" s="78" t="s">
        <v>230</v>
      </c>
      <c r="M7" s="78">
        <v>3500</v>
      </c>
    </row>
    <row r="8" spans="1:13" x14ac:dyDescent="0.3">
      <c r="A8" s="78" t="s">
        <v>231</v>
      </c>
      <c r="B8" s="78" t="s">
        <v>230</v>
      </c>
      <c r="C8" s="78" t="s">
        <v>232</v>
      </c>
      <c r="D8" s="79">
        <v>43450</v>
      </c>
      <c r="E8" s="79">
        <v>43454</v>
      </c>
      <c r="F8" s="78">
        <f t="shared" si="0"/>
        <v>4</v>
      </c>
      <c r="G8" s="78">
        <v>6</v>
      </c>
      <c r="H8" s="78">
        <f t="shared" si="1"/>
        <v>3500</v>
      </c>
      <c r="I8" s="78">
        <f t="shared" si="2"/>
        <v>21000</v>
      </c>
      <c r="L8" s="78" t="s">
        <v>224</v>
      </c>
      <c r="M8" s="78">
        <v>4500</v>
      </c>
    </row>
    <row r="9" spans="1:13" x14ac:dyDescent="0.3">
      <c r="A9" s="78" t="s">
        <v>233</v>
      </c>
      <c r="B9" s="78" t="s">
        <v>155</v>
      </c>
      <c r="C9" s="78" t="s">
        <v>234</v>
      </c>
      <c r="D9" s="79">
        <v>43451</v>
      </c>
      <c r="E9" s="79">
        <v>43456</v>
      </c>
      <c r="F9" s="78">
        <f t="shared" si="0"/>
        <v>5</v>
      </c>
      <c r="G9" s="78">
        <v>12</v>
      </c>
      <c r="H9" s="78">
        <f t="shared" si="1"/>
        <v>3300</v>
      </c>
      <c r="I9" s="78">
        <f t="shared" si="2"/>
        <v>39600</v>
      </c>
      <c r="L9" s="78" t="s">
        <v>235</v>
      </c>
      <c r="M9" s="78">
        <v>1500</v>
      </c>
    </row>
    <row r="10" spans="1:13" x14ac:dyDescent="0.3">
      <c r="A10" s="78" t="s">
        <v>236</v>
      </c>
      <c r="B10" s="78" t="s">
        <v>237</v>
      </c>
      <c r="C10" s="78" t="s">
        <v>234</v>
      </c>
      <c r="D10" s="79">
        <v>43452</v>
      </c>
      <c r="E10" s="79">
        <v>43456</v>
      </c>
      <c r="F10" s="78">
        <f t="shared" si="0"/>
        <v>4</v>
      </c>
      <c r="G10" s="78">
        <v>4</v>
      </c>
      <c r="H10" s="78">
        <f t="shared" si="1"/>
        <v>4400</v>
      </c>
      <c r="I10" s="78">
        <f t="shared" si="2"/>
        <v>17600</v>
      </c>
      <c r="L10" s="78" t="s">
        <v>238</v>
      </c>
      <c r="M10" s="78">
        <v>1800</v>
      </c>
    </row>
    <row r="11" spans="1:13" x14ac:dyDescent="0.3">
      <c r="A11" s="78" t="s">
        <v>239</v>
      </c>
      <c r="B11" s="78" t="s">
        <v>141</v>
      </c>
      <c r="C11" s="78" t="s">
        <v>232</v>
      </c>
      <c r="D11" s="79">
        <v>43453</v>
      </c>
      <c r="E11" s="79">
        <v>43456</v>
      </c>
      <c r="F11" s="78">
        <f t="shared" si="0"/>
        <v>3</v>
      </c>
      <c r="G11" s="78">
        <v>8</v>
      </c>
      <c r="H11" s="78">
        <f t="shared" si="1"/>
        <v>200</v>
      </c>
      <c r="I11" s="78">
        <f t="shared" si="2"/>
        <v>1600</v>
      </c>
      <c r="L11" s="78" t="s">
        <v>237</v>
      </c>
      <c r="M11" s="78">
        <v>4400</v>
      </c>
    </row>
    <row r="12" spans="1:13" x14ac:dyDescent="0.3">
      <c r="A12" s="78" t="s">
        <v>240</v>
      </c>
      <c r="B12" s="78" t="s">
        <v>237</v>
      </c>
      <c r="C12" s="78" t="s">
        <v>225</v>
      </c>
      <c r="D12" s="79">
        <v>43449</v>
      </c>
      <c r="E12" s="79">
        <v>43456</v>
      </c>
      <c r="F12" s="78">
        <f t="shared" si="0"/>
        <v>7</v>
      </c>
      <c r="G12" s="78">
        <v>3</v>
      </c>
      <c r="H12" s="78">
        <f t="shared" si="1"/>
        <v>4400</v>
      </c>
      <c r="I12" s="78">
        <f t="shared" si="2"/>
        <v>13200</v>
      </c>
    </row>
    <row r="13" spans="1:13" x14ac:dyDescent="0.3">
      <c r="A13" s="78" t="s">
        <v>241</v>
      </c>
      <c r="B13" s="78" t="s">
        <v>230</v>
      </c>
      <c r="C13" s="78" t="s">
        <v>227</v>
      </c>
      <c r="D13" s="79">
        <v>43450</v>
      </c>
      <c r="E13" s="79">
        <v>43456</v>
      </c>
      <c r="F13" s="78">
        <f t="shared" si="0"/>
        <v>6</v>
      </c>
      <c r="G13" s="78">
        <v>23</v>
      </c>
      <c r="H13" s="78">
        <f t="shared" si="1"/>
        <v>3500</v>
      </c>
      <c r="I13" s="78">
        <f t="shared" si="2"/>
        <v>80500</v>
      </c>
    </row>
    <row r="14" spans="1:13" x14ac:dyDescent="0.3">
      <c r="A14" s="78" t="s">
        <v>242</v>
      </c>
      <c r="B14" s="78" t="s">
        <v>224</v>
      </c>
      <c r="C14" s="78" t="s">
        <v>222</v>
      </c>
      <c r="D14" s="79">
        <v>43451</v>
      </c>
      <c r="E14" s="79">
        <v>43466</v>
      </c>
      <c r="F14" s="78">
        <f t="shared" si="0"/>
        <v>15</v>
      </c>
      <c r="G14" s="78">
        <v>11</v>
      </c>
      <c r="H14" s="78">
        <f t="shared" si="1"/>
        <v>4500</v>
      </c>
      <c r="I14" s="78">
        <f t="shared" si="2"/>
        <v>49500</v>
      </c>
    </row>
    <row r="15" spans="1:13" x14ac:dyDescent="0.3">
      <c r="A15" s="78" t="s">
        <v>243</v>
      </c>
      <c r="B15" s="78" t="s">
        <v>235</v>
      </c>
      <c r="C15" s="78" t="s">
        <v>229</v>
      </c>
      <c r="D15" s="79">
        <v>43452</v>
      </c>
      <c r="E15" s="79">
        <v>43466</v>
      </c>
      <c r="F15" s="78">
        <f t="shared" si="0"/>
        <v>14</v>
      </c>
      <c r="G15" s="78">
        <v>2</v>
      </c>
      <c r="H15" s="78">
        <f t="shared" si="1"/>
        <v>1500</v>
      </c>
      <c r="I15" s="78">
        <f t="shared" si="2"/>
        <v>3000</v>
      </c>
    </row>
    <row r="16" spans="1:13" x14ac:dyDescent="0.3">
      <c r="A16" s="78" t="s">
        <v>244</v>
      </c>
      <c r="B16" s="78" t="s">
        <v>238</v>
      </c>
      <c r="C16" s="78" t="s">
        <v>245</v>
      </c>
      <c r="D16" s="79">
        <v>43453</v>
      </c>
      <c r="E16" s="79">
        <v>43466</v>
      </c>
      <c r="F16" s="78">
        <f t="shared" si="0"/>
        <v>13</v>
      </c>
      <c r="G16" s="78">
        <v>18</v>
      </c>
      <c r="H16" s="78">
        <f t="shared" si="1"/>
        <v>1800</v>
      </c>
      <c r="I16" s="78">
        <f t="shared" si="2"/>
        <v>32400</v>
      </c>
    </row>
    <row r="17" spans="1:9" x14ac:dyDescent="0.3">
      <c r="A17" s="78" t="s">
        <v>246</v>
      </c>
      <c r="B17" s="78" t="s">
        <v>224</v>
      </c>
      <c r="C17" s="78" t="s">
        <v>234</v>
      </c>
      <c r="D17" s="79">
        <v>43459</v>
      </c>
      <c r="E17" s="79">
        <v>43466</v>
      </c>
      <c r="F17" s="78">
        <f t="shared" si="0"/>
        <v>7</v>
      </c>
      <c r="G17" s="78">
        <v>34</v>
      </c>
      <c r="H17" s="78">
        <f t="shared" si="1"/>
        <v>4500</v>
      </c>
      <c r="I17" s="78">
        <f t="shared" si="2"/>
        <v>153000</v>
      </c>
    </row>
    <row r="18" spans="1:9" x14ac:dyDescent="0.3">
      <c r="A18" s="78" t="s">
        <v>247</v>
      </c>
      <c r="B18" s="78" t="s">
        <v>224</v>
      </c>
      <c r="C18" s="78" t="s">
        <v>248</v>
      </c>
      <c r="D18" s="79">
        <v>43460</v>
      </c>
      <c r="E18" s="79">
        <v>43466</v>
      </c>
      <c r="F18" s="78">
        <f t="shared" si="0"/>
        <v>6</v>
      </c>
      <c r="G18" s="78">
        <v>11</v>
      </c>
      <c r="H18" s="78">
        <f t="shared" si="1"/>
        <v>4500</v>
      </c>
      <c r="I18" s="78">
        <f t="shared" si="2"/>
        <v>49500</v>
      </c>
    </row>
    <row r="19" spans="1:9" x14ac:dyDescent="0.3">
      <c r="A19" s="78" t="s">
        <v>249</v>
      </c>
      <c r="B19" s="78" t="s">
        <v>238</v>
      </c>
      <c r="C19" s="78" t="s">
        <v>232</v>
      </c>
      <c r="D19" s="79">
        <v>43461</v>
      </c>
      <c r="E19" s="79">
        <v>43466</v>
      </c>
      <c r="F19" s="78">
        <f t="shared" si="0"/>
        <v>5</v>
      </c>
      <c r="G19" s="78">
        <v>23</v>
      </c>
      <c r="H19" s="78">
        <f t="shared" si="1"/>
        <v>1800</v>
      </c>
      <c r="I19" s="78">
        <f t="shared" si="2"/>
        <v>41400</v>
      </c>
    </row>
    <row r="20" spans="1:9" x14ac:dyDescent="0.3">
      <c r="A20" s="78" t="s">
        <v>250</v>
      </c>
      <c r="B20" s="78" t="s">
        <v>238</v>
      </c>
      <c r="C20" s="78" t="s">
        <v>232</v>
      </c>
      <c r="D20" s="79">
        <v>43462</v>
      </c>
      <c r="E20" s="79">
        <v>43466</v>
      </c>
      <c r="F20" s="78">
        <f t="shared" si="0"/>
        <v>4</v>
      </c>
      <c r="G20" s="78">
        <v>12</v>
      </c>
      <c r="H20" s="78">
        <f t="shared" si="1"/>
        <v>1800</v>
      </c>
      <c r="I20" s="78">
        <f t="shared" si="2"/>
        <v>21600</v>
      </c>
    </row>
    <row r="21" spans="1:9" x14ac:dyDescent="0.3">
      <c r="A21" s="78" t="s">
        <v>251</v>
      </c>
      <c r="B21" s="78" t="s">
        <v>230</v>
      </c>
      <c r="C21" s="78" t="s">
        <v>225</v>
      </c>
      <c r="D21" s="79">
        <v>43463</v>
      </c>
      <c r="E21" s="79">
        <v>43467</v>
      </c>
      <c r="F21" s="78">
        <f t="shared" si="0"/>
        <v>4</v>
      </c>
      <c r="G21" s="78">
        <v>12</v>
      </c>
      <c r="H21" s="78">
        <f t="shared" si="1"/>
        <v>3500</v>
      </c>
      <c r="I21" s="78">
        <f t="shared" si="2"/>
        <v>42000</v>
      </c>
    </row>
    <row r="22" spans="1:9" x14ac:dyDescent="0.3">
      <c r="A22" s="78" t="s">
        <v>252</v>
      </c>
      <c r="B22" s="78" t="s">
        <v>221</v>
      </c>
      <c r="C22" s="78" t="s">
        <v>227</v>
      </c>
      <c r="D22" s="79">
        <v>43462</v>
      </c>
      <c r="E22" s="79">
        <v>43467</v>
      </c>
      <c r="F22" s="78">
        <f t="shared" si="0"/>
        <v>5</v>
      </c>
      <c r="G22" s="78">
        <v>43</v>
      </c>
      <c r="H22" s="78">
        <f t="shared" si="1"/>
        <v>250</v>
      </c>
      <c r="I22" s="78">
        <f t="shared" si="2"/>
        <v>10750</v>
      </c>
    </row>
    <row r="23" spans="1:9" x14ac:dyDescent="0.3">
      <c r="A23" s="78" t="s">
        <v>253</v>
      </c>
      <c r="B23" s="78" t="s">
        <v>141</v>
      </c>
      <c r="C23" s="78" t="s">
        <v>222</v>
      </c>
      <c r="D23" s="79">
        <v>43463</v>
      </c>
      <c r="E23" s="79">
        <v>43467</v>
      </c>
      <c r="F23" s="78">
        <f t="shared" si="0"/>
        <v>4</v>
      </c>
      <c r="G23" s="78">
        <v>33</v>
      </c>
      <c r="H23" s="78">
        <f t="shared" si="1"/>
        <v>200</v>
      </c>
      <c r="I23" s="78">
        <f t="shared" si="2"/>
        <v>6600</v>
      </c>
    </row>
    <row r="24" spans="1:9" x14ac:dyDescent="0.3">
      <c r="A24" s="78" t="s">
        <v>254</v>
      </c>
      <c r="B24" s="78" t="s">
        <v>238</v>
      </c>
      <c r="C24" s="78" t="s">
        <v>245</v>
      </c>
      <c r="D24" s="79">
        <v>43464</v>
      </c>
      <c r="E24" s="79">
        <v>43467</v>
      </c>
      <c r="F24" s="78">
        <f t="shared" si="0"/>
        <v>3</v>
      </c>
      <c r="G24" s="78">
        <v>23</v>
      </c>
      <c r="H24" s="78">
        <f t="shared" si="1"/>
        <v>1800</v>
      </c>
      <c r="I24" s="78">
        <f t="shared" si="2"/>
        <v>41400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AED6-50AE-4B00-B536-03FAA053D454}">
  <dimension ref="A2:J212"/>
  <sheetViews>
    <sheetView showGridLines="0" workbookViewId="0">
      <selection activeCell="J3" sqref="J3:J28"/>
    </sheetView>
  </sheetViews>
  <sheetFormatPr defaultColWidth="9.109375" defaultRowHeight="14.4" x14ac:dyDescent="0.3"/>
  <cols>
    <col min="1" max="1" width="14.44140625" style="77" customWidth="1"/>
    <col min="2" max="2" width="12.44140625" style="77" customWidth="1"/>
    <col min="3" max="3" width="16.88671875" style="77" customWidth="1"/>
    <col min="4" max="4" width="15.44140625" style="77" customWidth="1"/>
    <col min="5" max="8" width="9.109375" style="77"/>
    <col min="9" max="9" width="12.44140625" style="77" bestFit="1" customWidth="1"/>
    <col min="10" max="10" width="18.109375" style="77" customWidth="1"/>
    <col min="11" max="16384" width="9.109375" style="77"/>
  </cols>
  <sheetData>
    <row r="2" spans="1:10" x14ac:dyDescent="0.3">
      <c r="A2" s="80" t="s">
        <v>255</v>
      </c>
      <c r="B2" s="80" t="s">
        <v>121</v>
      </c>
      <c r="C2" s="80" t="s">
        <v>256</v>
      </c>
      <c r="D2" s="80" t="s">
        <v>215</v>
      </c>
      <c r="I2" s="81" t="s">
        <v>257</v>
      </c>
      <c r="J2" s="81" t="s">
        <v>215</v>
      </c>
    </row>
    <row r="3" spans="1:10" x14ac:dyDescent="0.3">
      <c r="A3" s="78" t="s">
        <v>258</v>
      </c>
      <c r="B3" s="78" t="s">
        <v>259</v>
      </c>
      <c r="C3" s="78">
        <v>8579232312</v>
      </c>
      <c r="D3" s="78" t="s">
        <v>222</v>
      </c>
      <c r="I3" s="76">
        <v>8579232312</v>
      </c>
      <c r="J3" s="76" t="str">
        <f>VLOOKUP(I3,$C$2:$D$195,2,0)</f>
        <v>Jaipur</v>
      </c>
    </row>
    <row r="4" spans="1:10" x14ac:dyDescent="0.3">
      <c r="A4" s="78" t="s">
        <v>260</v>
      </c>
      <c r="B4" s="78" t="s">
        <v>261</v>
      </c>
      <c r="C4" s="78">
        <v>8579232313</v>
      </c>
      <c r="D4" s="78" t="s">
        <v>225</v>
      </c>
      <c r="I4" s="76">
        <v>8579602681</v>
      </c>
      <c r="J4" s="76" t="str">
        <f t="shared" ref="J4:J28" si="0">VLOOKUP(I4,$C$2:$D$195,2,0)</f>
        <v>Delhi</v>
      </c>
    </row>
    <row r="5" spans="1:10" x14ac:dyDescent="0.3">
      <c r="A5" s="78" t="s">
        <v>262</v>
      </c>
      <c r="B5" s="78" t="s">
        <v>263</v>
      </c>
      <c r="C5" s="78">
        <v>8579355769</v>
      </c>
      <c r="D5" s="78" t="s">
        <v>227</v>
      </c>
      <c r="I5" s="76">
        <v>8579849593</v>
      </c>
      <c r="J5" s="76" t="str">
        <f t="shared" si="0"/>
        <v>Kolkata</v>
      </c>
    </row>
    <row r="6" spans="1:10" x14ac:dyDescent="0.3">
      <c r="A6" s="78" t="s">
        <v>264</v>
      </c>
      <c r="B6" s="78" t="s">
        <v>265</v>
      </c>
      <c r="C6" s="78">
        <v>8579479225</v>
      </c>
      <c r="D6" s="78" t="s">
        <v>229</v>
      </c>
      <c r="I6" s="76">
        <v>8580960697</v>
      </c>
      <c r="J6" s="76" t="str">
        <f t="shared" si="0"/>
        <v>Delhi</v>
      </c>
    </row>
    <row r="7" spans="1:10" x14ac:dyDescent="0.3">
      <c r="A7" s="78" t="s">
        <v>266</v>
      </c>
      <c r="B7" s="78" t="s">
        <v>267</v>
      </c>
      <c r="C7" s="78">
        <v>8579602681</v>
      </c>
      <c r="D7" s="78" t="s">
        <v>232</v>
      </c>
      <c r="I7" s="76">
        <v>8581454521</v>
      </c>
      <c r="J7" s="76" t="str">
        <f t="shared" si="0"/>
        <v>Jaipur</v>
      </c>
    </row>
    <row r="8" spans="1:10" x14ac:dyDescent="0.3">
      <c r="A8" s="78" t="s">
        <v>268</v>
      </c>
      <c r="B8" s="78" t="s">
        <v>261</v>
      </c>
      <c r="C8" s="78">
        <v>8579726137</v>
      </c>
      <c r="D8" s="78" t="s">
        <v>234</v>
      </c>
      <c r="I8" s="76">
        <v>8583059449</v>
      </c>
      <c r="J8" s="76" t="str">
        <f t="shared" si="0"/>
        <v>kashmir</v>
      </c>
    </row>
    <row r="9" spans="1:10" x14ac:dyDescent="0.3">
      <c r="A9" s="78" t="s">
        <v>269</v>
      </c>
      <c r="B9" s="78" t="s">
        <v>270</v>
      </c>
      <c r="C9" s="78">
        <v>8579849593</v>
      </c>
      <c r="D9" s="78" t="s">
        <v>234</v>
      </c>
      <c r="I9" s="76">
        <v>8583306361</v>
      </c>
      <c r="J9" s="76" t="str">
        <f t="shared" si="0"/>
        <v>Kolkata</v>
      </c>
    </row>
    <row r="10" spans="1:10" x14ac:dyDescent="0.3">
      <c r="A10" s="78" t="s">
        <v>271</v>
      </c>
      <c r="B10" s="78" t="s">
        <v>263</v>
      </c>
      <c r="C10" s="78">
        <v>8579973049</v>
      </c>
      <c r="D10" s="78" t="s">
        <v>232</v>
      </c>
      <c r="I10" s="76">
        <v>8584170553</v>
      </c>
      <c r="J10" s="76" t="str">
        <f t="shared" si="0"/>
        <v>Bihar</v>
      </c>
    </row>
    <row r="11" spans="1:10" x14ac:dyDescent="0.3">
      <c r="A11" s="78" t="s">
        <v>272</v>
      </c>
      <c r="B11" s="78" t="s">
        <v>263</v>
      </c>
      <c r="C11" s="78">
        <v>8580096505</v>
      </c>
      <c r="D11" s="78" t="s">
        <v>225</v>
      </c>
      <c r="I11" s="76">
        <v>8585281657</v>
      </c>
      <c r="J11" s="76" t="str">
        <f t="shared" si="0"/>
        <v>Hayderabad</v>
      </c>
    </row>
    <row r="12" spans="1:10" x14ac:dyDescent="0.3">
      <c r="A12" s="78" t="s">
        <v>273</v>
      </c>
      <c r="B12" s="78" t="s">
        <v>261</v>
      </c>
      <c r="C12" s="78">
        <v>8580219961</v>
      </c>
      <c r="D12" s="78" t="s">
        <v>227</v>
      </c>
      <c r="I12" s="76">
        <v>8585652025</v>
      </c>
      <c r="J12" s="76" t="str">
        <f t="shared" si="0"/>
        <v>kashmir</v>
      </c>
    </row>
    <row r="13" spans="1:10" x14ac:dyDescent="0.3">
      <c r="A13" s="78" t="s">
        <v>274</v>
      </c>
      <c r="B13" s="78" t="s">
        <v>275</v>
      </c>
      <c r="C13" s="78">
        <v>8580343417</v>
      </c>
      <c r="D13" s="78" t="s">
        <v>222</v>
      </c>
      <c r="I13" s="76">
        <v>8587133497</v>
      </c>
      <c r="J13" s="76" t="str">
        <f t="shared" si="0"/>
        <v>ahmdeabad</v>
      </c>
    </row>
    <row r="14" spans="1:10" x14ac:dyDescent="0.3">
      <c r="A14" s="78" t="s">
        <v>276</v>
      </c>
      <c r="B14" s="78" t="s">
        <v>277</v>
      </c>
      <c r="C14" s="78">
        <v>8580466873</v>
      </c>
      <c r="D14" s="78" t="s">
        <v>229</v>
      </c>
      <c r="I14" s="76">
        <v>8587750777</v>
      </c>
      <c r="J14" s="76" t="str">
        <f t="shared" si="0"/>
        <v>Delhi</v>
      </c>
    </row>
    <row r="15" spans="1:10" x14ac:dyDescent="0.3">
      <c r="A15" s="78" t="s">
        <v>278</v>
      </c>
      <c r="B15" s="78" t="s">
        <v>279</v>
      </c>
      <c r="C15" s="78">
        <v>8580590329</v>
      </c>
      <c r="D15" s="78" t="s">
        <v>245</v>
      </c>
      <c r="I15" s="76">
        <v>8588491513</v>
      </c>
      <c r="J15" s="76" t="str">
        <f t="shared" si="0"/>
        <v>Kolkata</v>
      </c>
    </row>
    <row r="16" spans="1:10" x14ac:dyDescent="0.3">
      <c r="A16" s="78" t="s">
        <v>280</v>
      </c>
      <c r="B16" s="78" t="s">
        <v>281</v>
      </c>
      <c r="C16" s="78">
        <v>8580713785</v>
      </c>
      <c r="D16" s="78" t="s">
        <v>234</v>
      </c>
      <c r="I16" s="76">
        <v>8589108793</v>
      </c>
      <c r="J16" s="76" t="str">
        <f t="shared" si="0"/>
        <v>ahmdeabad</v>
      </c>
    </row>
    <row r="17" spans="1:10" x14ac:dyDescent="0.3">
      <c r="A17" s="78" t="s">
        <v>282</v>
      </c>
      <c r="B17" s="78" t="s">
        <v>283</v>
      </c>
      <c r="C17" s="78">
        <v>8580837241</v>
      </c>
      <c r="D17" s="78" t="s">
        <v>248</v>
      </c>
      <c r="I17" s="76">
        <v>8591331001</v>
      </c>
      <c r="J17" s="76" t="str">
        <f t="shared" si="0"/>
        <v>Delhi</v>
      </c>
    </row>
    <row r="18" spans="1:10" x14ac:dyDescent="0.3">
      <c r="A18" s="78" t="s">
        <v>284</v>
      </c>
      <c r="B18" s="78" t="s">
        <v>259</v>
      </c>
      <c r="C18" s="78">
        <v>8580960697</v>
      </c>
      <c r="D18" s="78" t="s">
        <v>232</v>
      </c>
      <c r="I18" s="76">
        <v>8592195193</v>
      </c>
      <c r="J18" s="76" t="str">
        <f t="shared" si="0"/>
        <v>Hayderabad</v>
      </c>
    </row>
    <row r="19" spans="1:10" x14ac:dyDescent="0.3">
      <c r="A19" s="78" t="s">
        <v>285</v>
      </c>
      <c r="B19" s="78" t="s">
        <v>283</v>
      </c>
      <c r="C19" s="78">
        <v>8581084153</v>
      </c>
      <c r="D19" s="78" t="s">
        <v>232</v>
      </c>
      <c r="I19" s="76">
        <v>8593182841</v>
      </c>
      <c r="J19" s="76" t="str">
        <f t="shared" si="0"/>
        <v>ahmdeabad</v>
      </c>
    </row>
    <row r="20" spans="1:10" x14ac:dyDescent="0.3">
      <c r="A20" s="78" t="s">
        <v>286</v>
      </c>
      <c r="B20" s="78" t="s">
        <v>279</v>
      </c>
      <c r="C20" s="78">
        <v>8581207609</v>
      </c>
      <c r="D20" s="78" t="s">
        <v>225</v>
      </c>
      <c r="I20" s="76">
        <v>8593800121</v>
      </c>
      <c r="J20" s="76" t="str">
        <f t="shared" si="0"/>
        <v>Chennai</v>
      </c>
    </row>
    <row r="21" spans="1:10" x14ac:dyDescent="0.3">
      <c r="A21" s="78" t="s">
        <v>287</v>
      </c>
      <c r="B21" s="78" t="s">
        <v>265</v>
      </c>
      <c r="C21" s="78">
        <v>8581331065</v>
      </c>
      <c r="D21" s="78" t="s">
        <v>227</v>
      </c>
      <c r="I21" s="76">
        <v>8594911225</v>
      </c>
      <c r="J21" s="76" t="str">
        <f t="shared" si="0"/>
        <v>ahmdeabad</v>
      </c>
    </row>
    <row r="22" spans="1:10" x14ac:dyDescent="0.3">
      <c r="A22" s="78" t="s">
        <v>288</v>
      </c>
      <c r="B22" s="78" t="s">
        <v>289</v>
      </c>
      <c r="C22" s="78">
        <v>8581454521</v>
      </c>
      <c r="D22" s="78" t="s">
        <v>222</v>
      </c>
      <c r="I22" s="76">
        <v>8596022329</v>
      </c>
      <c r="J22" s="76" t="str">
        <f t="shared" si="0"/>
        <v>kashmir</v>
      </c>
    </row>
    <row r="23" spans="1:10" x14ac:dyDescent="0.3">
      <c r="A23" s="78" t="s">
        <v>290</v>
      </c>
      <c r="B23" s="78" t="s">
        <v>289</v>
      </c>
      <c r="C23" s="78">
        <v>8581577977</v>
      </c>
      <c r="D23" s="78" t="s">
        <v>245</v>
      </c>
      <c r="I23" s="76">
        <v>8596886521</v>
      </c>
      <c r="J23" s="76" t="str">
        <f t="shared" si="0"/>
        <v>ahmdeabad</v>
      </c>
    </row>
    <row r="24" spans="1:10" x14ac:dyDescent="0.3">
      <c r="A24" s="78" t="s">
        <v>291</v>
      </c>
      <c r="B24" s="78" t="s">
        <v>279</v>
      </c>
      <c r="C24" s="78">
        <v>8581701433</v>
      </c>
      <c r="D24" s="78" t="s">
        <v>222</v>
      </c>
      <c r="I24" s="76">
        <v>8597256889</v>
      </c>
      <c r="J24" s="76" t="str">
        <f t="shared" si="0"/>
        <v>Jaipur</v>
      </c>
    </row>
    <row r="25" spans="1:10" x14ac:dyDescent="0.3">
      <c r="A25" s="78" t="s">
        <v>292</v>
      </c>
      <c r="B25" s="78" t="s">
        <v>293</v>
      </c>
      <c r="C25" s="78">
        <v>8581824889</v>
      </c>
      <c r="D25" s="78" t="s">
        <v>225</v>
      </c>
      <c r="I25" s="76">
        <v>8598244537</v>
      </c>
      <c r="J25" s="76" t="str">
        <f t="shared" si="0"/>
        <v>Hayderabad</v>
      </c>
    </row>
    <row r="26" spans="1:10" x14ac:dyDescent="0.3">
      <c r="A26" s="78" t="s">
        <v>294</v>
      </c>
      <c r="B26" s="78" t="s">
        <v>293</v>
      </c>
      <c r="C26" s="78">
        <v>8581948345</v>
      </c>
      <c r="D26" s="78" t="s">
        <v>227</v>
      </c>
      <c r="I26" s="76">
        <v>8598614905</v>
      </c>
      <c r="J26" s="76" t="str">
        <f t="shared" si="0"/>
        <v>kashmir</v>
      </c>
    </row>
    <row r="27" spans="1:10" x14ac:dyDescent="0.3">
      <c r="A27" s="78" t="s">
        <v>295</v>
      </c>
      <c r="B27" s="78" t="s">
        <v>296</v>
      </c>
      <c r="C27" s="78">
        <v>8582071801</v>
      </c>
      <c r="D27" s="78" t="s">
        <v>229</v>
      </c>
      <c r="I27" s="76">
        <v>8599479097</v>
      </c>
      <c r="J27" s="76" t="str">
        <f t="shared" si="0"/>
        <v>ahmdeabad</v>
      </c>
    </row>
    <row r="28" spans="1:10" x14ac:dyDescent="0.3">
      <c r="A28" s="78" t="s">
        <v>297</v>
      </c>
      <c r="B28" s="78" t="s">
        <v>296</v>
      </c>
      <c r="C28" s="78">
        <v>8582195257</v>
      </c>
      <c r="D28" s="78" t="s">
        <v>232</v>
      </c>
      <c r="I28" s="76">
        <v>8599972921</v>
      </c>
      <c r="J28" s="76" t="str">
        <f t="shared" si="0"/>
        <v>Hayderabad</v>
      </c>
    </row>
    <row r="29" spans="1:10" x14ac:dyDescent="0.3">
      <c r="A29" s="78" t="s">
        <v>298</v>
      </c>
      <c r="B29" s="78" t="s">
        <v>299</v>
      </c>
      <c r="C29" s="78">
        <v>8582318713</v>
      </c>
      <c r="D29" s="78" t="s">
        <v>234</v>
      </c>
    </row>
    <row r="30" spans="1:10" x14ac:dyDescent="0.3">
      <c r="A30" s="78" t="s">
        <v>300</v>
      </c>
      <c r="B30" s="78" t="s">
        <v>301</v>
      </c>
      <c r="C30" s="78">
        <v>8582442169</v>
      </c>
      <c r="D30" s="78" t="s">
        <v>234</v>
      </c>
    </row>
    <row r="31" spans="1:10" x14ac:dyDescent="0.3">
      <c r="A31" s="78" t="s">
        <v>302</v>
      </c>
      <c r="B31" s="78" t="s">
        <v>303</v>
      </c>
      <c r="C31" s="78">
        <v>8582565625</v>
      </c>
      <c r="D31" s="78" t="s">
        <v>232</v>
      </c>
    </row>
    <row r="32" spans="1:10" x14ac:dyDescent="0.3">
      <c r="A32" s="78" t="s">
        <v>304</v>
      </c>
      <c r="B32" s="78" t="s">
        <v>305</v>
      </c>
      <c r="C32" s="78">
        <v>8582689081</v>
      </c>
      <c r="D32" s="78" t="s">
        <v>225</v>
      </c>
    </row>
    <row r="33" spans="1:4" x14ac:dyDescent="0.3">
      <c r="A33" s="78" t="s">
        <v>306</v>
      </c>
      <c r="B33" s="78" t="s">
        <v>307</v>
      </c>
      <c r="C33" s="78">
        <v>8582812537</v>
      </c>
      <c r="D33" s="78" t="s">
        <v>227</v>
      </c>
    </row>
    <row r="34" spans="1:4" x14ac:dyDescent="0.3">
      <c r="A34" s="78" t="s">
        <v>308</v>
      </c>
      <c r="B34" s="78" t="s">
        <v>309</v>
      </c>
      <c r="C34" s="78">
        <v>8582935993</v>
      </c>
      <c r="D34" s="78" t="s">
        <v>222</v>
      </c>
    </row>
    <row r="35" spans="1:4" x14ac:dyDescent="0.3">
      <c r="A35" s="78" t="s">
        <v>310</v>
      </c>
      <c r="B35" s="78" t="s">
        <v>311</v>
      </c>
      <c r="C35" s="78">
        <v>8583059449</v>
      </c>
      <c r="D35" s="78" t="s">
        <v>229</v>
      </c>
    </row>
    <row r="36" spans="1:4" x14ac:dyDescent="0.3">
      <c r="A36" s="78" t="s">
        <v>312</v>
      </c>
      <c r="B36" s="78" t="s">
        <v>313</v>
      </c>
      <c r="C36" s="78">
        <v>8583182905</v>
      </c>
      <c r="D36" s="78" t="s">
        <v>245</v>
      </c>
    </row>
    <row r="37" spans="1:4" x14ac:dyDescent="0.3">
      <c r="A37" s="78" t="s">
        <v>314</v>
      </c>
      <c r="B37" s="78" t="s">
        <v>313</v>
      </c>
      <c r="C37" s="78">
        <v>8583306361</v>
      </c>
      <c r="D37" s="78" t="s">
        <v>234</v>
      </c>
    </row>
    <row r="38" spans="1:4" x14ac:dyDescent="0.3">
      <c r="A38" s="78" t="s">
        <v>315</v>
      </c>
      <c r="B38" s="78" t="s">
        <v>311</v>
      </c>
      <c r="C38" s="78">
        <v>8583429817</v>
      </c>
      <c r="D38" s="78" t="s">
        <v>248</v>
      </c>
    </row>
    <row r="39" spans="1:4" x14ac:dyDescent="0.3">
      <c r="A39" s="78" t="s">
        <v>316</v>
      </c>
      <c r="B39" s="78" t="s">
        <v>296</v>
      </c>
      <c r="C39" s="78">
        <v>8583553273</v>
      </c>
      <c r="D39" s="78" t="s">
        <v>232</v>
      </c>
    </row>
    <row r="40" spans="1:4" x14ac:dyDescent="0.3">
      <c r="A40" s="78" t="s">
        <v>317</v>
      </c>
      <c r="B40" s="78" t="s">
        <v>318</v>
      </c>
      <c r="C40" s="78">
        <v>8583676729</v>
      </c>
      <c r="D40" s="78" t="s">
        <v>232</v>
      </c>
    </row>
    <row r="41" spans="1:4" x14ac:dyDescent="0.3">
      <c r="A41" s="78" t="s">
        <v>319</v>
      </c>
      <c r="B41" s="78" t="s">
        <v>275</v>
      </c>
      <c r="C41" s="78">
        <v>8583800185</v>
      </c>
      <c r="D41" s="78" t="s">
        <v>225</v>
      </c>
    </row>
    <row r="42" spans="1:4" x14ac:dyDescent="0.3">
      <c r="A42" s="78" t="s">
        <v>320</v>
      </c>
      <c r="B42" s="78" t="s">
        <v>279</v>
      </c>
      <c r="C42" s="78">
        <v>8583923641</v>
      </c>
      <c r="D42" s="78" t="s">
        <v>227</v>
      </c>
    </row>
    <row r="43" spans="1:4" x14ac:dyDescent="0.3">
      <c r="A43" s="78" t="s">
        <v>321</v>
      </c>
      <c r="B43" s="78" t="s">
        <v>267</v>
      </c>
      <c r="C43" s="78">
        <v>8584047097</v>
      </c>
      <c r="D43" s="78" t="s">
        <v>222</v>
      </c>
    </row>
    <row r="44" spans="1:4" x14ac:dyDescent="0.3">
      <c r="A44" s="78" t="s">
        <v>322</v>
      </c>
      <c r="B44" s="78" t="s">
        <v>296</v>
      </c>
      <c r="C44" s="78">
        <v>8584170553</v>
      </c>
      <c r="D44" s="78" t="s">
        <v>245</v>
      </c>
    </row>
    <row r="45" spans="1:4" x14ac:dyDescent="0.3">
      <c r="A45" s="78" t="s">
        <v>323</v>
      </c>
      <c r="B45" s="78" t="s">
        <v>324</v>
      </c>
      <c r="C45" s="78">
        <v>8584294009</v>
      </c>
      <c r="D45" s="78" t="s">
        <v>222</v>
      </c>
    </row>
    <row r="46" spans="1:4" x14ac:dyDescent="0.3">
      <c r="A46" s="78" t="s">
        <v>325</v>
      </c>
      <c r="B46" s="78" t="s">
        <v>259</v>
      </c>
      <c r="C46" s="78">
        <v>8584417465</v>
      </c>
      <c r="D46" s="78" t="s">
        <v>225</v>
      </c>
    </row>
    <row r="47" spans="1:4" x14ac:dyDescent="0.3">
      <c r="A47" s="78" t="s">
        <v>326</v>
      </c>
      <c r="B47" s="78" t="s">
        <v>261</v>
      </c>
      <c r="C47" s="78">
        <v>8584540921</v>
      </c>
      <c r="D47" s="78" t="s">
        <v>227</v>
      </c>
    </row>
    <row r="48" spans="1:4" x14ac:dyDescent="0.3">
      <c r="A48" s="78" t="s">
        <v>327</v>
      </c>
      <c r="B48" s="78" t="s">
        <v>263</v>
      </c>
      <c r="C48" s="78">
        <v>8584664377</v>
      </c>
      <c r="D48" s="78" t="s">
        <v>229</v>
      </c>
    </row>
    <row r="49" spans="1:4" x14ac:dyDescent="0.3">
      <c r="A49" s="78" t="s">
        <v>328</v>
      </c>
      <c r="B49" s="78" t="s">
        <v>265</v>
      </c>
      <c r="C49" s="78">
        <v>8584787833</v>
      </c>
      <c r="D49" s="78" t="s">
        <v>232</v>
      </c>
    </row>
    <row r="50" spans="1:4" x14ac:dyDescent="0.3">
      <c r="A50" s="78" t="s">
        <v>329</v>
      </c>
      <c r="B50" s="78" t="s">
        <v>267</v>
      </c>
      <c r="C50" s="78">
        <v>8584911289</v>
      </c>
      <c r="D50" s="78" t="s">
        <v>234</v>
      </c>
    </row>
    <row r="51" spans="1:4" x14ac:dyDescent="0.3">
      <c r="A51" s="78" t="s">
        <v>330</v>
      </c>
      <c r="B51" s="78" t="s">
        <v>261</v>
      </c>
      <c r="C51" s="78">
        <v>8585034745</v>
      </c>
      <c r="D51" s="78" t="s">
        <v>234</v>
      </c>
    </row>
    <row r="52" spans="1:4" x14ac:dyDescent="0.3">
      <c r="A52" s="78" t="s">
        <v>331</v>
      </c>
      <c r="B52" s="78" t="s">
        <v>270</v>
      </c>
      <c r="C52" s="78">
        <v>8585158201</v>
      </c>
      <c r="D52" s="78" t="s">
        <v>232</v>
      </c>
    </row>
    <row r="53" spans="1:4" x14ac:dyDescent="0.3">
      <c r="A53" s="78" t="s">
        <v>332</v>
      </c>
      <c r="B53" s="78" t="s">
        <v>263</v>
      </c>
      <c r="C53" s="78">
        <v>8585281657</v>
      </c>
      <c r="D53" s="78" t="s">
        <v>225</v>
      </c>
    </row>
    <row r="54" spans="1:4" x14ac:dyDescent="0.3">
      <c r="A54" s="78" t="s">
        <v>333</v>
      </c>
      <c r="B54" s="78" t="s">
        <v>263</v>
      </c>
      <c r="C54" s="78">
        <v>8585405113</v>
      </c>
      <c r="D54" s="78" t="s">
        <v>227</v>
      </c>
    </row>
    <row r="55" spans="1:4" x14ac:dyDescent="0.3">
      <c r="A55" s="78" t="s">
        <v>334</v>
      </c>
      <c r="B55" s="78" t="s">
        <v>261</v>
      </c>
      <c r="C55" s="78">
        <v>8585528569</v>
      </c>
      <c r="D55" s="78" t="s">
        <v>222</v>
      </c>
    </row>
    <row r="56" spans="1:4" x14ac:dyDescent="0.3">
      <c r="A56" s="78" t="s">
        <v>335</v>
      </c>
      <c r="B56" s="78" t="s">
        <v>275</v>
      </c>
      <c r="C56" s="78">
        <v>8585652025</v>
      </c>
      <c r="D56" s="78" t="s">
        <v>229</v>
      </c>
    </row>
    <row r="57" spans="1:4" x14ac:dyDescent="0.3">
      <c r="A57" s="78" t="s">
        <v>336</v>
      </c>
      <c r="B57" s="78" t="s">
        <v>277</v>
      </c>
      <c r="C57" s="78">
        <v>8585775481</v>
      </c>
      <c r="D57" s="78" t="s">
        <v>245</v>
      </c>
    </row>
    <row r="58" spans="1:4" x14ac:dyDescent="0.3">
      <c r="A58" s="78" t="s">
        <v>337</v>
      </c>
      <c r="B58" s="78" t="s">
        <v>279</v>
      </c>
      <c r="C58" s="78">
        <v>8585898937</v>
      </c>
      <c r="D58" s="78" t="s">
        <v>234</v>
      </c>
    </row>
    <row r="59" spans="1:4" x14ac:dyDescent="0.3">
      <c r="A59" s="78" t="s">
        <v>338</v>
      </c>
      <c r="B59" s="78" t="s">
        <v>281</v>
      </c>
      <c r="C59" s="78">
        <v>8586022393</v>
      </c>
      <c r="D59" s="78" t="s">
        <v>248</v>
      </c>
    </row>
    <row r="60" spans="1:4" x14ac:dyDescent="0.3">
      <c r="A60" s="78" t="s">
        <v>339</v>
      </c>
      <c r="B60" s="78" t="s">
        <v>283</v>
      </c>
      <c r="C60" s="78">
        <v>8586145849</v>
      </c>
      <c r="D60" s="78" t="s">
        <v>232</v>
      </c>
    </row>
    <row r="61" spans="1:4" x14ac:dyDescent="0.3">
      <c r="A61" s="78" t="s">
        <v>340</v>
      </c>
      <c r="B61" s="78" t="s">
        <v>259</v>
      </c>
      <c r="C61" s="78">
        <v>8586269305</v>
      </c>
      <c r="D61" s="78" t="s">
        <v>232</v>
      </c>
    </row>
    <row r="62" spans="1:4" x14ac:dyDescent="0.3">
      <c r="A62" s="78" t="s">
        <v>341</v>
      </c>
      <c r="B62" s="78" t="s">
        <v>283</v>
      </c>
      <c r="C62" s="78">
        <v>8586392761</v>
      </c>
      <c r="D62" s="78" t="s">
        <v>225</v>
      </c>
    </row>
    <row r="63" spans="1:4" x14ac:dyDescent="0.3">
      <c r="A63" s="78" t="s">
        <v>342</v>
      </c>
      <c r="B63" s="78" t="s">
        <v>279</v>
      </c>
      <c r="C63" s="78">
        <v>8586516217</v>
      </c>
      <c r="D63" s="78" t="s">
        <v>227</v>
      </c>
    </row>
    <row r="64" spans="1:4" x14ac:dyDescent="0.3">
      <c r="A64" s="78" t="s">
        <v>343</v>
      </c>
      <c r="B64" s="78" t="s">
        <v>265</v>
      </c>
      <c r="C64" s="78">
        <v>8586639673</v>
      </c>
      <c r="D64" s="78" t="s">
        <v>222</v>
      </c>
    </row>
    <row r="65" spans="1:4" x14ac:dyDescent="0.3">
      <c r="A65" s="78" t="s">
        <v>344</v>
      </c>
      <c r="B65" s="78" t="s">
        <v>289</v>
      </c>
      <c r="C65" s="78">
        <v>8586763129</v>
      </c>
      <c r="D65" s="78" t="s">
        <v>245</v>
      </c>
    </row>
    <row r="66" spans="1:4" x14ac:dyDescent="0.3">
      <c r="A66" s="78" t="s">
        <v>345</v>
      </c>
      <c r="B66" s="78" t="s">
        <v>289</v>
      </c>
      <c r="C66" s="78">
        <v>8586886585</v>
      </c>
      <c r="D66" s="78" t="s">
        <v>222</v>
      </c>
    </row>
    <row r="67" spans="1:4" x14ac:dyDescent="0.3">
      <c r="A67" s="78" t="s">
        <v>346</v>
      </c>
      <c r="B67" s="78" t="s">
        <v>279</v>
      </c>
      <c r="C67" s="78">
        <v>8587010041</v>
      </c>
      <c r="D67" s="78" t="s">
        <v>225</v>
      </c>
    </row>
    <row r="68" spans="1:4" x14ac:dyDescent="0.3">
      <c r="A68" s="78" t="s">
        <v>347</v>
      </c>
      <c r="B68" s="78" t="s">
        <v>293</v>
      </c>
      <c r="C68" s="78">
        <v>8587133497</v>
      </c>
      <c r="D68" s="78" t="s">
        <v>227</v>
      </c>
    </row>
    <row r="69" spans="1:4" x14ac:dyDescent="0.3">
      <c r="A69" s="78" t="s">
        <v>348</v>
      </c>
      <c r="B69" s="78" t="s">
        <v>293</v>
      </c>
      <c r="C69" s="78">
        <v>8587256953</v>
      </c>
      <c r="D69" s="78" t="s">
        <v>229</v>
      </c>
    </row>
    <row r="70" spans="1:4" x14ac:dyDescent="0.3">
      <c r="A70" s="78" t="s">
        <v>349</v>
      </c>
      <c r="B70" s="78" t="s">
        <v>296</v>
      </c>
      <c r="C70" s="78">
        <v>8587380409</v>
      </c>
      <c r="D70" s="78" t="s">
        <v>232</v>
      </c>
    </row>
    <row r="71" spans="1:4" x14ac:dyDescent="0.3">
      <c r="A71" s="78" t="s">
        <v>350</v>
      </c>
      <c r="B71" s="78" t="s">
        <v>296</v>
      </c>
      <c r="C71" s="78">
        <v>8587503865</v>
      </c>
      <c r="D71" s="78" t="s">
        <v>234</v>
      </c>
    </row>
    <row r="72" spans="1:4" x14ac:dyDescent="0.3">
      <c r="A72" s="78" t="s">
        <v>351</v>
      </c>
      <c r="B72" s="78" t="s">
        <v>299</v>
      </c>
      <c r="C72" s="78">
        <v>8587627321</v>
      </c>
      <c r="D72" s="78" t="s">
        <v>234</v>
      </c>
    </row>
    <row r="73" spans="1:4" x14ac:dyDescent="0.3">
      <c r="A73" s="78" t="s">
        <v>352</v>
      </c>
      <c r="B73" s="78" t="s">
        <v>301</v>
      </c>
      <c r="C73" s="78">
        <v>8587750777</v>
      </c>
      <c r="D73" s="78" t="s">
        <v>232</v>
      </c>
    </row>
    <row r="74" spans="1:4" x14ac:dyDescent="0.3">
      <c r="A74" s="78" t="s">
        <v>353</v>
      </c>
      <c r="B74" s="78" t="s">
        <v>303</v>
      </c>
      <c r="C74" s="78">
        <v>8587874233</v>
      </c>
      <c r="D74" s="78" t="s">
        <v>225</v>
      </c>
    </row>
    <row r="75" spans="1:4" x14ac:dyDescent="0.3">
      <c r="A75" s="78" t="s">
        <v>354</v>
      </c>
      <c r="B75" s="78" t="s">
        <v>305</v>
      </c>
      <c r="C75" s="78">
        <v>8587997689</v>
      </c>
      <c r="D75" s="78" t="s">
        <v>227</v>
      </c>
    </row>
    <row r="76" spans="1:4" x14ac:dyDescent="0.3">
      <c r="A76" s="78" t="s">
        <v>355</v>
      </c>
      <c r="B76" s="78" t="s">
        <v>307</v>
      </c>
      <c r="C76" s="78">
        <v>8588121145</v>
      </c>
      <c r="D76" s="78" t="s">
        <v>222</v>
      </c>
    </row>
    <row r="77" spans="1:4" x14ac:dyDescent="0.3">
      <c r="A77" s="78" t="s">
        <v>356</v>
      </c>
      <c r="B77" s="78" t="s">
        <v>309</v>
      </c>
      <c r="C77" s="78">
        <v>8588244601</v>
      </c>
      <c r="D77" s="78" t="s">
        <v>229</v>
      </c>
    </row>
    <row r="78" spans="1:4" x14ac:dyDescent="0.3">
      <c r="A78" s="78" t="s">
        <v>357</v>
      </c>
      <c r="B78" s="78" t="s">
        <v>311</v>
      </c>
      <c r="C78" s="78">
        <v>8588368057</v>
      </c>
      <c r="D78" s="78" t="s">
        <v>245</v>
      </c>
    </row>
    <row r="79" spans="1:4" x14ac:dyDescent="0.3">
      <c r="A79" s="78" t="s">
        <v>358</v>
      </c>
      <c r="B79" s="78" t="s">
        <v>313</v>
      </c>
      <c r="C79" s="78">
        <v>8588491513</v>
      </c>
      <c r="D79" s="78" t="s">
        <v>234</v>
      </c>
    </row>
    <row r="80" spans="1:4" x14ac:dyDescent="0.3">
      <c r="A80" s="78" t="s">
        <v>359</v>
      </c>
      <c r="B80" s="78" t="s">
        <v>313</v>
      </c>
      <c r="C80" s="78">
        <v>8588614969</v>
      </c>
      <c r="D80" s="78" t="s">
        <v>248</v>
      </c>
    </row>
    <row r="81" spans="1:4" x14ac:dyDescent="0.3">
      <c r="A81" s="78" t="s">
        <v>360</v>
      </c>
      <c r="B81" s="78" t="s">
        <v>311</v>
      </c>
      <c r="C81" s="78">
        <v>8588738425</v>
      </c>
      <c r="D81" s="78" t="s">
        <v>232</v>
      </c>
    </row>
    <row r="82" spans="1:4" x14ac:dyDescent="0.3">
      <c r="A82" s="78" t="s">
        <v>361</v>
      </c>
      <c r="B82" s="78" t="s">
        <v>296</v>
      </c>
      <c r="C82" s="78">
        <v>8588861881</v>
      </c>
      <c r="D82" s="78" t="s">
        <v>232</v>
      </c>
    </row>
    <row r="83" spans="1:4" x14ac:dyDescent="0.3">
      <c r="A83" s="78" t="s">
        <v>362</v>
      </c>
      <c r="B83" s="78" t="s">
        <v>318</v>
      </c>
      <c r="C83" s="78">
        <v>8588985337</v>
      </c>
      <c r="D83" s="78" t="s">
        <v>225</v>
      </c>
    </row>
    <row r="84" spans="1:4" x14ac:dyDescent="0.3">
      <c r="A84" s="78" t="s">
        <v>363</v>
      </c>
      <c r="B84" s="78" t="s">
        <v>275</v>
      </c>
      <c r="C84" s="78">
        <v>8589108793</v>
      </c>
      <c r="D84" s="78" t="s">
        <v>227</v>
      </c>
    </row>
    <row r="85" spans="1:4" x14ac:dyDescent="0.3">
      <c r="A85" s="78" t="s">
        <v>364</v>
      </c>
      <c r="B85" s="78" t="s">
        <v>279</v>
      </c>
      <c r="C85" s="78">
        <v>8589232249</v>
      </c>
      <c r="D85" s="78" t="s">
        <v>222</v>
      </c>
    </row>
    <row r="86" spans="1:4" x14ac:dyDescent="0.3">
      <c r="A86" s="78" t="s">
        <v>365</v>
      </c>
      <c r="B86" s="78" t="s">
        <v>267</v>
      </c>
      <c r="C86" s="78">
        <v>8589355705</v>
      </c>
      <c r="D86" s="78" t="s">
        <v>245</v>
      </c>
    </row>
    <row r="87" spans="1:4" x14ac:dyDescent="0.3">
      <c r="A87" s="78" t="s">
        <v>366</v>
      </c>
      <c r="B87" s="78" t="s">
        <v>296</v>
      </c>
      <c r="C87" s="78">
        <v>8589479161</v>
      </c>
      <c r="D87" s="78" t="s">
        <v>222</v>
      </c>
    </row>
    <row r="88" spans="1:4" x14ac:dyDescent="0.3">
      <c r="A88" s="78" t="s">
        <v>367</v>
      </c>
      <c r="B88" s="78" t="s">
        <v>324</v>
      </c>
      <c r="C88" s="78">
        <v>8589602617</v>
      </c>
      <c r="D88" s="78" t="s">
        <v>225</v>
      </c>
    </row>
    <row r="89" spans="1:4" x14ac:dyDescent="0.3">
      <c r="A89" s="78" t="s">
        <v>368</v>
      </c>
      <c r="B89" s="78" t="s">
        <v>259</v>
      </c>
      <c r="C89" s="78">
        <v>8589726073</v>
      </c>
      <c r="D89" s="78" t="s">
        <v>227</v>
      </c>
    </row>
    <row r="90" spans="1:4" x14ac:dyDescent="0.3">
      <c r="A90" s="78" t="s">
        <v>369</v>
      </c>
      <c r="B90" s="78" t="s">
        <v>261</v>
      </c>
      <c r="C90" s="78">
        <v>8589849529</v>
      </c>
      <c r="D90" s="78" t="s">
        <v>229</v>
      </c>
    </row>
    <row r="91" spans="1:4" x14ac:dyDescent="0.3">
      <c r="A91" s="78" t="s">
        <v>370</v>
      </c>
      <c r="B91" s="78" t="s">
        <v>263</v>
      </c>
      <c r="C91" s="78">
        <v>8589972985</v>
      </c>
      <c r="D91" s="78" t="s">
        <v>232</v>
      </c>
    </row>
    <row r="92" spans="1:4" x14ac:dyDescent="0.3">
      <c r="A92" s="78" t="s">
        <v>371</v>
      </c>
      <c r="B92" s="78" t="s">
        <v>265</v>
      </c>
      <c r="C92" s="78">
        <v>8590096441</v>
      </c>
      <c r="D92" s="78" t="s">
        <v>234</v>
      </c>
    </row>
    <row r="93" spans="1:4" x14ac:dyDescent="0.3">
      <c r="A93" s="78" t="s">
        <v>372</v>
      </c>
      <c r="B93" s="78" t="s">
        <v>267</v>
      </c>
      <c r="C93" s="78">
        <v>8590219897</v>
      </c>
      <c r="D93" s="78" t="s">
        <v>234</v>
      </c>
    </row>
    <row r="94" spans="1:4" x14ac:dyDescent="0.3">
      <c r="A94" s="78" t="s">
        <v>373</v>
      </c>
      <c r="B94" s="78" t="s">
        <v>261</v>
      </c>
      <c r="C94" s="78">
        <v>8590343353</v>
      </c>
      <c r="D94" s="78" t="s">
        <v>232</v>
      </c>
    </row>
    <row r="95" spans="1:4" x14ac:dyDescent="0.3">
      <c r="A95" s="78" t="s">
        <v>374</v>
      </c>
      <c r="B95" s="78" t="s">
        <v>270</v>
      </c>
      <c r="C95" s="78">
        <v>8590466809</v>
      </c>
      <c r="D95" s="78" t="s">
        <v>225</v>
      </c>
    </row>
    <row r="96" spans="1:4" x14ac:dyDescent="0.3">
      <c r="A96" s="78" t="s">
        <v>375</v>
      </c>
      <c r="B96" s="78" t="s">
        <v>263</v>
      </c>
      <c r="C96" s="78">
        <v>8590590265</v>
      </c>
      <c r="D96" s="78" t="s">
        <v>227</v>
      </c>
    </row>
    <row r="97" spans="1:4" x14ac:dyDescent="0.3">
      <c r="A97" s="78" t="s">
        <v>376</v>
      </c>
      <c r="B97" s="78" t="s">
        <v>263</v>
      </c>
      <c r="C97" s="78">
        <v>8590713721</v>
      </c>
      <c r="D97" s="78" t="s">
        <v>222</v>
      </c>
    </row>
    <row r="98" spans="1:4" x14ac:dyDescent="0.3">
      <c r="A98" s="78" t="s">
        <v>377</v>
      </c>
      <c r="B98" s="78" t="s">
        <v>261</v>
      </c>
      <c r="C98" s="78">
        <v>8590837177</v>
      </c>
      <c r="D98" s="78" t="s">
        <v>229</v>
      </c>
    </row>
    <row r="99" spans="1:4" x14ac:dyDescent="0.3">
      <c r="A99" s="78" t="s">
        <v>378</v>
      </c>
      <c r="B99" s="78" t="s">
        <v>275</v>
      </c>
      <c r="C99" s="78">
        <v>8590960633</v>
      </c>
      <c r="D99" s="78" t="s">
        <v>245</v>
      </c>
    </row>
    <row r="100" spans="1:4" x14ac:dyDescent="0.3">
      <c r="A100" s="78" t="s">
        <v>379</v>
      </c>
      <c r="B100" s="78" t="s">
        <v>277</v>
      </c>
      <c r="C100" s="78">
        <v>8591084089</v>
      </c>
      <c r="D100" s="78" t="s">
        <v>234</v>
      </c>
    </row>
    <row r="101" spans="1:4" x14ac:dyDescent="0.3">
      <c r="A101" s="78" t="s">
        <v>380</v>
      </c>
      <c r="B101" s="78" t="s">
        <v>279</v>
      </c>
      <c r="C101" s="78">
        <v>8591207545</v>
      </c>
      <c r="D101" s="78" t="s">
        <v>248</v>
      </c>
    </row>
    <row r="102" spans="1:4" x14ac:dyDescent="0.3">
      <c r="A102" s="78" t="s">
        <v>381</v>
      </c>
      <c r="B102" s="78" t="s">
        <v>281</v>
      </c>
      <c r="C102" s="78">
        <v>8591331001</v>
      </c>
      <c r="D102" s="78" t="s">
        <v>232</v>
      </c>
    </row>
    <row r="103" spans="1:4" x14ac:dyDescent="0.3">
      <c r="A103" s="78" t="s">
        <v>382</v>
      </c>
      <c r="B103" s="78" t="s">
        <v>283</v>
      </c>
      <c r="C103" s="78">
        <v>8591454457</v>
      </c>
      <c r="D103" s="78" t="s">
        <v>232</v>
      </c>
    </row>
    <row r="104" spans="1:4" x14ac:dyDescent="0.3">
      <c r="A104" s="78" t="s">
        <v>383</v>
      </c>
      <c r="B104" s="78" t="s">
        <v>259</v>
      </c>
      <c r="C104" s="78">
        <v>8591577913</v>
      </c>
      <c r="D104" s="78" t="s">
        <v>225</v>
      </c>
    </row>
    <row r="105" spans="1:4" x14ac:dyDescent="0.3">
      <c r="A105" s="78" t="s">
        <v>384</v>
      </c>
      <c r="B105" s="78" t="s">
        <v>283</v>
      </c>
      <c r="C105" s="78">
        <v>8591701369</v>
      </c>
      <c r="D105" s="78" t="s">
        <v>227</v>
      </c>
    </row>
    <row r="106" spans="1:4" x14ac:dyDescent="0.3">
      <c r="A106" s="78" t="s">
        <v>385</v>
      </c>
      <c r="B106" s="78" t="s">
        <v>279</v>
      </c>
      <c r="C106" s="78">
        <v>8591824825</v>
      </c>
      <c r="D106" s="78" t="s">
        <v>222</v>
      </c>
    </row>
    <row r="107" spans="1:4" x14ac:dyDescent="0.3">
      <c r="A107" s="78" t="s">
        <v>386</v>
      </c>
      <c r="B107" s="78" t="s">
        <v>265</v>
      </c>
      <c r="C107" s="78">
        <v>8591948281</v>
      </c>
      <c r="D107" s="78" t="s">
        <v>245</v>
      </c>
    </row>
    <row r="108" spans="1:4" x14ac:dyDescent="0.3">
      <c r="A108" s="78" t="s">
        <v>387</v>
      </c>
      <c r="B108" s="78" t="s">
        <v>289</v>
      </c>
      <c r="C108" s="78">
        <v>8592071737</v>
      </c>
      <c r="D108" s="78" t="s">
        <v>222</v>
      </c>
    </row>
    <row r="109" spans="1:4" x14ac:dyDescent="0.3">
      <c r="A109" s="78" t="s">
        <v>388</v>
      </c>
      <c r="B109" s="78" t="s">
        <v>289</v>
      </c>
      <c r="C109" s="78">
        <v>8592195193</v>
      </c>
      <c r="D109" s="78" t="s">
        <v>225</v>
      </c>
    </row>
    <row r="110" spans="1:4" x14ac:dyDescent="0.3">
      <c r="A110" s="78" t="s">
        <v>389</v>
      </c>
      <c r="B110" s="78" t="s">
        <v>279</v>
      </c>
      <c r="C110" s="78">
        <v>8592318649</v>
      </c>
      <c r="D110" s="78" t="s">
        <v>227</v>
      </c>
    </row>
    <row r="111" spans="1:4" x14ac:dyDescent="0.3">
      <c r="A111" s="78" t="s">
        <v>390</v>
      </c>
      <c r="B111" s="78" t="s">
        <v>293</v>
      </c>
      <c r="C111" s="78">
        <v>8592442105</v>
      </c>
      <c r="D111" s="78" t="s">
        <v>229</v>
      </c>
    </row>
    <row r="112" spans="1:4" x14ac:dyDescent="0.3">
      <c r="A112" s="78" t="s">
        <v>391</v>
      </c>
      <c r="B112" s="78" t="s">
        <v>293</v>
      </c>
      <c r="C112" s="78">
        <v>8592565561</v>
      </c>
      <c r="D112" s="78" t="s">
        <v>232</v>
      </c>
    </row>
    <row r="113" spans="1:4" x14ac:dyDescent="0.3">
      <c r="A113" s="78" t="s">
        <v>392</v>
      </c>
      <c r="B113" s="78" t="s">
        <v>296</v>
      </c>
      <c r="C113" s="78">
        <v>8592689017</v>
      </c>
      <c r="D113" s="78" t="s">
        <v>234</v>
      </c>
    </row>
    <row r="114" spans="1:4" x14ac:dyDescent="0.3">
      <c r="A114" s="78" t="s">
        <v>393</v>
      </c>
      <c r="B114" s="78" t="s">
        <v>296</v>
      </c>
      <c r="C114" s="78">
        <v>8592812473</v>
      </c>
      <c r="D114" s="78" t="s">
        <v>234</v>
      </c>
    </row>
    <row r="115" spans="1:4" x14ac:dyDescent="0.3">
      <c r="A115" s="78" t="s">
        <v>394</v>
      </c>
      <c r="B115" s="78" t="s">
        <v>299</v>
      </c>
      <c r="C115" s="78">
        <v>8592935929</v>
      </c>
      <c r="D115" s="78" t="s">
        <v>232</v>
      </c>
    </row>
    <row r="116" spans="1:4" x14ac:dyDescent="0.3">
      <c r="A116" s="78" t="s">
        <v>395</v>
      </c>
      <c r="B116" s="78" t="s">
        <v>301</v>
      </c>
      <c r="C116" s="78">
        <v>8593059385</v>
      </c>
      <c r="D116" s="78" t="s">
        <v>225</v>
      </c>
    </row>
    <row r="117" spans="1:4" x14ac:dyDescent="0.3">
      <c r="A117" s="78" t="s">
        <v>396</v>
      </c>
      <c r="B117" s="78" t="s">
        <v>303</v>
      </c>
      <c r="C117" s="78">
        <v>8593182841</v>
      </c>
      <c r="D117" s="78" t="s">
        <v>227</v>
      </c>
    </row>
    <row r="118" spans="1:4" x14ac:dyDescent="0.3">
      <c r="A118" s="78" t="s">
        <v>397</v>
      </c>
      <c r="B118" s="78" t="s">
        <v>305</v>
      </c>
      <c r="C118" s="78">
        <v>8593306297</v>
      </c>
      <c r="D118" s="78" t="s">
        <v>222</v>
      </c>
    </row>
    <row r="119" spans="1:4" x14ac:dyDescent="0.3">
      <c r="A119" s="78" t="s">
        <v>398</v>
      </c>
      <c r="B119" s="78" t="s">
        <v>307</v>
      </c>
      <c r="C119" s="78">
        <v>8593429753</v>
      </c>
      <c r="D119" s="78" t="s">
        <v>229</v>
      </c>
    </row>
    <row r="120" spans="1:4" x14ac:dyDescent="0.3">
      <c r="A120" s="78" t="s">
        <v>399</v>
      </c>
      <c r="B120" s="78" t="s">
        <v>309</v>
      </c>
      <c r="C120" s="78">
        <v>8593553209</v>
      </c>
      <c r="D120" s="78" t="s">
        <v>245</v>
      </c>
    </row>
    <row r="121" spans="1:4" x14ac:dyDescent="0.3">
      <c r="A121" s="78" t="s">
        <v>400</v>
      </c>
      <c r="B121" s="78" t="s">
        <v>311</v>
      </c>
      <c r="C121" s="78">
        <v>8593676665</v>
      </c>
      <c r="D121" s="78" t="s">
        <v>234</v>
      </c>
    </row>
    <row r="122" spans="1:4" x14ac:dyDescent="0.3">
      <c r="A122" s="78" t="s">
        <v>401</v>
      </c>
      <c r="B122" s="78" t="s">
        <v>313</v>
      </c>
      <c r="C122" s="78">
        <v>8593800121</v>
      </c>
      <c r="D122" s="78" t="s">
        <v>248</v>
      </c>
    </row>
    <row r="123" spans="1:4" x14ac:dyDescent="0.3">
      <c r="A123" s="78" t="s">
        <v>402</v>
      </c>
      <c r="B123" s="78" t="s">
        <v>313</v>
      </c>
      <c r="C123" s="78">
        <v>8593923577</v>
      </c>
      <c r="D123" s="78" t="s">
        <v>232</v>
      </c>
    </row>
    <row r="124" spans="1:4" x14ac:dyDescent="0.3">
      <c r="A124" s="78" t="s">
        <v>403</v>
      </c>
      <c r="B124" s="78" t="s">
        <v>311</v>
      </c>
      <c r="C124" s="78">
        <v>8594047033</v>
      </c>
      <c r="D124" s="78" t="s">
        <v>232</v>
      </c>
    </row>
    <row r="125" spans="1:4" x14ac:dyDescent="0.3">
      <c r="A125" s="78" t="s">
        <v>404</v>
      </c>
      <c r="B125" s="78" t="s">
        <v>296</v>
      </c>
      <c r="C125" s="78">
        <v>8594170489</v>
      </c>
      <c r="D125" s="78" t="s">
        <v>225</v>
      </c>
    </row>
    <row r="126" spans="1:4" x14ac:dyDescent="0.3">
      <c r="A126" s="78" t="s">
        <v>405</v>
      </c>
      <c r="B126" s="78" t="s">
        <v>318</v>
      </c>
      <c r="C126" s="78">
        <v>8594293945</v>
      </c>
      <c r="D126" s="78" t="s">
        <v>227</v>
      </c>
    </row>
    <row r="127" spans="1:4" x14ac:dyDescent="0.3">
      <c r="A127" s="78" t="s">
        <v>406</v>
      </c>
      <c r="B127" s="78" t="s">
        <v>275</v>
      </c>
      <c r="C127" s="78">
        <v>8594417401</v>
      </c>
      <c r="D127" s="78" t="s">
        <v>222</v>
      </c>
    </row>
    <row r="128" spans="1:4" x14ac:dyDescent="0.3">
      <c r="A128" s="78" t="s">
        <v>407</v>
      </c>
      <c r="B128" s="78" t="s">
        <v>279</v>
      </c>
      <c r="C128" s="78">
        <v>8594540857</v>
      </c>
      <c r="D128" s="78" t="s">
        <v>245</v>
      </c>
    </row>
    <row r="129" spans="1:4" x14ac:dyDescent="0.3">
      <c r="A129" s="78" t="s">
        <v>408</v>
      </c>
      <c r="B129" s="78" t="s">
        <v>267</v>
      </c>
      <c r="C129" s="78">
        <v>8594664313</v>
      </c>
      <c r="D129" s="78" t="s">
        <v>222</v>
      </c>
    </row>
    <row r="130" spans="1:4" x14ac:dyDescent="0.3">
      <c r="A130" s="78" t="s">
        <v>409</v>
      </c>
      <c r="B130" s="78" t="s">
        <v>296</v>
      </c>
      <c r="C130" s="78">
        <v>8594787769</v>
      </c>
      <c r="D130" s="78" t="s">
        <v>225</v>
      </c>
    </row>
    <row r="131" spans="1:4" x14ac:dyDescent="0.3">
      <c r="A131" s="78" t="s">
        <v>410</v>
      </c>
      <c r="B131" s="78" t="s">
        <v>324</v>
      </c>
      <c r="C131" s="78">
        <v>8594911225</v>
      </c>
      <c r="D131" s="78" t="s">
        <v>227</v>
      </c>
    </row>
    <row r="132" spans="1:4" x14ac:dyDescent="0.3">
      <c r="A132" s="78" t="s">
        <v>411</v>
      </c>
      <c r="B132" s="78" t="s">
        <v>259</v>
      </c>
      <c r="C132" s="78">
        <v>8595034681</v>
      </c>
      <c r="D132" s="78" t="s">
        <v>229</v>
      </c>
    </row>
    <row r="133" spans="1:4" x14ac:dyDescent="0.3">
      <c r="A133" s="78" t="s">
        <v>412</v>
      </c>
      <c r="B133" s="78" t="s">
        <v>261</v>
      </c>
      <c r="C133" s="78">
        <v>8595158137</v>
      </c>
      <c r="D133" s="78" t="s">
        <v>232</v>
      </c>
    </row>
    <row r="134" spans="1:4" x14ac:dyDescent="0.3">
      <c r="A134" s="78" t="s">
        <v>413</v>
      </c>
      <c r="B134" s="78" t="s">
        <v>263</v>
      </c>
      <c r="C134" s="78">
        <v>8595281593</v>
      </c>
      <c r="D134" s="78" t="s">
        <v>234</v>
      </c>
    </row>
    <row r="135" spans="1:4" x14ac:dyDescent="0.3">
      <c r="A135" s="78" t="s">
        <v>414</v>
      </c>
      <c r="B135" s="78" t="s">
        <v>265</v>
      </c>
      <c r="C135" s="78">
        <v>8595405049</v>
      </c>
      <c r="D135" s="78" t="s">
        <v>234</v>
      </c>
    </row>
    <row r="136" spans="1:4" x14ac:dyDescent="0.3">
      <c r="A136" s="78" t="s">
        <v>415</v>
      </c>
      <c r="B136" s="78" t="s">
        <v>267</v>
      </c>
      <c r="C136" s="78">
        <v>8595528505</v>
      </c>
      <c r="D136" s="78" t="s">
        <v>232</v>
      </c>
    </row>
    <row r="137" spans="1:4" x14ac:dyDescent="0.3">
      <c r="A137" s="78" t="s">
        <v>416</v>
      </c>
      <c r="B137" s="78" t="s">
        <v>261</v>
      </c>
      <c r="C137" s="78">
        <v>8595651961</v>
      </c>
      <c r="D137" s="78" t="s">
        <v>225</v>
      </c>
    </row>
    <row r="138" spans="1:4" x14ac:dyDescent="0.3">
      <c r="A138" s="78" t="s">
        <v>417</v>
      </c>
      <c r="B138" s="78" t="s">
        <v>270</v>
      </c>
      <c r="C138" s="78">
        <v>8595775417</v>
      </c>
      <c r="D138" s="78" t="s">
        <v>227</v>
      </c>
    </row>
    <row r="139" spans="1:4" x14ac:dyDescent="0.3">
      <c r="A139" s="78" t="s">
        <v>418</v>
      </c>
      <c r="B139" s="78" t="s">
        <v>263</v>
      </c>
      <c r="C139" s="78">
        <v>8595898873</v>
      </c>
      <c r="D139" s="78" t="s">
        <v>222</v>
      </c>
    </row>
    <row r="140" spans="1:4" x14ac:dyDescent="0.3">
      <c r="A140" s="78" t="s">
        <v>419</v>
      </c>
      <c r="B140" s="78" t="s">
        <v>263</v>
      </c>
      <c r="C140" s="78">
        <v>8596022329</v>
      </c>
      <c r="D140" s="78" t="s">
        <v>229</v>
      </c>
    </row>
    <row r="141" spans="1:4" x14ac:dyDescent="0.3">
      <c r="A141" s="78" t="s">
        <v>420</v>
      </c>
      <c r="B141" s="78" t="s">
        <v>261</v>
      </c>
      <c r="C141" s="78">
        <v>8596145785</v>
      </c>
      <c r="D141" s="78" t="s">
        <v>245</v>
      </c>
    </row>
    <row r="142" spans="1:4" x14ac:dyDescent="0.3">
      <c r="A142" s="78" t="s">
        <v>421</v>
      </c>
      <c r="B142" s="78" t="s">
        <v>275</v>
      </c>
      <c r="C142" s="78">
        <v>8596269241</v>
      </c>
      <c r="D142" s="78" t="s">
        <v>234</v>
      </c>
    </row>
    <row r="143" spans="1:4" x14ac:dyDescent="0.3">
      <c r="A143" s="78" t="s">
        <v>422</v>
      </c>
      <c r="B143" s="78" t="s">
        <v>277</v>
      </c>
      <c r="C143" s="78">
        <v>8596392697</v>
      </c>
      <c r="D143" s="78" t="s">
        <v>248</v>
      </c>
    </row>
    <row r="144" spans="1:4" x14ac:dyDescent="0.3">
      <c r="A144" s="78" t="s">
        <v>423</v>
      </c>
      <c r="B144" s="78" t="s">
        <v>279</v>
      </c>
      <c r="C144" s="78">
        <v>8596516153</v>
      </c>
      <c r="D144" s="78" t="s">
        <v>232</v>
      </c>
    </row>
    <row r="145" spans="1:4" x14ac:dyDescent="0.3">
      <c r="A145" s="78" t="s">
        <v>424</v>
      </c>
      <c r="B145" s="78" t="s">
        <v>281</v>
      </c>
      <c r="C145" s="78">
        <v>8596639609</v>
      </c>
      <c r="D145" s="78" t="s">
        <v>232</v>
      </c>
    </row>
    <row r="146" spans="1:4" x14ac:dyDescent="0.3">
      <c r="A146" s="78" t="s">
        <v>425</v>
      </c>
      <c r="B146" s="78" t="s">
        <v>283</v>
      </c>
      <c r="C146" s="78">
        <v>8596763065</v>
      </c>
      <c r="D146" s="78" t="s">
        <v>225</v>
      </c>
    </row>
    <row r="147" spans="1:4" x14ac:dyDescent="0.3">
      <c r="A147" s="78" t="s">
        <v>426</v>
      </c>
      <c r="B147" s="78" t="s">
        <v>259</v>
      </c>
      <c r="C147" s="78">
        <v>8596886521</v>
      </c>
      <c r="D147" s="78" t="s">
        <v>227</v>
      </c>
    </row>
    <row r="148" spans="1:4" x14ac:dyDescent="0.3">
      <c r="A148" s="78" t="s">
        <v>427</v>
      </c>
      <c r="B148" s="78" t="s">
        <v>283</v>
      </c>
      <c r="C148" s="78">
        <v>8597009977</v>
      </c>
      <c r="D148" s="78" t="s">
        <v>222</v>
      </c>
    </row>
    <row r="149" spans="1:4" x14ac:dyDescent="0.3">
      <c r="A149" s="78" t="s">
        <v>428</v>
      </c>
      <c r="B149" s="78" t="s">
        <v>279</v>
      </c>
      <c r="C149" s="78">
        <v>8597133433</v>
      </c>
      <c r="D149" s="78" t="s">
        <v>245</v>
      </c>
    </row>
    <row r="150" spans="1:4" x14ac:dyDescent="0.3">
      <c r="A150" s="78" t="s">
        <v>429</v>
      </c>
      <c r="B150" s="78" t="s">
        <v>265</v>
      </c>
      <c r="C150" s="78">
        <v>8597256889</v>
      </c>
      <c r="D150" s="78" t="s">
        <v>222</v>
      </c>
    </row>
    <row r="151" spans="1:4" x14ac:dyDescent="0.3">
      <c r="A151" s="78" t="s">
        <v>430</v>
      </c>
      <c r="B151" s="78" t="s">
        <v>289</v>
      </c>
      <c r="C151" s="78">
        <v>8597380345</v>
      </c>
      <c r="D151" s="78" t="s">
        <v>225</v>
      </c>
    </row>
    <row r="152" spans="1:4" x14ac:dyDescent="0.3">
      <c r="A152" s="78" t="s">
        <v>431</v>
      </c>
      <c r="B152" s="78" t="s">
        <v>289</v>
      </c>
      <c r="C152" s="78">
        <v>8597503801</v>
      </c>
      <c r="D152" s="78" t="s">
        <v>227</v>
      </c>
    </row>
    <row r="153" spans="1:4" x14ac:dyDescent="0.3">
      <c r="A153" s="78" t="s">
        <v>432</v>
      </c>
      <c r="B153" s="78" t="s">
        <v>279</v>
      </c>
      <c r="C153" s="78">
        <v>8597627257</v>
      </c>
      <c r="D153" s="78" t="s">
        <v>229</v>
      </c>
    </row>
    <row r="154" spans="1:4" x14ac:dyDescent="0.3">
      <c r="A154" s="78" t="s">
        <v>433</v>
      </c>
      <c r="B154" s="78" t="s">
        <v>293</v>
      </c>
      <c r="C154" s="78">
        <v>8597750713</v>
      </c>
      <c r="D154" s="78" t="s">
        <v>232</v>
      </c>
    </row>
    <row r="155" spans="1:4" x14ac:dyDescent="0.3">
      <c r="A155" s="78" t="s">
        <v>434</v>
      </c>
      <c r="B155" s="78" t="s">
        <v>293</v>
      </c>
      <c r="C155" s="78">
        <v>8597874169</v>
      </c>
      <c r="D155" s="78" t="s">
        <v>234</v>
      </c>
    </row>
    <row r="156" spans="1:4" x14ac:dyDescent="0.3">
      <c r="A156" s="78" t="s">
        <v>435</v>
      </c>
      <c r="B156" s="78" t="s">
        <v>296</v>
      </c>
      <c r="C156" s="78">
        <v>8597997625</v>
      </c>
      <c r="D156" s="78" t="s">
        <v>234</v>
      </c>
    </row>
    <row r="157" spans="1:4" x14ac:dyDescent="0.3">
      <c r="A157" s="78" t="s">
        <v>436</v>
      </c>
      <c r="B157" s="78" t="s">
        <v>296</v>
      </c>
      <c r="C157" s="78">
        <v>8598121081</v>
      </c>
      <c r="D157" s="78" t="s">
        <v>232</v>
      </c>
    </row>
    <row r="158" spans="1:4" x14ac:dyDescent="0.3">
      <c r="A158" s="78" t="s">
        <v>437</v>
      </c>
      <c r="B158" s="78" t="s">
        <v>299</v>
      </c>
      <c r="C158" s="78">
        <v>8598244537</v>
      </c>
      <c r="D158" s="78" t="s">
        <v>225</v>
      </c>
    </row>
    <row r="159" spans="1:4" x14ac:dyDescent="0.3">
      <c r="A159" s="78" t="s">
        <v>438</v>
      </c>
      <c r="B159" s="78" t="s">
        <v>301</v>
      </c>
      <c r="C159" s="78">
        <v>8598367993</v>
      </c>
      <c r="D159" s="78" t="s">
        <v>227</v>
      </c>
    </row>
    <row r="160" spans="1:4" x14ac:dyDescent="0.3">
      <c r="A160" s="78" t="s">
        <v>439</v>
      </c>
      <c r="B160" s="78" t="s">
        <v>303</v>
      </c>
      <c r="C160" s="78">
        <v>8598491449</v>
      </c>
      <c r="D160" s="78" t="s">
        <v>222</v>
      </c>
    </row>
    <row r="161" spans="1:4" x14ac:dyDescent="0.3">
      <c r="A161" s="78" t="s">
        <v>440</v>
      </c>
      <c r="B161" s="78" t="s">
        <v>305</v>
      </c>
      <c r="C161" s="78">
        <v>8598614905</v>
      </c>
      <c r="D161" s="78" t="s">
        <v>229</v>
      </c>
    </row>
    <row r="162" spans="1:4" x14ac:dyDescent="0.3">
      <c r="A162" s="78" t="s">
        <v>441</v>
      </c>
      <c r="B162" s="78" t="s">
        <v>307</v>
      </c>
      <c r="C162" s="78">
        <v>8598738361</v>
      </c>
      <c r="D162" s="78" t="s">
        <v>245</v>
      </c>
    </row>
    <row r="163" spans="1:4" x14ac:dyDescent="0.3">
      <c r="A163" s="78" t="s">
        <v>442</v>
      </c>
      <c r="B163" s="78" t="s">
        <v>309</v>
      </c>
      <c r="C163" s="78">
        <v>8598861817</v>
      </c>
      <c r="D163" s="78" t="s">
        <v>234</v>
      </c>
    </row>
    <row r="164" spans="1:4" x14ac:dyDescent="0.3">
      <c r="A164" s="78" t="s">
        <v>443</v>
      </c>
      <c r="B164" s="78" t="s">
        <v>311</v>
      </c>
      <c r="C164" s="78">
        <v>8598985273</v>
      </c>
      <c r="D164" s="78" t="s">
        <v>248</v>
      </c>
    </row>
    <row r="165" spans="1:4" x14ac:dyDescent="0.3">
      <c r="A165" s="78" t="s">
        <v>444</v>
      </c>
      <c r="B165" s="78" t="s">
        <v>313</v>
      </c>
      <c r="C165" s="78">
        <v>8599108729</v>
      </c>
      <c r="D165" s="78" t="s">
        <v>232</v>
      </c>
    </row>
    <row r="166" spans="1:4" x14ac:dyDescent="0.3">
      <c r="A166" s="78" t="s">
        <v>445</v>
      </c>
      <c r="B166" s="78" t="s">
        <v>313</v>
      </c>
      <c r="C166" s="78">
        <v>8599232185</v>
      </c>
      <c r="D166" s="78" t="s">
        <v>232</v>
      </c>
    </row>
    <row r="167" spans="1:4" x14ac:dyDescent="0.3">
      <c r="A167" s="78" t="s">
        <v>446</v>
      </c>
      <c r="B167" s="78" t="s">
        <v>311</v>
      </c>
      <c r="C167" s="78">
        <v>8599355641</v>
      </c>
      <c r="D167" s="78" t="s">
        <v>225</v>
      </c>
    </row>
    <row r="168" spans="1:4" x14ac:dyDescent="0.3">
      <c r="A168" s="78" t="s">
        <v>447</v>
      </c>
      <c r="B168" s="78" t="s">
        <v>296</v>
      </c>
      <c r="C168" s="78">
        <v>8599479097</v>
      </c>
      <c r="D168" s="78" t="s">
        <v>227</v>
      </c>
    </row>
    <row r="169" spans="1:4" x14ac:dyDescent="0.3">
      <c r="A169" s="78" t="s">
        <v>448</v>
      </c>
      <c r="B169" s="78" t="s">
        <v>318</v>
      </c>
      <c r="C169" s="78">
        <v>8599602553</v>
      </c>
      <c r="D169" s="78" t="s">
        <v>222</v>
      </c>
    </row>
    <row r="170" spans="1:4" x14ac:dyDescent="0.3">
      <c r="A170" s="78" t="s">
        <v>449</v>
      </c>
      <c r="B170" s="78" t="s">
        <v>275</v>
      </c>
      <c r="C170" s="78">
        <v>8599726009</v>
      </c>
      <c r="D170" s="78" t="s">
        <v>245</v>
      </c>
    </row>
    <row r="171" spans="1:4" x14ac:dyDescent="0.3">
      <c r="A171" s="78" t="s">
        <v>450</v>
      </c>
      <c r="B171" s="78" t="s">
        <v>279</v>
      </c>
      <c r="C171" s="78">
        <v>8599849465</v>
      </c>
      <c r="D171" s="78" t="s">
        <v>222</v>
      </c>
    </row>
    <row r="172" spans="1:4" x14ac:dyDescent="0.3">
      <c r="A172" s="78" t="s">
        <v>451</v>
      </c>
      <c r="B172" s="78" t="s">
        <v>267</v>
      </c>
      <c r="C172" s="78">
        <v>8599972921</v>
      </c>
      <c r="D172" s="78" t="s">
        <v>225</v>
      </c>
    </row>
    <row r="173" spans="1:4" x14ac:dyDescent="0.3">
      <c r="A173" s="78" t="s">
        <v>452</v>
      </c>
      <c r="B173" s="78" t="s">
        <v>296</v>
      </c>
      <c r="C173" s="78">
        <v>8600096377</v>
      </c>
      <c r="D173" s="78" t="s">
        <v>227</v>
      </c>
    </row>
    <row r="174" spans="1:4" x14ac:dyDescent="0.3">
      <c r="A174" s="78" t="s">
        <v>453</v>
      </c>
      <c r="B174" s="78" t="s">
        <v>324</v>
      </c>
      <c r="C174" s="78">
        <v>8600219833</v>
      </c>
      <c r="D174" s="78" t="s">
        <v>229</v>
      </c>
    </row>
    <row r="175" spans="1:4" x14ac:dyDescent="0.3">
      <c r="A175" s="78" t="s">
        <v>454</v>
      </c>
      <c r="B175" s="78" t="s">
        <v>289</v>
      </c>
      <c r="C175" s="78">
        <v>8600343289</v>
      </c>
      <c r="D175" s="78" t="s">
        <v>232</v>
      </c>
    </row>
    <row r="176" spans="1:4" x14ac:dyDescent="0.3">
      <c r="A176" s="78" t="s">
        <v>455</v>
      </c>
      <c r="B176" s="78" t="s">
        <v>279</v>
      </c>
      <c r="C176" s="78">
        <v>8600466745</v>
      </c>
      <c r="D176" s="78" t="s">
        <v>234</v>
      </c>
    </row>
    <row r="177" spans="1:4" x14ac:dyDescent="0.3">
      <c r="A177" s="78" t="s">
        <v>456</v>
      </c>
      <c r="B177" s="78" t="s">
        <v>293</v>
      </c>
      <c r="C177" s="78">
        <v>8600590201</v>
      </c>
      <c r="D177" s="78" t="s">
        <v>234</v>
      </c>
    </row>
    <row r="178" spans="1:4" x14ac:dyDescent="0.3">
      <c r="A178" s="78" t="s">
        <v>457</v>
      </c>
      <c r="B178" s="78" t="s">
        <v>293</v>
      </c>
      <c r="C178" s="78">
        <v>8600713657</v>
      </c>
      <c r="D178" s="78" t="s">
        <v>232</v>
      </c>
    </row>
    <row r="179" spans="1:4" x14ac:dyDescent="0.3">
      <c r="A179" s="78" t="s">
        <v>458</v>
      </c>
      <c r="B179" s="78" t="s">
        <v>296</v>
      </c>
      <c r="C179" s="78">
        <v>8600837113</v>
      </c>
      <c r="D179" s="78" t="s">
        <v>225</v>
      </c>
    </row>
    <row r="180" spans="1:4" x14ac:dyDescent="0.3">
      <c r="A180" s="78" t="s">
        <v>459</v>
      </c>
      <c r="B180" s="78" t="s">
        <v>296</v>
      </c>
      <c r="C180" s="78">
        <v>8600960569</v>
      </c>
      <c r="D180" s="78" t="s">
        <v>227</v>
      </c>
    </row>
    <row r="181" spans="1:4" x14ac:dyDescent="0.3">
      <c r="A181" s="78" t="s">
        <v>460</v>
      </c>
      <c r="B181" s="78" t="s">
        <v>299</v>
      </c>
      <c r="C181" s="78">
        <v>8601084025</v>
      </c>
      <c r="D181" s="78" t="s">
        <v>222</v>
      </c>
    </row>
    <row r="182" spans="1:4" x14ac:dyDescent="0.3">
      <c r="A182" s="78" t="s">
        <v>461</v>
      </c>
      <c r="B182" s="78" t="s">
        <v>301</v>
      </c>
      <c r="C182" s="78">
        <v>8601207481</v>
      </c>
      <c r="D182" s="78" t="s">
        <v>229</v>
      </c>
    </row>
    <row r="183" spans="1:4" x14ac:dyDescent="0.3">
      <c r="A183" s="78" t="s">
        <v>462</v>
      </c>
      <c r="B183" s="78" t="s">
        <v>303</v>
      </c>
      <c r="C183" s="78">
        <v>8601330937</v>
      </c>
      <c r="D183" s="78" t="s">
        <v>245</v>
      </c>
    </row>
    <row r="184" spans="1:4" x14ac:dyDescent="0.3">
      <c r="A184" s="78" t="s">
        <v>463</v>
      </c>
      <c r="B184" s="78" t="s">
        <v>305</v>
      </c>
      <c r="C184" s="78">
        <v>8601454393</v>
      </c>
      <c r="D184" s="78" t="s">
        <v>234</v>
      </c>
    </row>
    <row r="185" spans="1:4" x14ac:dyDescent="0.3">
      <c r="A185" s="78" t="s">
        <v>464</v>
      </c>
      <c r="B185" s="78" t="s">
        <v>307</v>
      </c>
      <c r="C185" s="78">
        <v>8601577849</v>
      </c>
      <c r="D185" s="78" t="s">
        <v>248</v>
      </c>
    </row>
    <row r="186" spans="1:4" x14ac:dyDescent="0.3">
      <c r="A186" s="78" t="s">
        <v>465</v>
      </c>
      <c r="B186" s="78" t="s">
        <v>309</v>
      </c>
      <c r="C186" s="78">
        <v>8601701305</v>
      </c>
      <c r="D186" s="78" t="s">
        <v>232</v>
      </c>
    </row>
    <row r="187" spans="1:4" x14ac:dyDescent="0.3">
      <c r="A187" s="78" t="s">
        <v>466</v>
      </c>
      <c r="B187" s="78" t="s">
        <v>311</v>
      </c>
      <c r="C187" s="78">
        <v>8601824761</v>
      </c>
      <c r="D187" s="78" t="s">
        <v>232</v>
      </c>
    </row>
    <row r="188" spans="1:4" x14ac:dyDescent="0.3">
      <c r="A188" s="78" t="s">
        <v>467</v>
      </c>
      <c r="B188" s="78" t="s">
        <v>313</v>
      </c>
      <c r="C188" s="78">
        <v>8601948217</v>
      </c>
      <c r="D188" s="78" t="s">
        <v>225</v>
      </c>
    </row>
    <row r="189" spans="1:4" x14ac:dyDescent="0.3">
      <c r="A189" s="78" t="s">
        <v>468</v>
      </c>
      <c r="B189" s="78" t="s">
        <v>313</v>
      </c>
      <c r="C189" s="78">
        <v>8602071673</v>
      </c>
      <c r="D189" s="78" t="s">
        <v>227</v>
      </c>
    </row>
    <row r="190" spans="1:4" x14ac:dyDescent="0.3">
      <c r="A190" s="78" t="s">
        <v>469</v>
      </c>
      <c r="B190" s="78" t="s">
        <v>311</v>
      </c>
      <c r="C190" s="78">
        <v>8602195129</v>
      </c>
      <c r="D190" s="78" t="s">
        <v>222</v>
      </c>
    </row>
    <row r="191" spans="1:4" x14ac:dyDescent="0.3">
      <c r="A191" s="78" t="s">
        <v>470</v>
      </c>
      <c r="B191" s="78" t="s">
        <v>296</v>
      </c>
      <c r="C191" s="78">
        <v>8602318585</v>
      </c>
      <c r="D191" s="78" t="s">
        <v>245</v>
      </c>
    </row>
    <row r="192" spans="1:4" x14ac:dyDescent="0.3">
      <c r="A192" s="78" t="s">
        <v>471</v>
      </c>
      <c r="B192" s="78" t="s">
        <v>318</v>
      </c>
      <c r="C192" s="78">
        <v>8602442041</v>
      </c>
      <c r="D192" s="78" t="s">
        <v>222</v>
      </c>
    </row>
    <row r="193" spans="1:4" x14ac:dyDescent="0.3">
      <c r="A193" s="78" t="s">
        <v>472</v>
      </c>
      <c r="B193" s="78" t="s">
        <v>275</v>
      </c>
      <c r="C193" s="78">
        <v>8602565497</v>
      </c>
      <c r="D193" s="78" t="s">
        <v>225</v>
      </c>
    </row>
    <row r="194" spans="1:4" x14ac:dyDescent="0.3">
      <c r="A194" s="78" t="s">
        <v>473</v>
      </c>
      <c r="B194" s="78" t="s">
        <v>279</v>
      </c>
      <c r="C194" s="78">
        <v>8602688953</v>
      </c>
      <c r="D194" s="78" t="s">
        <v>227</v>
      </c>
    </row>
    <row r="195" spans="1:4" x14ac:dyDescent="0.3">
      <c r="A195" s="78" t="s">
        <v>474</v>
      </c>
      <c r="B195" s="78" t="s">
        <v>267</v>
      </c>
      <c r="C195" s="78">
        <v>8602812409</v>
      </c>
      <c r="D195" s="78" t="s">
        <v>229</v>
      </c>
    </row>
    <row r="196" spans="1:4" x14ac:dyDescent="0.3">
      <c r="D196" s="82"/>
    </row>
    <row r="197" spans="1:4" x14ac:dyDescent="0.3">
      <c r="D197" s="83"/>
    </row>
    <row r="198" spans="1:4" x14ac:dyDescent="0.3">
      <c r="D198" s="83"/>
    </row>
    <row r="199" spans="1:4" x14ac:dyDescent="0.3">
      <c r="D199" s="83"/>
    </row>
    <row r="200" spans="1:4" x14ac:dyDescent="0.3">
      <c r="D200" s="83"/>
    </row>
    <row r="201" spans="1:4" x14ac:dyDescent="0.3">
      <c r="D201" s="83"/>
    </row>
    <row r="202" spans="1:4" x14ac:dyDescent="0.3">
      <c r="D202" s="83"/>
    </row>
    <row r="203" spans="1:4" x14ac:dyDescent="0.3">
      <c r="D203" s="83"/>
    </row>
    <row r="204" spans="1:4" x14ac:dyDescent="0.3">
      <c r="D204" s="83"/>
    </row>
    <row r="205" spans="1:4" x14ac:dyDescent="0.3">
      <c r="D205" s="83"/>
    </row>
    <row r="206" spans="1:4" x14ac:dyDescent="0.3">
      <c r="D206" s="83"/>
    </row>
    <row r="207" spans="1:4" x14ac:dyDescent="0.3">
      <c r="D207" s="83"/>
    </row>
    <row r="208" spans="1:4" x14ac:dyDescent="0.3">
      <c r="D208" s="83"/>
    </row>
    <row r="209" spans="4:4" x14ac:dyDescent="0.3">
      <c r="D209" s="83"/>
    </row>
    <row r="210" spans="4:4" x14ac:dyDescent="0.3">
      <c r="D210" s="83"/>
    </row>
    <row r="211" spans="4:4" x14ac:dyDescent="0.3">
      <c r="D211" s="83"/>
    </row>
    <row r="212" spans="4:4" x14ac:dyDescent="0.3">
      <c r="D212" s="8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288A-7690-4D38-929B-70B8AAFB4F69}">
  <dimension ref="A3:F11"/>
  <sheetViews>
    <sheetView showGridLines="0" workbookViewId="0">
      <selection activeCell="B6" sqref="B6"/>
    </sheetView>
  </sheetViews>
  <sheetFormatPr defaultRowHeight="14.4" x14ac:dyDescent="0.3"/>
  <cols>
    <col min="1" max="1" width="17" style="84" customWidth="1"/>
    <col min="2" max="2" width="30.33203125" style="84" customWidth="1"/>
    <col min="3" max="3" width="13.44140625" style="84" customWidth="1"/>
    <col min="4" max="4" width="19.88671875" style="84" customWidth="1"/>
    <col min="5" max="5" width="14.6640625" style="84" customWidth="1"/>
    <col min="6" max="6" width="11.33203125" style="84" customWidth="1"/>
    <col min="7" max="256" width="9.109375" style="84"/>
    <col min="257" max="257" width="17" style="84" customWidth="1"/>
    <col min="258" max="258" width="30.33203125" style="84" customWidth="1"/>
    <col min="259" max="259" width="13.44140625" style="84" customWidth="1"/>
    <col min="260" max="260" width="19.88671875" style="84" customWidth="1"/>
    <col min="261" max="261" width="14.6640625" style="84" customWidth="1"/>
    <col min="262" max="262" width="11.33203125" style="84" customWidth="1"/>
    <col min="263" max="512" width="9.109375" style="84"/>
    <col min="513" max="513" width="17" style="84" customWidth="1"/>
    <col min="514" max="514" width="30.33203125" style="84" customWidth="1"/>
    <col min="515" max="515" width="13.44140625" style="84" customWidth="1"/>
    <col min="516" max="516" width="19.88671875" style="84" customWidth="1"/>
    <col min="517" max="517" width="14.6640625" style="84" customWidth="1"/>
    <col min="518" max="518" width="11.33203125" style="84" customWidth="1"/>
    <col min="519" max="768" width="9.109375" style="84"/>
    <col min="769" max="769" width="17" style="84" customWidth="1"/>
    <col min="770" max="770" width="30.33203125" style="84" customWidth="1"/>
    <col min="771" max="771" width="13.44140625" style="84" customWidth="1"/>
    <col min="772" max="772" width="19.88671875" style="84" customWidth="1"/>
    <col min="773" max="773" width="14.6640625" style="84" customWidth="1"/>
    <col min="774" max="774" width="11.33203125" style="84" customWidth="1"/>
    <col min="775" max="1024" width="9.109375" style="84"/>
    <col min="1025" max="1025" width="17" style="84" customWidth="1"/>
    <col min="1026" max="1026" width="30.33203125" style="84" customWidth="1"/>
    <col min="1027" max="1027" width="13.44140625" style="84" customWidth="1"/>
    <col min="1028" max="1028" width="19.88671875" style="84" customWidth="1"/>
    <col min="1029" max="1029" width="14.6640625" style="84" customWidth="1"/>
    <col min="1030" max="1030" width="11.33203125" style="84" customWidth="1"/>
    <col min="1031" max="1280" width="9.109375" style="84"/>
    <col min="1281" max="1281" width="17" style="84" customWidth="1"/>
    <col min="1282" max="1282" width="30.33203125" style="84" customWidth="1"/>
    <col min="1283" max="1283" width="13.44140625" style="84" customWidth="1"/>
    <col min="1284" max="1284" width="19.88671875" style="84" customWidth="1"/>
    <col min="1285" max="1285" width="14.6640625" style="84" customWidth="1"/>
    <col min="1286" max="1286" width="11.33203125" style="84" customWidth="1"/>
    <col min="1287" max="1536" width="9.109375" style="84"/>
    <col min="1537" max="1537" width="17" style="84" customWidth="1"/>
    <col min="1538" max="1538" width="30.33203125" style="84" customWidth="1"/>
    <col min="1539" max="1539" width="13.44140625" style="84" customWidth="1"/>
    <col min="1540" max="1540" width="19.88671875" style="84" customWidth="1"/>
    <col min="1541" max="1541" width="14.6640625" style="84" customWidth="1"/>
    <col min="1542" max="1542" width="11.33203125" style="84" customWidth="1"/>
    <col min="1543" max="1792" width="9.109375" style="84"/>
    <col min="1793" max="1793" width="17" style="84" customWidth="1"/>
    <col min="1794" max="1794" width="30.33203125" style="84" customWidth="1"/>
    <col min="1795" max="1795" width="13.44140625" style="84" customWidth="1"/>
    <col min="1796" max="1796" width="19.88671875" style="84" customWidth="1"/>
    <col min="1797" max="1797" width="14.6640625" style="84" customWidth="1"/>
    <col min="1798" max="1798" width="11.33203125" style="84" customWidth="1"/>
    <col min="1799" max="2048" width="9.109375" style="84"/>
    <col min="2049" max="2049" width="17" style="84" customWidth="1"/>
    <col min="2050" max="2050" width="30.33203125" style="84" customWidth="1"/>
    <col min="2051" max="2051" width="13.44140625" style="84" customWidth="1"/>
    <col min="2052" max="2052" width="19.88671875" style="84" customWidth="1"/>
    <col min="2053" max="2053" width="14.6640625" style="84" customWidth="1"/>
    <col min="2054" max="2054" width="11.33203125" style="84" customWidth="1"/>
    <col min="2055" max="2304" width="9.109375" style="84"/>
    <col min="2305" max="2305" width="17" style="84" customWidth="1"/>
    <col min="2306" max="2306" width="30.33203125" style="84" customWidth="1"/>
    <col min="2307" max="2307" width="13.44140625" style="84" customWidth="1"/>
    <col min="2308" max="2308" width="19.88671875" style="84" customWidth="1"/>
    <col min="2309" max="2309" width="14.6640625" style="84" customWidth="1"/>
    <col min="2310" max="2310" width="11.33203125" style="84" customWidth="1"/>
    <col min="2311" max="2560" width="9.109375" style="84"/>
    <col min="2561" max="2561" width="17" style="84" customWidth="1"/>
    <col min="2562" max="2562" width="30.33203125" style="84" customWidth="1"/>
    <col min="2563" max="2563" width="13.44140625" style="84" customWidth="1"/>
    <col min="2564" max="2564" width="19.88671875" style="84" customWidth="1"/>
    <col min="2565" max="2565" width="14.6640625" style="84" customWidth="1"/>
    <col min="2566" max="2566" width="11.33203125" style="84" customWidth="1"/>
    <col min="2567" max="2816" width="9.109375" style="84"/>
    <col min="2817" max="2817" width="17" style="84" customWidth="1"/>
    <col min="2818" max="2818" width="30.33203125" style="84" customWidth="1"/>
    <col min="2819" max="2819" width="13.44140625" style="84" customWidth="1"/>
    <col min="2820" max="2820" width="19.88671875" style="84" customWidth="1"/>
    <col min="2821" max="2821" width="14.6640625" style="84" customWidth="1"/>
    <col min="2822" max="2822" width="11.33203125" style="84" customWidth="1"/>
    <col min="2823" max="3072" width="9.109375" style="84"/>
    <col min="3073" max="3073" width="17" style="84" customWidth="1"/>
    <col min="3074" max="3074" width="30.33203125" style="84" customWidth="1"/>
    <col min="3075" max="3075" width="13.44140625" style="84" customWidth="1"/>
    <col min="3076" max="3076" width="19.88671875" style="84" customWidth="1"/>
    <col min="3077" max="3077" width="14.6640625" style="84" customWidth="1"/>
    <col min="3078" max="3078" width="11.33203125" style="84" customWidth="1"/>
    <col min="3079" max="3328" width="9.109375" style="84"/>
    <col min="3329" max="3329" width="17" style="84" customWidth="1"/>
    <col min="3330" max="3330" width="30.33203125" style="84" customWidth="1"/>
    <col min="3331" max="3331" width="13.44140625" style="84" customWidth="1"/>
    <col min="3332" max="3332" width="19.88671875" style="84" customWidth="1"/>
    <col min="3333" max="3333" width="14.6640625" style="84" customWidth="1"/>
    <col min="3334" max="3334" width="11.33203125" style="84" customWidth="1"/>
    <col min="3335" max="3584" width="9.109375" style="84"/>
    <col min="3585" max="3585" width="17" style="84" customWidth="1"/>
    <col min="3586" max="3586" width="30.33203125" style="84" customWidth="1"/>
    <col min="3587" max="3587" width="13.44140625" style="84" customWidth="1"/>
    <col min="3588" max="3588" width="19.88671875" style="84" customWidth="1"/>
    <col min="3589" max="3589" width="14.6640625" style="84" customWidth="1"/>
    <col min="3590" max="3590" width="11.33203125" style="84" customWidth="1"/>
    <col min="3591" max="3840" width="9.109375" style="84"/>
    <col min="3841" max="3841" width="17" style="84" customWidth="1"/>
    <col min="3842" max="3842" width="30.33203125" style="84" customWidth="1"/>
    <col min="3843" max="3843" width="13.44140625" style="84" customWidth="1"/>
    <col min="3844" max="3844" width="19.88671875" style="84" customWidth="1"/>
    <col min="3845" max="3845" width="14.6640625" style="84" customWidth="1"/>
    <col min="3846" max="3846" width="11.33203125" style="84" customWidth="1"/>
    <col min="3847" max="4096" width="9.109375" style="84"/>
    <col min="4097" max="4097" width="17" style="84" customWidth="1"/>
    <col min="4098" max="4098" width="30.33203125" style="84" customWidth="1"/>
    <col min="4099" max="4099" width="13.44140625" style="84" customWidth="1"/>
    <col min="4100" max="4100" width="19.88671875" style="84" customWidth="1"/>
    <col min="4101" max="4101" width="14.6640625" style="84" customWidth="1"/>
    <col min="4102" max="4102" width="11.33203125" style="84" customWidth="1"/>
    <col min="4103" max="4352" width="9.109375" style="84"/>
    <col min="4353" max="4353" width="17" style="84" customWidth="1"/>
    <col min="4354" max="4354" width="30.33203125" style="84" customWidth="1"/>
    <col min="4355" max="4355" width="13.44140625" style="84" customWidth="1"/>
    <col min="4356" max="4356" width="19.88671875" style="84" customWidth="1"/>
    <col min="4357" max="4357" width="14.6640625" style="84" customWidth="1"/>
    <col min="4358" max="4358" width="11.33203125" style="84" customWidth="1"/>
    <col min="4359" max="4608" width="9.109375" style="84"/>
    <col min="4609" max="4609" width="17" style="84" customWidth="1"/>
    <col min="4610" max="4610" width="30.33203125" style="84" customWidth="1"/>
    <col min="4611" max="4611" width="13.44140625" style="84" customWidth="1"/>
    <col min="4612" max="4612" width="19.88671875" style="84" customWidth="1"/>
    <col min="4613" max="4613" width="14.6640625" style="84" customWidth="1"/>
    <col min="4614" max="4614" width="11.33203125" style="84" customWidth="1"/>
    <col min="4615" max="4864" width="9.109375" style="84"/>
    <col min="4865" max="4865" width="17" style="84" customWidth="1"/>
    <col min="4866" max="4866" width="30.33203125" style="84" customWidth="1"/>
    <col min="4867" max="4867" width="13.44140625" style="84" customWidth="1"/>
    <col min="4868" max="4868" width="19.88671875" style="84" customWidth="1"/>
    <col min="4869" max="4869" width="14.6640625" style="84" customWidth="1"/>
    <col min="4870" max="4870" width="11.33203125" style="84" customWidth="1"/>
    <col min="4871" max="5120" width="9.109375" style="84"/>
    <col min="5121" max="5121" width="17" style="84" customWidth="1"/>
    <col min="5122" max="5122" width="30.33203125" style="84" customWidth="1"/>
    <col min="5123" max="5123" width="13.44140625" style="84" customWidth="1"/>
    <col min="5124" max="5124" width="19.88671875" style="84" customWidth="1"/>
    <col min="5125" max="5125" width="14.6640625" style="84" customWidth="1"/>
    <col min="5126" max="5126" width="11.33203125" style="84" customWidth="1"/>
    <col min="5127" max="5376" width="9.109375" style="84"/>
    <col min="5377" max="5377" width="17" style="84" customWidth="1"/>
    <col min="5378" max="5378" width="30.33203125" style="84" customWidth="1"/>
    <col min="5379" max="5379" width="13.44140625" style="84" customWidth="1"/>
    <col min="5380" max="5380" width="19.88671875" style="84" customWidth="1"/>
    <col min="5381" max="5381" width="14.6640625" style="84" customWidth="1"/>
    <col min="5382" max="5382" width="11.33203125" style="84" customWidth="1"/>
    <col min="5383" max="5632" width="9.109375" style="84"/>
    <col min="5633" max="5633" width="17" style="84" customWidth="1"/>
    <col min="5634" max="5634" width="30.33203125" style="84" customWidth="1"/>
    <col min="5635" max="5635" width="13.44140625" style="84" customWidth="1"/>
    <col min="5636" max="5636" width="19.88671875" style="84" customWidth="1"/>
    <col min="5637" max="5637" width="14.6640625" style="84" customWidth="1"/>
    <col min="5638" max="5638" width="11.33203125" style="84" customWidth="1"/>
    <col min="5639" max="5888" width="9.109375" style="84"/>
    <col min="5889" max="5889" width="17" style="84" customWidth="1"/>
    <col min="5890" max="5890" width="30.33203125" style="84" customWidth="1"/>
    <col min="5891" max="5891" width="13.44140625" style="84" customWidth="1"/>
    <col min="5892" max="5892" width="19.88671875" style="84" customWidth="1"/>
    <col min="5893" max="5893" width="14.6640625" style="84" customWidth="1"/>
    <col min="5894" max="5894" width="11.33203125" style="84" customWidth="1"/>
    <col min="5895" max="6144" width="9.109375" style="84"/>
    <col min="6145" max="6145" width="17" style="84" customWidth="1"/>
    <col min="6146" max="6146" width="30.33203125" style="84" customWidth="1"/>
    <col min="6147" max="6147" width="13.44140625" style="84" customWidth="1"/>
    <col min="6148" max="6148" width="19.88671875" style="84" customWidth="1"/>
    <col min="6149" max="6149" width="14.6640625" style="84" customWidth="1"/>
    <col min="6150" max="6150" width="11.33203125" style="84" customWidth="1"/>
    <col min="6151" max="6400" width="9.109375" style="84"/>
    <col min="6401" max="6401" width="17" style="84" customWidth="1"/>
    <col min="6402" max="6402" width="30.33203125" style="84" customWidth="1"/>
    <col min="6403" max="6403" width="13.44140625" style="84" customWidth="1"/>
    <col min="6404" max="6404" width="19.88671875" style="84" customWidth="1"/>
    <col min="6405" max="6405" width="14.6640625" style="84" customWidth="1"/>
    <col min="6406" max="6406" width="11.33203125" style="84" customWidth="1"/>
    <col min="6407" max="6656" width="9.109375" style="84"/>
    <col min="6657" max="6657" width="17" style="84" customWidth="1"/>
    <col min="6658" max="6658" width="30.33203125" style="84" customWidth="1"/>
    <col min="6659" max="6659" width="13.44140625" style="84" customWidth="1"/>
    <col min="6660" max="6660" width="19.88671875" style="84" customWidth="1"/>
    <col min="6661" max="6661" width="14.6640625" style="84" customWidth="1"/>
    <col min="6662" max="6662" width="11.33203125" style="84" customWidth="1"/>
    <col min="6663" max="6912" width="9.109375" style="84"/>
    <col min="6913" max="6913" width="17" style="84" customWidth="1"/>
    <col min="6914" max="6914" width="30.33203125" style="84" customWidth="1"/>
    <col min="6915" max="6915" width="13.44140625" style="84" customWidth="1"/>
    <col min="6916" max="6916" width="19.88671875" style="84" customWidth="1"/>
    <col min="6917" max="6917" width="14.6640625" style="84" customWidth="1"/>
    <col min="6918" max="6918" width="11.33203125" style="84" customWidth="1"/>
    <col min="6919" max="7168" width="9.109375" style="84"/>
    <col min="7169" max="7169" width="17" style="84" customWidth="1"/>
    <col min="7170" max="7170" width="30.33203125" style="84" customWidth="1"/>
    <col min="7171" max="7171" width="13.44140625" style="84" customWidth="1"/>
    <col min="7172" max="7172" width="19.88671875" style="84" customWidth="1"/>
    <col min="7173" max="7173" width="14.6640625" style="84" customWidth="1"/>
    <col min="7174" max="7174" width="11.33203125" style="84" customWidth="1"/>
    <col min="7175" max="7424" width="9.109375" style="84"/>
    <col min="7425" max="7425" width="17" style="84" customWidth="1"/>
    <col min="7426" max="7426" width="30.33203125" style="84" customWidth="1"/>
    <col min="7427" max="7427" width="13.44140625" style="84" customWidth="1"/>
    <col min="7428" max="7428" width="19.88671875" style="84" customWidth="1"/>
    <col min="7429" max="7429" width="14.6640625" style="84" customWidth="1"/>
    <col min="7430" max="7430" width="11.33203125" style="84" customWidth="1"/>
    <col min="7431" max="7680" width="9.109375" style="84"/>
    <col min="7681" max="7681" width="17" style="84" customWidth="1"/>
    <col min="7682" max="7682" width="30.33203125" style="84" customWidth="1"/>
    <col min="7683" max="7683" width="13.44140625" style="84" customWidth="1"/>
    <col min="7684" max="7684" width="19.88671875" style="84" customWidth="1"/>
    <col min="7685" max="7685" width="14.6640625" style="84" customWidth="1"/>
    <col min="7686" max="7686" width="11.33203125" style="84" customWidth="1"/>
    <col min="7687" max="7936" width="9.109375" style="84"/>
    <col min="7937" max="7937" width="17" style="84" customWidth="1"/>
    <col min="7938" max="7938" width="30.33203125" style="84" customWidth="1"/>
    <col min="7939" max="7939" width="13.44140625" style="84" customWidth="1"/>
    <col min="7940" max="7940" width="19.88671875" style="84" customWidth="1"/>
    <col min="7941" max="7941" width="14.6640625" style="84" customWidth="1"/>
    <col min="7942" max="7942" width="11.33203125" style="84" customWidth="1"/>
    <col min="7943" max="8192" width="9.109375" style="84"/>
    <col min="8193" max="8193" width="17" style="84" customWidth="1"/>
    <col min="8194" max="8194" width="30.33203125" style="84" customWidth="1"/>
    <col min="8195" max="8195" width="13.44140625" style="84" customWidth="1"/>
    <col min="8196" max="8196" width="19.88671875" style="84" customWidth="1"/>
    <col min="8197" max="8197" width="14.6640625" style="84" customWidth="1"/>
    <col min="8198" max="8198" width="11.33203125" style="84" customWidth="1"/>
    <col min="8199" max="8448" width="9.109375" style="84"/>
    <col min="8449" max="8449" width="17" style="84" customWidth="1"/>
    <col min="8450" max="8450" width="30.33203125" style="84" customWidth="1"/>
    <col min="8451" max="8451" width="13.44140625" style="84" customWidth="1"/>
    <col min="8452" max="8452" width="19.88671875" style="84" customWidth="1"/>
    <col min="8453" max="8453" width="14.6640625" style="84" customWidth="1"/>
    <col min="8454" max="8454" width="11.33203125" style="84" customWidth="1"/>
    <col min="8455" max="8704" width="9.109375" style="84"/>
    <col min="8705" max="8705" width="17" style="84" customWidth="1"/>
    <col min="8706" max="8706" width="30.33203125" style="84" customWidth="1"/>
    <col min="8707" max="8707" width="13.44140625" style="84" customWidth="1"/>
    <col min="8708" max="8708" width="19.88671875" style="84" customWidth="1"/>
    <col min="8709" max="8709" width="14.6640625" style="84" customWidth="1"/>
    <col min="8710" max="8710" width="11.33203125" style="84" customWidth="1"/>
    <col min="8711" max="8960" width="9.109375" style="84"/>
    <col min="8961" max="8961" width="17" style="84" customWidth="1"/>
    <col min="8962" max="8962" width="30.33203125" style="84" customWidth="1"/>
    <col min="8963" max="8963" width="13.44140625" style="84" customWidth="1"/>
    <col min="8964" max="8964" width="19.88671875" style="84" customWidth="1"/>
    <col min="8965" max="8965" width="14.6640625" style="84" customWidth="1"/>
    <col min="8966" max="8966" width="11.33203125" style="84" customWidth="1"/>
    <col min="8967" max="9216" width="9.109375" style="84"/>
    <col min="9217" max="9217" width="17" style="84" customWidth="1"/>
    <col min="9218" max="9218" width="30.33203125" style="84" customWidth="1"/>
    <col min="9219" max="9219" width="13.44140625" style="84" customWidth="1"/>
    <col min="9220" max="9220" width="19.88671875" style="84" customWidth="1"/>
    <col min="9221" max="9221" width="14.6640625" style="84" customWidth="1"/>
    <col min="9222" max="9222" width="11.33203125" style="84" customWidth="1"/>
    <col min="9223" max="9472" width="9.109375" style="84"/>
    <col min="9473" max="9473" width="17" style="84" customWidth="1"/>
    <col min="9474" max="9474" width="30.33203125" style="84" customWidth="1"/>
    <col min="9475" max="9475" width="13.44140625" style="84" customWidth="1"/>
    <col min="9476" max="9476" width="19.88671875" style="84" customWidth="1"/>
    <col min="9477" max="9477" width="14.6640625" style="84" customWidth="1"/>
    <col min="9478" max="9478" width="11.33203125" style="84" customWidth="1"/>
    <col min="9479" max="9728" width="9.109375" style="84"/>
    <col min="9729" max="9729" width="17" style="84" customWidth="1"/>
    <col min="9730" max="9730" width="30.33203125" style="84" customWidth="1"/>
    <col min="9731" max="9731" width="13.44140625" style="84" customWidth="1"/>
    <col min="9732" max="9732" width="19.88671875" style="84" customWidth="1"/>
    <col min="9733" max="9733" width="14.6640625" style="84" customWidth="1"/>
    <col min="9734" max="9734" width="11.33203125" style="84" customWidth="1"/>
    <col min="9735" max="9984" width="9.109375" style="84"/>
    <col min="9985" max="9985" width="17" style="84" customWidth="1"/>
    <col min="9986" max="9986" width="30.33203125" style="84" customWidth="1"/>
    <col min="9987" max="9987" width="13.44140625" style="84" customWidth="1"/>
    <col min="9988" max="9988" width="19.88671875" style="84" customWidth="1"/>
    <col min="9989" max="9989" width="14.6640625" style="84" customWidth="1"/>
    <col min="9990" max="9990" width="11.33203125" style="84" customWidth="1"/>
    <col min="9991" max="10240" width="9.109375" style="84"/>
    <col min="10241" max="10241" width="17" style="84" customWidth="1"/>
    <col min="10242" max="10242" width="30.33203125" style="84" customWidth="1"/>
    <col min="10243" max="10243" width="13.44140625" style="84" customWidth="1"/>
    <col min="10244" max="10244" width="19.88671875" style="84" customWidth="1"/>
    <col min="10245" max="10245" width="14.6640625" style="84" customWidth="1"/>
    <col min="10246" max="10246" width="11.33203125" style="84" customWidth="1"/>
    <col min="10247" max="10496" width="9.109375" style="84"/>
    <col min="10497" max="10497" width="17" style="84" customWidth="1"/>
    <col min="10498" max="10498" width="30.33203125" style="84" customWidth="1"/>
    <col min="10499" max="10499" width="13.44140625" style="84" customWidth="1"/>
    <col min="10500" max="10500" width="19.88671875" style="84" customWidth="1"/>
    <col min="10501" max="10501" width="14.6640625" style="84" customWidth="1"/>
    <col min="10502" max="10502" width="11.33203125" style="84" customWidth="1"/>
    <col min="10503" max="10752" width="9.109375" style="84"/>
    <col min="10753" max="10753" width="17" style="84" customWidth="1"/>
    <col min="10754" max="10754" width="30.33203125" style="84" customWidth="1"/>
    <col min="10755" max="10755" width="13.44140625" style="84" customWidth="1"/>
    <col min="10756" max="10756" width="19.88671875" style="84" customWidth="1"/>
    <col min="10757" max="10757" width="14.6640625" style="84" customWidth="1"/>
    <col min="10758" max="10758" width="11.33203125" style="84" customWidth="1"/>
    <col min="10759" max="11008" width="9.109375" style="84"/>
    <col min="11009" max="11009" width="17" style="84" customWidth="1"/>
    <col min="11010" max="11010" width="30.33203125" style="84" customWidth="1"/>
    <col min="11011" max="11011" width="13.44140625" style="84" customWidth="1"/>
    <col min="11012" max="11012" width="19.88671875" style="84" customWidth="1"/>
    <col min="11013" max="11013" width="14.6640625" style="84" customWidth="1"/>
    <col min="11014" max="11014" width="11.33203125" style="84" customWidth="1"/>
    <col min="11015" max="11264" width="9.109375" style="84"/>
    <col min="11265" max="11265" width="17" style="84" customWidth="1"/>
    <col min="11266" max="11266" width="30.33203125" style="84" customWidth="1"/>
    <col min="11267" max="11267" width="13.44140625" style="84" customWidth="1"/>
    <col min="11268" max="11268" width="19.88671875" style="84" customWidth="1"/>
    <col min="11269" max="11269" width="14.6640625" style="84" customWidth="1"/>
    <col min="11270" max="11270" width="11.33203125" style="84" customWidth="1"/>
    <col min="11271" max="11520" width="9.109375" style="84"/>
    <col min="11521" max="11521" width="17" style="84" customWidth="1"/>
    <col min="11522" max="11522" width="30.33203125" style="84" customWidth="1"/>
    <col min="11523" max="11523" width="13.44140625" style="84" customWidth="1"/>
    <col min="11524" max="11524" width="19.88671875" style="84" customWidth="1"/>
    <col min="11525" max="11525" width="14.6640625" style="84" customWidth="1"/>
    <col min="11526" max="11526" width="11.33203125" style="84" customWidth="1"/>
    <col min="11527" max="11776" width="9.109375" style="84"/>
    <col min="11777" max="11777" width="17" style="84" customWidth="1"/>
    <col min="11778" max="11778" width="30.33203125" style="84" customWidth="1"/>
    <col min="11779" max="11779" width="13.44140625" style="84" customWidth="1"/>
    <col min="11780" max="11780" width="19.88671875" style="84" customWidth="1"/>
    <col min="11781" max="11781" width="14.6640625" style="84" customWidth="1"/>
    <col min="11782" max="11782" width="11.33203125" style="84" customWidth="1"/>
    <col min="11783" max="12032" width="9.109375" style="84"/>
    <col min="12033" max="12033" width="17" style="84" customWidth="1"/>
    <col min="12034" max="12034" width="30.33203125" style="84" customWidth="1"/>
    <col min="12035" max="12035" width="13.44140625" style="84" customWidth="1"/>
    <col min="12036" max="12036" width="19.88671875" style="84" customWidth="1"/>
    <col min="12037" max="12037" width="14.6640625" style="84" customWidth="1"/>
    <col min="12038" max="12038" width="11.33203125" style="84" customWidth="1"/>
    <col min="12039" max="12288" width="9.109375" style="84"/>
    <col min="12289" max="12289" width="17" style="84" customWidth="1"/>
    <col min="12290" max="12290" width="30.33203125" style="84" customWidth="1"/>
    <col min="12291" max="12291" width="13.44140625" style="84" customWidth="1"/>
    <col min="12292" max="12292" width="19.88671875" style="84" customWidth="1"/>
    <col min="12293" max="12293" width="14.6640625" style="84" customWidth="1"/>
    <col min="12294" max="12294" width="11.33203125" style="84" customWidth="1"/>
    <col min="12295" max="12544" width="9.109375" style="84"/>
    <col min="12545" max="12545" width="17" style="84" customWidth="1"/>
    <col min="12546" max="12546" width="30.33203125" style="84" customWidth="1"/>
    <col min="12547" max="12547" width="13.44140625" style="84" customWidth="1"/>
    <col min="12548" max="12548" width="19.88671875" style="84" customWidth="1"/>
    <col min="12549" max="12549" width="14.6640625" style="84" customWidth="1"/>
    <col min="12550" max="12550" width="11.33203125" style="84" customWidth="1"/>
    <col min="12551" max="12800" width="9.109375" style="84"/>
    <col min="12801" max="12801" width="17" style="84" customWidth="1"/>
    <col min="12802" max="12802" width="30.33203125" style="84" customWidth="1"/>
    <col min="12803" max="12803" width="13.44140625" style="84" customWidth="1"/>
    <col min="12804" max="12804" width="19.88671875" style="84" customWidth="1"/>
    <col min="12805" max="12805" width="14.6640625" style="84" customWidth="1"/>
    <col min="12806" max="12806" width="11.33203125" style="84" customWidth="1"/>
    <col min="12807" max="13056" width="9.109375" style="84"/>
    <col min="13057" max="13057" width="17" style="84" customWidth="1"/>
    <col min="13058" max="13058" width="30.33203125" style="84" customWidth="1"/>
    <col min="13059" max="13059" width="13.44140625" style="84" customWidth="1"/>
    <col min="13060" max="13060" width="19.88671875" style="84" customWidth="1"/>
    <col min="13061" max="13061" width="14.6640625" style="84" customWidth="1"/>
    <col min="13062" max="13062" width="11.33203125" style="84" customWidth="1"/>
    <col min="13063" max="13312" width="9.109375" style="84"/>
    <col min="13313" max="13313" width="17" style="84" customWidth="1"/>
    <col min="13314" max="13314" width="30.33203125" style="84" customWidth="1"/>
    <col min="13315" max="13315" width="13.44140625" style="84" customWidth="1"/>
    <col min="13316" max="13316" width="19.88671875" style="84" customWidth="1"/>
    <col min="13317" max="13317" width="14.6640625" style="84" customWidth="1"/>
    <col min="13318" max="13318" width="11.33203125" style="84" customWidth="1"/>
    <col min="13319" max="13568" width="9.109375" style="84"/>
    <col min="13569" max="13569" width="17" style="84" customWidth="1"/>
    <col min="13570" max="13570" width="30.33203125" style="84" customWidth="1"/>
    <col min="13571" max="13571" width="13.44140625" style="84" customWidth="1"/>
    <col min="13572" max="13572" width="19.88671875" style="84" customWidth="1"/>
    <col min="13573" max="13573" width="14.6640625" style="84" customWidth="1"/>
    <col min="13574" max="13574" width="11.33203125" style="84" customWidth="1"/>
    <col min="13575" max="13824" width="9.109375" style="84"/>
    <col min="13825" max="13825" width="17" style="84" customWidth="1"/>
    <col min="13826" max="13826" width="30.33203125" style="84" customWidth="1"/>
    <col min="13827" max="13827" width="13.44140625" style="84" customWidth="1"/>
    <col min="13828" max="13828" width="19.88671875" style="84" customWidth="1"/>
    <col min="13829" max="13829" width="14.6640625" style="84" customWidth="1"/>
    <col min="13830" max="13830" width="11.33203125" style="84" customWidth="1"/>
    <col min="13831" max="14080" width="9.109375" style="84"/>
    <col min="14081" max="14081" width="17" style="84" customWidth="1"/>
    <col min="14082" max="14082" width="30.33203125" style="84" customWidth="1"/>
    <col min="14083" max="14083" width="13.44140625" style="84" customWidth="1"/>
    <col min="14084" max="14084" width="19.88671875" style="84" customWidth="1"/>
    <col min="14085" max="14085" width="14.6640625" style="84" customWidth="1"/>
    <col min="14086" max="14086" width="11.33203125" style="84" customWidth="1"/>
    <col min="14087" max="14336" width="9.109375" style="84"/>
    <col min="14337" max="14337" width="17" style="84" customWidth="1"/>
    <col min="14338" max="14338" width="30.33203125" style="84" customWidth="1"/>
    <col min="14339" max="14339" width="13.44140625" style="84" customWidth="1"/>
    <col min="14340" max="14340" width="19.88671875" style="84" customWidth="1"/>
    <col min="14341" max="14341" width="14.6640625" style="84" customWidth="1"/>
    <col min="14342" max="14342" width="11.33203125" style="84" customWidth="1"/>
    <col min="14343" max="14592" width="9.109375" style="84"/>
    <col min="14593" max="14593" width="17" style="84" customWidth="1"/>
    <col min="14594" max="14594" width="30.33203125" style="84" customWidth="1"/>
    <col min="14595" max="14595" width="13.44140625" style="84" customWidth="1"/>
    <col min="14596" max="14596" width="19.88671875" style="84" customWidth="1"/>
    <col min="14597" max="14597" width="14.6640625" style="84" customWidth="1"/>
    <col min="14598" max="14598" width="11.33203125" style="84" customWidth="1"/>
    <col min="14599" max="14848" width="9.109375" style="84"/>
    <col min="14849" max="14849" width="17" style="84" customWidth="1"/>
    <col min="14850" max="14850" width="30.33203125" style="84" customWidth="1"/>
    <col min="14851" max="14851" width="13.44140625" style="84" customWidth="1"/>
    <col min="14852" max="14852" width="19.88671875" style="84" customWidth="1"/>
    <col min="14853" max="14853" width="14.6640625" style="84" customWidth="1"/>
    <col min="14854" max="14854" width="11.33203125" style="84" customWidth="1"/>
    <col min="14855" max="15104" width="9.109375" style="84"/>
    <col min="15105" max="15105" width="17" style="84" customWidth="1"/>
    <col min="15106" max="15106" width="30.33203125" style="84" customWidth="1"/>
    <col min="15107" max="15107" width="13.44140625" style="84" customWidth="1"/>
    <col min="15108" max="15108" width="19.88671875" style="84" customWidth="1"/>
    <col min="15109" max="15109" width="14.6640625" style="84" customWidth="1"/>
    <col min="15110" max="15110" width="11.33203125" style="84" customWidth="1"/>
    <col min="15111" max="15360" width="9.109375" style="84"/>
    <col min="15361" max="15361" width="17" style="84" customWidth="1"/>
    <col min="15362" max="15362" width="30.33203125" style="84" customWidth="1"/>
    <col min="15363" max="15363" width="13.44140625" style="84" customWidth="1"/>
    <col min="15364" max="15364" width="19.88671875" style="84" customWidth="1"/>
    <col min="15365" max="15365" width="14.6640625" style="84" customWidth="1"/>
    <col min="15366" max="15366" width="11.33203125" style="84" customWidth="1"/>
    <col min="15367" max="15616" width="9.109375" style="84"/>
    <col min="15617" max="15617" width="17" style="84" customWidth="1"/>
    <col min="15618" max="15618" width="30.33203125" style="84" customWidth="1"/>
    <col min="15619" max="15619" width="13.44140625" style="84" customWidth="1"/>
    <col min="15620" max="15620" width="19.88671875" style="84" customWidth="1"/>
    <col min="15621" max="15621" width="14.6640625" style="84" customWidth="1"/>
    <col min="15622" max="15622" width="11.33203125" style="84" customWidth="1"/>
    <col min="15623" max="15872" width="9.109375" style="84"/>
    <col min="15873" max="15873" width="17" style="84" customWidth="1"/>
    <col min="15874" max="15874" width="30.33203125" style="84" customWidth="1"/>
    <col min="15875" max="15875" width="13.44140625" style="84" customWidth="1"/>
    <col min="15876" max="15876" width="19.88671875" style="84" customWidth="1"/>
    <col min="15877" max="15877" width="14.6640625" style="84" customWidth="1"/>
    <col min="15878" max="15878" width="11.33203125" style="84" customWidth="1"/>
    <col min="15879" max="16128" width="9.109375" style="84"/>
    <col min="16129" max="16129" width="17" style="84" customWidth="1"/>
    <col min="16130" max="16130" width="30.33203125" style="84" customWidth="1"/>
    <col min="16131" max="16131" width="13.44140625" style="84" customWidth="1"/>
    <col min="16132" max="16132" width="19.88671875" style="84" customWidth="1"/>
    <col min="16133" max="16133" width="14.6640625" style="84" customWidth="1"/>
    <col min="16134" max="16134" width="11.33203125" style="84" customWidth="1"/>
    <col min="16135" max="16384" width="9.109375" style="84"/>
  </cols>
  <sheetData>
    <row r="3" spans="1:6" ht="28.8" x14ac:dyDescent="0.3">
      <c r="D3" s="85" t="s">
        <v>475</v>
      </c>
      <c r="E3" s="85" t="s">
        <v>476</v>
      </c>
      <c r="F3" s="85" t="s">
        <v>477</v>
      </c>
    </row>
    <row r="4" spans="1:6" x14ac:dyDescent="0.3">
      <c r="A4" s="86" t="s">
        <v>478</v>
      </c>
      <c r="B4" s="87">
        <v>45500</v>
      </c>
      <c r="D4" s="88">
        <v>0</v>
      </c>
      <c r="E4" s="88">
        <v>2650</v>
      </c>
      <c r="F4" s="89">
        <v>0.15</v>
      </c>
    </row>
    <row r="5" spans="1:6" x14ac:dyDescent="0.3">
      <c r="A5" s="86" t="s">
        <v>479</v>
      </c>
      <c r="B5" s="90">
        <f>VLOOKUP(B4,$D$3:$F$9,3,1)</f>
        <v>0.31</v>
      </c>
      <c r="D5" s="91">
        <f>E4+1</f>
        <v>2651</v>
      </c>
      <c r="E5" s="91">
        <v>27300</v>
      </c>
      <c r="F5" s="92">
        <v>0.28000000000000003</v>
      </c>
    </row>
    <row r="6" spans="1:6" x14ac:dyDescent="0.3">
      <c r="D6" s="91">
        <f>E5+1</f>
        <v>27301</v>
      </c>
      <c r="E6" s="91">
        <v>58500</v>
      </c>
      <c r="F6" s="92">
        <v>0.31</v>
      </c>
    </row>
    <row r="7" spans="1:6" x14ac:dyDescent="0.3">
      <c r="D7" s="91">
        <f>E6+1</f>
        <v>58501</v>
      </c>
      <c r="E7" s="91">
        <v>131800</v>
      </c>
      <c r="F7" s="92">
        <v>0.36</v>
      </c>
    </row>
    <row r="8" spans="1:6" x14ac:dyDescent="0.3">
      <c r="D8" s="91">
        <f>E7+1</f>
        <v>131801</v>
      </c>
      <c r="E8" s="91">
        <v>284700</v>
      </c>
      <c r="F8" s="92">
        <v>0.39600000000000002</v>
      </c>
    </row>
    <row r="9" spans="1:6" x14ac:dyDescent="0.3">
      <c r="D9" s="91">
        <f>E8+1</f>
        <v>284701</v>
      </c>
      <c r="E9" s="91"/>
      <c r="F9" s="92">
        <v>0.45250000000000001</v>
      </c>
    </row>
    <row r="11" spans="1:6" x14ac:dyDescent="0.3">
      <c r="A11" s="93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0A36-3C95-45ED-9195-8C6ED9C87EDA}">
  <dimension ref="A1:K11"/>
  <sheetViews>
    <sheetView workbookViewId="0">
      <selection activeCell="B10" sqref="B10"/>
    </sheetView>
  </sheetViews>
  <sheetFormatPr defaultColWidth="9.109375" defaultRowHeight="14.4" x14ac:dyDescent="0.3"/>
  <cols>
    <col min="1" max="1" width="13.6640625" style="77" customWidth="1"/>
    <col min="2" max="2" width="13.33203125" style="77" bestFit="1" customWidth="1"/>
    <col min="3" max="3" width="14.88671875" style="77" bestFit="1" customWidth="1"/>
    <col min="4" max="4" width="10.88671875" style="77" bestFit="1" customWidth="1"/>
    <col min="5" max="5" width="19.109375" style="77" bestFit="1" customWidth="1"/>
    <col min="6" max="7" width="12.6640625" style="77" bestFit="1" customWidth="1"/>
    <col min="8" max="8" width="14" style="77" bestFit="1" customWidth="1"/>
    <col min="9" max="9" width="12.88671875" style="77" bestFit="1" customWidth="1"/>
    <col min="10" max="10" width="14.5546875" style="77" bestFit="1" customWidth="1"/>
    <col min="11" max="11" width="13.6640625" style="77" bestFit="1" customWidth="1"/>
    <col min="12" max="16384" width="9.109375" style="77"/>
  </cols>
  <sheetData>
    <row r="1" spans="1:11" x14ac:dyDescent="0.3">
      <c r="A1" s="94" t="s">
        <v>134</v>
      </c>
      <c r="B1" s="95" t="s">
        <v>480</v>
      </c>
      <c r="C1" s="95" t="s">
        <v>481</v>
      </c>
      <c r="D1" s="95" t="s">
        <v>482</v>
      </c>
      <c r="E1" s="95" t="s">
        <v>483</v>
      </c>
      <c r="F1" s="95" t="s">
        <v>484</v>
      </c>
      <c r="G1" s="95" t="s">
        <v>485</v>
      </c>
      <c r="H1" s="95" t="s">
        <v>486</v>
      </c>
      <c r="I1" s="95" t="s">
        <v>487</v>
      </c>
      <c r="J1" s="95" t="s">
        <v>488</v>
      </c>
      <c r="K1" s="95" t="s">
        <v>489</v>
      </c>
    </row>
    <row r="2" spans="1:11" x14ac:dyDescent="0.3">
      <c r="A2" s="94" t="s">
        <v>42</v>
      </c>
      <c r="B2" s="95">
        <v>45012</v>
      </c>
      <c r="C2" s="95">
        <v>201532</v>
      </c>
      <c r="D2" s="95">
        <v>20485</v>
      </c>
      <c r="E2" s="95">
        <v>35960</v>
      </c>
      <c r="F2" s="95">
        <v>312500</v>
      </c>
      <c r="G2" s="95">
        <v>452013</v>
      </c>
      <c r="H2" s="95">
        <v>48500</v>
      </c>
      <c r="I2" s="95">
        <v>654186</v>
      </c>
      <c r="J2" s="95">
        <v>604520</v>
      </c>
      <c r="K2" s="95">
        <v>874215</v>
      </c>
    </row>
    <row r="3" spans="1:11" x14ac:dyDescent="0.3">
      <c r="A3" s="94" t="s">
        <v>43</v>
      </c>
      <c r="B3" s="95">
        <v>48520</v>
      </c>
      <c r="C3" s="95">
        <v>452147</v>
      </c>
      <c r="D3" s="95">
        <v>86158</v>
      </c>
      <c r="E3" s="95">
        <v>589721</v>
      </c>
      <c r="F3" s="95">
        <v>203654</v>
      </c>
      <c r="G3" s="95">
        <v>75014</v>
      </c>
      <c r="H3" s="95">
        <v>304520</v>
      </c>
      <c r="I3" s="95">
        <v>94201</v>
      </c>
      <c r="J3" s="95">
        <v>50423</v>
      </c>
      <c r="K3" s="95">
        <v>58875</v>
      </c>
    </row>
    <row r="4" spans="1:11" x14ac:dyDescent="0.3">
      <c r="A4" s="94" t="s">
        <v>44</v>
      </c>
      <c r="B4" s="95">
        <v>500142</v>
      </c>
      <c r="C4" s="95">
        <v>565248</v>
      </c>
      <c r="D4" s="95">
        <v>50365</v>
      </c>
      <c r="E4" s="95">
        <v>83015</v>
      </c>
      <c r="F4" s="95">
        <v>795421</v>
      </c>
      <c r="G4" s="95">
        <v>520452</v>
      </c>
      <c r="H4" s="95">
        <v>85690</v>
      </c>
      <c r="I4" s="95">
        <v>48759</v>
      </c>
      <c r="J4" s="95">
        <v>684215</v>
      </c>
      <c r="K4" s="95">
        <v>970145</v>
      </c>
    </row>
    <row r="5" spans="1:11" x14ac:dyDescent="0.3">
      <c r="A5" s="94" t="s">
        <v>45</v>
      </c>
      <c r="B5" s="95">
        <v>847521</v>
      </c>
      <c r="C5" s="95">
        <v>304258</v>
      </c>
      <c r="D5" s="95">
        <v>387451</v>
      </c>
      <c r="E5" s="95">
        <v>95230</v>
      </c>
      <c r="F5" s="95">
        <v>542874</v>
      </c>
      <c r="G5" s="95">
        <v>61820</v>
      </c>
      <c r="H5" s="95">
        <v>87125</v>
      </c>
      <c r="I5" s="95">
        <v>230458</v>
      </c>
      <c r="J5" s="95">
        <v>632145</v>
      </c>
      <c r="K5" s="95">
        <v>853710</v>
      </c>
    </row>
    <row r="6" spans="1:11" x14ac:dyDescent="0.3">
      <c r="A6" s="94" t="s">
        <v>46</v>
      </c>
      <c r="B6" s="95">
        <v>856314</v>
      </c>
      <c r="C6" s="95">
        <v>258961</v>
      </c>
      <c r="D6" s="95">
        <v>204582</v>
      </c>
      <c r="E6" s="95">
        <v>795612</v>
      </c>
      <c r="F6" s="95">
        <v>304692</v>
      </c>
      <c r="G6" s="95">
        <v>30485</v>
      </c>
      <c r="H6" s="95">
        <v>75920</v>
      </c>
      <c r="I6" s="95">
        <v>504287</v>
      </c>
      <c r="J6" s="95">
        <v>30125</v>
      </c>
      <c r="K6" s="95">
        <v>95871</v>
      </c>
    </row>
    <row r="7" spans="1:11" x14ac:dyDescent="0.3">
      <c r="A7" s="94" t="s">
        <v>490</v>
      </c>
      <c r="B7" s="95">
        <v>697458</v>
      </c>
      <c r="C7" s="95">
        <v>61201</v>
      </c>
      <c r="D7" s="95">
        <v>52485</v>
      </c>
      <c r="E7" s="95">
        <v>623458</v>
      </c>
      <c r="F7" s="95">
        <v>945301</v>
      </c>
      <c r="G7" s="95">
        <v>96312</v>
      </c>
      <c r="H7" s="95">
        <v>485230</v>
      </c>
      <c r="I7" s="95">
        <v>487560</v>
      </c>
      <c r="J7" s="95">
        <v>60450</v>
      </c>
      <c r="K7" s="95">
        <v>84521</v>
      </c>
    </row>
    <row r="9" spans="1:11" x14ac:dyDescent="0.3">
      <c r="B9" s="77" t="s">
        <v>44</v>
      </c>
    </row>
    <row r="10" spans="1:11" x14ac:dyDescent="0.3">
      <c r="A10" s="96" t="s">
        <v>134</v>
      </c>
      <c r="B10" s="96" t="s">
        <v>4</v>
      </c>
    </row>
    <row r="11" spans="1:11" x14ac:dyDescent="0.3">
      <c r="A11" s="95" t="s">
        <v>487</v>
      </c>
      <c r="B11" s="83">
        <f>HLOOKUP(A11,$A$1:$K$7,4,0)</f>
        <v>48759</v>
      </c>
    </row>
  </sheetData>
  <dataValidations count="1">
    <dataValidation type="list" allowBlank="1" showInputMessage="1" showErrorMessage="1" sqref="A11" xr:uid="{F02E5A99-E4FD-443B-A4FC-D0F8A2DB8C20}">
      <formula1>$B$1:$K$1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A598-24CF-4BEB-B552-8FF016606839}">
  <dimension ref="A1:R346"/>
  <sheetViews>
    <sheetView showGridLines="0" workbookViewId="0">
      <selection activeCell="H2" sqref="H2:H346"/>
    </sheetView>
  </sheetViews>
  <sheetFormatPr defaultColWidth="9" defaultRowHeight="14.4" x14ac:dyDescent="0.3"/>
  <cols>
    <col min="1" max="1" width="12.88671875" style="98" bestFit="1" customWidth="1"/>
    <col min="2" max="2" width="10.44140625" style="98" customWidth="1"/>
    <col min="3" max="3" width="10.6640625" style="98" bestFit="1" customWidth="1"/>
    <col min="4" max="4" width="20.44140625" style="98" bestFit="1" customWidth="1"/>
    <col min="5" max="5" width="12.109375" style="98" bestFit="1" customWidth="1"/>
    <col min="6" max="6" width="11.44140625" style="98" customWidth="1"/>
    <col min="7" max="7" width="11.6640625" style="98" customWidth="1"/>
    <col min="8" max="8" width="13.44140625" style="98" bestFit="1" customWidth="1"/>
    <col min="9" max="10" width="9" style="98"/>
    <col min="11" max="11" width="13.44140625" style="98" bestFit="1" customWidth="1"/>
    <col min="12" max="12" width="8.5546875" style="98" bestFit="1" customWidth="1"/>
    <col min="13" max="13" width="6.109375" style="98" bestFit="1" customWidth="1"/>
    <col min="14" max="14" width="8.44140625" style="98" bestFit="1" customWidth="1"/>
    <col min="15" max="15" width="9" style="98"/>
    <col min="16" max="16" width="9.109375" style="98" bestFit="1" customWidth="1"/>
    <col min="17" max="17" width="12.33203125" style="98" bestFit="1" customWidth="1"/>
    <col min="18" max="18" width="7.5546875" style="98" bestFit="1" customWidth="1"/>
    <col min="19" max="16384" width="9" style="98"/>
  </cols>
  <sheetData>
    <row r="1" spans="1:18" x14ac:dyDescent="0.3">
      <c r="A1" s="97" t="s">
        <v>206</v>
      </c>
      <c r="B1" s="97" t="s">
        <v>133</v>
      </c>
      <c r="C1" s="97" t="s">
        <v>491</v>
      </c>
      <c r="D1" s="97" t="s">
        <v>177</v>
      </c>
      <c r="E1" s="97" t="s">
        <v>160</v>
      </c>
      <c r="F1" s="97" t="s">
        <v>492</v>
      </c>
      <c r="G1" s="97" t="s">
        <v>4</v>
      </c>
      <c r="H1" s="97" t="s">
        <v>493</v>
      </c>
    </row>
    <row r="2" spans="1:18" x14ac:dyDescent="0.3">
      <c r="A2" s="99">
        <v>42430</v>
      </c>
      <c r="B2" s="100" t="s">
        <v>494</v>
      </c>
      <c r="C2" s="100" t="s">
        <v>495</v>
      </c>
      <c r="D2" s="100" t="s">
        <v>496</v>
      </c>
      <c r="E2" s="100" t="s">
        <v>497</v>
      </c>
      <c r="F2" s="101">
        <v>1885.7070000000001</v>
      </c>
      <c r="G2" s="101">
        <v>4190.46</v>
      </c>
      <c r="H2" s="110">
        <f>HLOOKUP(G2,$K$2:$R$3,2,TRUE)*G2</f>
        <v>293.33220000000006</v>
      </c>
      <c r="K2" s="102" t="s">
        <v>498</v>
      </c>
      <c r="L2" s="103">
        <v>0</v>
      </c>
      <c r="M2" s="103">
        <v>100</v>
      </c>
      <c r="N2" s="103">
        <v>500</v>
      </c>
      <c r="O2" s="103">
        <v>1000</v>
      </c>
      <c r="P2" s="103">
        <v>2500</v>
      </c>
      <c r="Q2" s="103">
        <v>5000</v>
      </c>
      <c r="R2" s="103">
        <v>9000</v>
      </c>
    </row>
    <row r="3" spans="1:18" x14ac:dyDescent="0.3">
      <c r="A3" s="99">
        <v>41854</v>
      </c>
      <c r="B3" s="100" t="s">
        <v>499</v>
      </c>
      <c r="C3" s="100" t="s">
        <v>500</v>
      </c>
      <c r="D3" s="100" t="s">
        <v>501</v>
      </c>
      <c r="E3" s="100" t="s">
        <v>502</v>
      </c>
      <c r="F3" s="101">
        <v>1281.1804999999999</v>
      </c>
      <c r="G3" s="101">
        <v>3462.65</v>
      </c>
      <c r="H3" s="110">
        <f t="shared" ref="H3:H66" si="0">HLOOKUP(G3,$K$2:$R$3,2,TRUE)*G3</f>
        <v>242.38550000000004</v>
      </c>
      <c r="K3" s="102" t="s">
        <v>493</v>
      </c>
      <c r="L3" s="103" t="s">
        <v>143</v>
      </c>
      <c r="M3" s="104">
        <v>0.02</v>
      </c>
      <c r="N3" s="104">
        <v>0.04</v>
      </c>
      <c r="O3" s="104">
        <v>0.05</v>
      </c>
      <c r="P3" s="104">
        <v>7.0000000000000007E-2</v>
      </c>
      <c r="Q3" s="104">
        <v>0.09</v>
      </c>
      <c r="R3" s="104">
        <v>0.1</v>
      </c>
    </row>
    <row r="4" spans="1:18" x14ac:dyDescent="0.3">
      <c r="A4" s="99">
        <v>42148</v>
      </c>
      <c r="B4" s="100" t="s">
        <v>503</v>
      </c>
      <c r="C4" s="100" t="s">
        <v>504</v>
      </c>
      <c r="D4" s="100" t="s">
        <v>496</v>
      </c>
      <c r="E4" s="100" t="s">
        <v>505</v>
      </c>
      <c r="F4" s="101">
        <v>6515.34</v>
      </c>
      <c r="G4" s="101">
        <v>8687.1200000000008</v>
      </c>
      <c r="H4" s="110">
        <f t="shared" si="0"/>
        <v>781.84080000000006</v>
      </c>
    </row>
    <row r="5" spans="1:18" x14ac:dyDescent="0.3">
      <c r="A5" s="99">
        <v>42292</v>
      </c>
      <c r="B5" s="100" t="s">
        <v>506</v>
      </c>
      <c r="C5" s="100" t="s">
        <v>507</v>
      </c>
      <c r="D5" s="100" t="s">
        <v>508</v>
      </c>
      <c r="E5" s="100" t="s">
        <v>509</v>
      </c>
      <c r="F5" s="101">
        <v>815.20889999999997</v>
      </c>
      <c r="G5" s="101">
        <v>1381.71</v>
      </c>
      <c r="H5" s="110">
        <f t="shared" si="0"/>
        <v>69.08550000000001</v>
      </c>
    </row>
    <row r="6" spans="1:18" x14ac:dyDescent="0.3">
      <c r="A6" s="99">
        <v>42517</v>
      </c>
      <c r="B6" s="100" t="s">
        <v>494</v>
      </c>
      <c r="C6" s="100" t="s">
        <v>495</v>
      </c>
      <c r="D6" s="100" t="s">
        <v>496</v>
      </c>
      <c r="E6" s="100" t="s">
        <v>497</v>
      </c>
      <c r="F6" s="101">
        <v>1885.7070000000001</v>
      </c>
      <c r="G6" s="101">
        <v>4190.46</v>
      </c>
      <c r="H6" s="110">
        <f t="shared" si="0"/>
        <v>293.33220000000006</v>
      </c>
    </row>
    <row r="7" spans="1:18" x14ac:dyDescent="0.3">
      <c r="A7" s="99">
        <v>42389</v>
      </c>
      <c r="B7" s="100" t="s">
        <v>499</v>
      </c>
      <c r="C7" s="100" t="s">
        <v>500</v>
      </c>
      <c r="D7" s="100" t="s">
        <v>501</v>
      </c>
      <c r="E7" s="100" t="s">
        <v>502</v>
      </c>
      <c r="F7" s="101">
        <v>1281.1804999999999</v>
      </c>
      <c r="G7" s="101">
        <v>3462.65</v>
      </c>
      <c r="H7" s="110">
        <f t="shared" si="0"/>
        <v>242.38550000000004</v>
      </c>
    </row>
    <row r="8" spans="1:18" x14ac:dyDescent="0.3">
      <c r="A8" s="99">
        <v>42038</v>
      </c>
      <c r="B8" s="100" t="s">
        <v>499</v>
      </c>
      <c r="C8" s="100" t="s">
        <v>504</v>
      </c>
      <c r="D8" s="100" t="s">
        <v>510</v>
      </c>
      <c r="E8" s="100" t="s">
        <v>511</v>
      </c>
      <c r="F8" s="101">
        <v>87.245999999999995</v>
      </c>
      <c r="G8" s="101">
        <v>193.88</v>
      </c>
      <c r="H8" s="110">
        <f t="shared" si="0"/>
        <v>3.8776000000000002</v>
      </c>
    </row>
    <row r="9" spans="1:18" x14ac:dyDescent="0.3">
      <c r="A9" s="99">
        <v>41880</v>
      </c>
      <c r="B9" s="100" t="s">
        <v>494</v>
      </c>
      <c r="C9" s="100" t="s">
        <v>512</v>
      </c>
      <c r="D9" s="100" t="s">
        <v>513</v>
      </c>
      <c r="E9" s="100" t="s">
        <v>514</v>
      </c>
      <c r="F9" s="101">
        <v>2790.6525999999999</v>
      </c>
      <c r="G9" s="101">
        <v>4811.47</v>
      </c>
      <c r="H9" s="110">
        <f t="shared" si="0"/>
        <v>336.80290000000002</v>
      </c>
    </row>
    <row r="10" spans="1:18" x14ac:dyDescent="0.3">
      <c r="A10" s="99">
        <v>42244</v>
      </c>
      <c r="B10" s="100" t="s">
        <v>136</v>
      </c>
      <c r="C10" s="100" t="s">
        <v>495</v>
      </c>
      <c r="D10" s="100" t="s">
        <v>513</v>
      </c>
      <c r="E10" s="100" t="s">
        <v>515</v>
      </c>
      <c r="F10" s="101">
        <v>5162.8456000000006</v>
      </c>
      <c r="G10" s="101">
        <v>5521.76</v>
      </c>
      <c r="H10" s="110">
        <f t="shared" si="0"/>
        <v>496.95839999999998</v>
      </c>
    </row>
    <row r="11" spans="1:18" x14ac:dyDescent="0.3">
      <c r="A11" s="99">
        <v>41990</v>
      </c>
      <c r="B11" s="100" t="s">
        <v>494</v>
      </c>
      <c r="C11" s="100" t="s">
        <v>504</v>
      </c>
      <c r="D11" s="100" t="s">
        <v>516</v>
      </c>
      <c r="E11" s="100" t="s">
        <v>517</v>
      </c>
      <c r="F11" s="101">
        <v>3729.2025000000003</v>
      </c>
      <c r="G11" s="101">
        <v>4972.2700000000004</v>
      </c>
      <c r="H11" s="110">
        <f t="shared" si="0"/>
        <v>348.05890000000005</v>
      </c>
    </row>
    <row r="12" spans="1:18" x14ac:dyDescent="0.3">
      <c r="A12" s="99">
        <v>42125</v>
      </c>
      <c r="B12" s="100" t="s">
        <v>506</v>
      </c>
      <c r="C12" s="100" t="s">
        <v>518</v>
      </c>
      <c r="D12" s="100" t="s">
        <v>519</v>
      </c>
      <c r="E12" s="100" t="s">
        <v>520</v>
      </c>
      <c r="F12" s="101">
        <v>5349.4444000000003</v>
      </c>
      <c r="G12" s="101">
        <v>7866.83</v>
      </c>
      <c r="H12" s="110">
        <f t="shared" si="0"/>
        <v>708.01469999999995</v>
      </c>
    </row>
    <row r="13" spans="1:18" x14ac:dyDescent="0.3">
      <c r="A13" s="99">
        <v>42493</v>
      </c>
      <c r="B13" s="100" t="s">
        <v>494</v>
      </c>
      <c r="C13" s="100" t="s">
        <v>512</v>
      </c>
      <c r="D13" s="100" t="s">
        <v>510</v>
      </c>
      <c r="E13" s="100" t="s">
        <v>521</v>
      </c>
      <c r="F13" s="101">
        <v>4085.4915000000005</v>
      </c>
      <c r="G13" s="101">
        <v>9078.8700000000008</v>
      </c>
      <c r="H13" s="110">
        <f t="shared" si="0"/>
        <v>907.88700000000017</v>
      </c>
    </row>
    <row r="14" spans="1:18" x14ac:dyDescent="0.3">
      <c r="A14" s="99">
        <v>42099</v>
      </c>
      <c r="B14" s="100" t="s">
        <v>499</v>
      </c>
      <c r="C14" s="100" t="s">
        <v>504</v>
      </c>
      <c r="D14" s="100" t="s">
        <v>496</v>
      </c>
      <c r="E14" s="100" t="s">
        <v>522</v>
      </c>
      <c r="F14" s="101">
        <v>2952.3647999999998</v>
      </c>
      <c r="G14" s="101">
        <v>3354.96</v>
      </c>
      <c r="H14" s="110">
        <f t="shared" si="0"/>
        <v>234.84720000000002</v>
      </c>
    </row>
    <row r="15" spans="1:18" x14ac:dyDescent="0.3">
      <c r="A15" s="99">
        <v>41975</v>
      </c>
      <c r="B15" s="100" t="s">
        <v>494</v>
      </c>
      <c r="C15" s="100" t="s">
        <v>495</v>
      </c>
      <c r="D15" s="100" t="s">
        <v>523</v>
      </c>
      <c r="E15" s="100" t="s">
        <v>524</v>
      </c>
      <c r="F15" s="101">
        <v>2075.59</v>
      </c>
      <c r="G15" s="101">
        <v>3773.8</v>
      </c>
      <c r="H15" s="110">
        <f t="shared" si="0"/>
        <v>264.16600000000005</v>
      </c>
    </row>
    <row r="16" spans="1:18" x14ac:dyDescent="0.3">
      <c r="A16" s="99">
        <v>42368</v>
      </c>
      <c r="B16" s="100" t="s">
        <v>494</v>
      </c>
      <c r="C16" s="100" t="s">
        <v>525</v>
      </c>
      <c r="D16" s="100" t="s">
        <v>513</v>
      </c>
      <c r="E16" s="100" t="s">
        <v>526</v>
      </c>
      <c r="F16" s="101">
        <v>4007.9863999999998</v>
      </c>
      <c r="G16" s="101">
        <v>4554.53</v>
      </c>
      <c r="H16" s="110">
        <f t="shared" si="0"/>
        <v>318.81710000000004</v>
      </c>
    </row>
    <row r="17" spans="1:8" x14ac:dyDescent="0.3">
      <c r="A17" s="99">
        <v>42298</v>
      </c>
      <c r="B17" s="100" t="s">
        <v>136</v>
      </c>
      <c r="C17" s="100" t="s">
        <v>527</v>
      </c>
      <c r="D17" s="100" t="s">
        <v>528</v>
      </c>
      <c r="E17" s="100" t="s">
        <v>529</v>
      </c>
      <c r="F17" s="101">
        <v>6835.9719999999998</v>
      </c>
      <c r="G17" s="101">
        <v>7768.15</v>
      </c>
      <c r="H17" s="110">
        <f t="shared" si="0"/>
        <v>699.13349999999991</v>
      </c>
    </row>
    <row r="18" spans="1:8" x14ac:dyDescent="0.3">
      <c r="A18" s="99">
        <v>42367</v>
      </c>
      <c r="B18" s="100" t="s">
        <v>503</v>
      </c>
      <c r="C18" s="100" t="s">
        <v>507</v>
      </c>
      <c r="D18" s="100" t="s">
        <v>513</v>
      </c>
      <c r="E18" s="100" t="s">
        <v>530</v>
      </c>
      <c r="F18" s="101">
        <v>5338.44</v>
      </c>
      <c r="G18" s="101">
        <v>7117.92</v>
      </c>
      <c r="H18" s="110">
        <f t="shared" si="0"/>
        <v>640.61279999999999</v>
      </c>
    </row>
    <row r="19" spans="1:8" x14ac:dyDescent="0.3">
      <c r="A19" s="99">
        <v>41989</v>
      </c>
      <c r="B19" s="100" t="s">
        <v>499</v>
      </c>
      <c r="C19" s="100" t="s">
        <v>525</v>
      </c>
      <c r="D19" s="100" t="s">
        <v>510</v>
      </c>
      <c r="E19" s="100" t="s">
        <v>531</v>
      </c>
      <c r="F19" s="101">
        <v>8597.4559000000008</v>
      </c>
      <c r="G19" s="101">
        <v>9195.14</v>
      </c>
      <c r="H19" s="110">
        <f t="shared" si="0"/>
        <v>919.51400000000001</v>
      </c>
    </row>
    <row r="20" spans="1:8" x14ac:dyDescent="0.3">
      <c r="A20" s="99">
        <v>42443</v>
      </c>
      <c r="B20" s="100" t="s">
        <v>494</v>
      </c>
      <c r="C20" s="100" t="s">
        <v>504</v>
      </c>
      <c r="D20" s="100" t="s">
        <v>532</v>
      </c>
      <c r="E20" s="100" t="s">
        <v>533</v>
      </c>
      <c r="F20" s="101">
        <v>359.26359999999994</v>
      </c>
      <c r="G20" s="101">
        <v>619.41999999999996</v>
      </c>
      <c r="H20" s="110">
        <f t="shared" si="0"/>
        <v>24.776799999999998</v>
      </c>
    </row>
    <row r="21" spans="1:8" x14ac:dyDescent="0.3">
      <c r="A21" s="99">
        <v>42029</v>
      </c>
      <c r="B21" s="100" t="s">
        <v>506</v>
      </c>
      <c r="C21" s="100" t="s">
        <v>512</v>
      </c>
      <c r="D21" s="100" t="s">
        <v>534</v>
      </c>
      <c r="E21" s="100" t="s">
        <v>535</v>
      </c>
      <c r="F21" s="101">
        <v>7221.7023999999992</v>
      </c>
      <c r="G21" s="101">
        <v>8206.48</v>
      </c>
      <c r="H21" s="110">
        <f t="shared" si="0"/>
        <v>738.58319999999992</v>
      </c>
    </row>
    <row r="22" spans="1:8" x14ac:dyDescent="0.3">
      <c r="A22" s="99">
        <v>41921</v>
      </c>
      <c r="B22" s="100" t="s">
        <v>503</v>
      </c>
      <c r="C22" s="100" t="s">
        <v>495</v>
      </c>
      <c r="D22" s="100" t="s">
        <v>528</v>
      </c>
      <c r="E22" s="100" t="s">
        <v>536</v>
      </c>
      <c r="F22" s="101">
        <v>4846.16</v>
      </c>
      <c r="G22" s="101">
        <v>5507</v>
      </c>
      <c r="H22" s="110">
        <f t="shared" si="0"/>
        <v>495.63</v>
      </c>
    </row>
    <row r="23" spans="1:8" x14ac:dyDescent="0.3">
      <c r="A23" s="99">
        <v>42290</v>
      </c>
      <c r="B23" s="100" t="s">
        <v>506</v>
      </c>
      <c r="C23" s="100" t="s">
        <v>525</v>
      </c>
      <c r="D23" s="100" t="s">
        <v>496</v>
      </c>
      <c r="E23" s="100" t="s">
        <v>537</v>
      </c>
      <c r="F23" s="101">
        <v>3148.5255999999999</v>
      </c>
      <c r="G23" s="101">
        <v>3577.87</v>
      </c>
      <c r="H23" s="110">
        <f t="shared" si="0"/>
        <v>250.45090000000002</v>
      </c>
    </row>
    <row r="24" spans="1:8" x14ac:dyDescent="0.3">
      <c r="A24" s="99">
        <v>41996</v>
      </c>
      <c r="B24" s="100" t="s">
        <v>494</v>
      </c>
      <c r="C24" s="100" t="s">
        <v>504</v>
      </c>
      <c r="D24" s="100" t="s">
        <v>510</v>
      </c>
      <c r="E24" s="100" t="s">
        <v>538</v>
      </c>
      <c r="F24" s="101">
        <v>5385.81</v>
      </c>
      <c r="G24" s="101">
        <v>7181.08</v>
      </c>
      <c r="H24" s="110">
        <f t="shared" si="0"/>
        <v>646.29719999999998</v>
      </c>
    </row>
    <row r="25" spans="1:8" x14ac:dyDescent="0.3">
      <c r="A25" s="99">
        <v>42005</v>
      </c>
      <c r="B25" s="100" t="s">
        <v>136</v>
      </c>
      <c r="C25" s="100" t="s">
        <v>512</v>
      </c>
      <c r="D25" s="100" t="s">
        <v>519</v>
      </c>
      <c r="E25" s="100" t="s">
        <v>539</v>
      </c>
      <c r="F25" s="101">
        <v>2335.029</v>
      </c>
      <c r="G25" s="101">
        <v>5430.3</v>
      </c>
      <c r="H25" s="110">
        <f t="shared" si="0"/>
        <v>488.72699999999998</v>
      </c>
    </row>
    <row r="26" spans="1:8" x14ac:dyDescent="0.3">
      <c r="A26" s="99">
        <v>42220</v>
      </c>
      <c r="B26" s="100" t="s">
        <v>503</v>
      </c>
      <c r="C26" s="100" t="s">
        <v>495</v>
      </c>
      <c r="D26" s="100" t="s">
        <v>540</v>
      </c>
      <c r="E26" s="100" t="s">
        <v>541</v>
      </c>
      <c r="F26" s="101">
        <v>2395.2467999999999</v>
      </c>
      <c r="G26" s="101">
        <v>6473.64</v>
      </c>
      <c r="H26" s="110">
        <f t="shared" si="0"/>
        <v>582.62760000000003</v>
      </c>
    </row>
    <row r="27" spans="1:8" x14ac:dyDescent="0.3">
      <c r="A27" s="99">
        <v>42327</v>
      </c>
      <c r="B27" s="100" t="s">
        <v>494</v>
      </c>
      <c r="C27" s="100" t="s">
        <v>504</v>
      </c>
      <c r="D27" s="100" t="s">
        <v>510</v>
      </c>
      <c r="E27" s="100" t="s">
        <v>542</v>
      </c>
      <c r="F27" s="101">
        <v>4064.72</v>
      </c>
      <c r="G27" s="101">
        <v>7390.4</v>
      </c>
      <c r="H27" s="110">
        <f t="shared" si="0"/>
        <v>665.13599999999997</v>
      </c>
    </row>
    <row r="28" spans="1:8" x14ac:dyDescent="0.3">
      <c r="A28" s="99">
        <v>42369</v>
      </c>
      <c r="B28" s="100" t="s">
        <v>136</v>
      </c>
      <c r="C28" s="100" t="s">
        <v>527</v>
      </c>
      <c r="D28" s="100" t="s">
        <v>519</v>
      </c>
      <c r="E28" s="100" t="s">
        <v>543</v>
      </c>
      <c r="F28" s="101">
        <v>1449.1455000000001</v>
      </c>
      <c r="G28" s="101">
        <v>2634.81</v>
      </c>
      <c r="H28" s="110">
        <f t="shared" si="0"/>
        <v>184.4367</v>
      </c>
    </row>
    <row r="29" spans="1:8" x14ac:dyDescent="0.3">
      <c r="A29" s="99">
        <v>42054</v>
      </c>
      <c r="B29" s="100" t="s">
        <v>494</v>
      </c>
      <c r="C29" s="100" t="s">
        <v>504</v>
      </c>
      <c r="D29" s="100" t="s">
        <v>532</v>
      </c>
      <c r="E29" s="100" t="s">
        <v>544</v>
      </c>
      <c r="F29" s="101">
        <v>2881.4256999999998</v>
      </c>
      <c r="G29" s="101">
        <v>6700.99</v>
      </c>
      <c r="H29" s="110">
        <f t="shared" si="0"/>
        <v>603.08909999999992</v>
      </c>
    </row>
    <row r="30" spans="1:8" x14ac:dyDescent="0.3">
      <c r="A30" s="99">
        <v>42305</v>
      </c>
      <c r="B30" s="100" t="s">
        <v>494</v>
      </c>
      <c r="C30" s="100" t="s">
        <v>512</v>
      </c>
      <c r="D30" s="100" t="s">
        <v>508</v>
      </c>
      <c r="E30" s="100" t="s">
        <v>545</v>
      </c>
      <c r="F30" s="101">
        <v>1193.4675</v>
      </c>
      <c r="G30" s="101">
        <v>1591.29</v>
      </c>
      <c r="H30" s="110">
        <f t="shared" si="0"/>
        <v>79.56450000000001</v>
      </c>
    </row>
    <row r="31" spans="1:8" x14ac:dyDescent="0.3">
      <c r="A31" s="99">
        <v>42144</v>
      </c>
      <c r="B31" s="100" t="s">
        <v>499</v>
      </c>
      <c r="C31" s="100" t="s">
        <v>507</v>
      </c>
      <c r="D31" s="100" t="s">
        <v>508</v>
      </c>
      <c r="E31" s="100" t="s">
        <v>546</v>
      </c>
      <c r="F31" s="101">
        <v>2963.6761999999999</v>
      </c>
      <c r="G31" s="101">
        <v>5023.18</v>
      </c>
      <c r="H31" s="110">
        <f t="shared" si="0"/>
        <v>452.08620000000002</v>
      </c>
    </row>
    <row r="32" spans="1:8" x14ac:dyDescent="0.3">
      <c r="A32" s="99">
        <v>42262</v>
      </c>
      <c r="B32" s="100" t="s">
        <v>503</v>
      </c>
      <c r="C32" s="100" t="s">
        <v>527</v>
      </c>
      <c r="D32" s="100" t="s">
        <v>508</v>
      </c>
      <c r="E32" s="100" t="s">
        <v>547</v>
      </c>
      <c r="F32" s="101">
        <v>116.9192</v>
      </c>
      <c r="G32" s="101">
        <v>171.94</v>
      </c>
      <c r="H32" s="110">
        <f t="shared" si="0"/>
        <v>3.4388000000000001</v>
      </c>
    </row>
    <row r="33" spans="1:8" x14ac:dyDescent="0.3">
      <c r="A33" s="99">
        <v>42466</v>
      </c>
      <c r="B33" s="100" t="s">
        <v>506</v>
      </c>
      <c r="C33" s="100" t="s">
        <v>527</v>
      </c>
      <c r="D33" s="100" t="s">
        <v>548</v>
      </c>
      <c r="E33" s="100" t="s">
        <v>549</v>
      </c>
      <c r="F33" s="101">
        <v>4705.0725000000002</v>
      </c>
      <c r="G33" s="101">
        <v>6273.43</v>
      </c>
      <c r="H33" s="110">
        <f t="shared" si="0"/>
        <v>564.6087</v>
      </c>
    </row>
    <row r="34" spans="1:8" x14ac:dyDescent="0.3">
      <c r="A34" s="99">
        <v>42487</v>
      </c>
      <c r="B34" s="100" t="s">
        <v>499</v>
      </c>
      <c r="C34" s="100" t="s">
        <v>518</v>
      </c>
      <c r="D34" s="100" t="s">
        <v>550</v>
      </c>
      <c r="E34" s="100" t="s">
        <v>551</v>
      </c>
      <c r="F34" s="101">
        <v>3636.0837999999994</v>
      </c>
      <c r="G34" s="101">
        <v>6269.11</v>
      </c>
      <c r="H34" s="110">
        <f t="shared" si="0"/>
        <v>564.21989999999994</v>
      </c>
    </row>
    <row r="35" spans="1:8" x14ac:dyDescent="0.3">
      <c r="A35" s="99">
        <v>42206</v>
      </c>
      <c r="B35" s="100" t="s">
        <v>494</v>
      </c>
      <c r="C35" s="100" t="s">
        <v>500</v>
      </c>
      <c r="D35" s="100" t="s">
        <v>513</v>
      </c>
      <c r="E35" s="100" t="s">
        <v>552</v>
      </c>
      <c r="F35" s="101">
        <v>3251.3624999999997</v>
      </c>
      <c r="G35" s="101">
        <v>4335.1499999999996</v>
      </c>
      <c r="H35" s="110">
        <f t="shared" si="0"/>
        <v>303.46050000000002</v>
      </c>
    </row>
    <row r="36" spans="1:8" x14ac:dyDescent="0.3">
      <c r="A36" s="99">
        <v>42446</v>
      </c>
      <c r="B36" s="100" t="s">
        <v>136</v>
      </c>
      <c r="C36" s="100" t="s">
        <v>527</v>
      </c>
      <c r="D36" s="100" t="s">
        <v>510</v>
      </c>
      <c r="E36" s="100" t="s">
        <v>553</v>
      </c>
      <c r="F36" s="101">
        <v>1934.5303999999999</v>
      </c>
      <c r="G36" s="101">
        <v>2198.33</v>
      </c>
      <c r="H36" s="110">
        <f t="shared" si="0"/>
        <v>109.9165</v>
      </c>
    </row>
    <row r="37" spans="1:8" x14ac:dyDescent="0.3">
      <c r="A37" s="99">
        <v>42101</v>
      </c>
      <c r="B37" s="100" t="s">
        <v>503</v>
      </c>
      <c r="C37" s="100" t="s">
        <v>507</v>
      </c>
      <c r="D37" s="100" t="s">
        <v>496</v>
      </c>
      <c r="E37" s="100" t="s">
        <v>554</v>
      </c>
      <c r="F37" s="101">
        <v>1186.6409000000001</v>
      </c>
      <c r="G37" s="101">
        <v>2759.63</v>
      </c>
      <c r="H37" s="110">
        <f t="shared" si="0"/>
        <v>193.17410000000004</v>
      </c>
    </row>
    <row r="38" spans="1:8" x14ac:dyDescent="0.3">
      <c r="A38" s="99">
        <v>42115</v>
      </c>
      <c r="B38" s="100" t="s">
        <v>494</v>
      </c>
      <c r="C38" s="100" t="s">
        <v>518</v>
      </c>
      <c r="D38" s="100" t="s">
        <v>516</v>
      </c>
      <c r="E38" s="100" t="s">
        <v>555</v>
      </c>
      <c r="F38" s="101">
        <v>1641.6136000000001</v>
      </c>
      <c r="G38" s="101">
        <v>1865.47</v>
      </c>
      <c r="H38" s="110">
        <f t="shared" si="0"/>
        <v>93.273500000000013</v>
      </c>
    </row>
    <row r="39" spans="1:8" x14ac:dyDescent="0.3">
      <c r="A39" s="99">
        <v>42349</v>
      </c>
      <c r="B39" s="100" t="s">
        <v>494</v>
      </c>
      <c r="C39" s="100" t="s">
        <v>504</v>
      </c>
      <c r="D39" s="100" t="s">
        <v>496</v>
      </c>
      <c r="E39" s="100" t="s">
        <v>556</v>
      </c>
      <c r="F39" s="101">
        <v>3308.4067999999997</v>
      </c>
      <c r="G39" s="101">
        <v>8941.64</v>
      </c>
      <c r="H39" s="110">
        <f t="shared" si="0"/>
        <v>804.74759999999992</v>
      </c>
    </row>
    <row r="40" spans="1:8" x14ac:dyDescent="0.3">
      <c r="A40" s="99">
        <v>42435</v>
      </c>
      <c r="B40" s="100" t="s">
        <v>499</v>
      </c>
      <c r="C40" s="100" t="s">
        <v>500</v>
      </c>
      <c r="D40" s="100" t="s">
        <v>540</v>
      </c>
      <c r="E40" s="100" t="s">
        <v>557</v>
      </c>
      <c r="F40" s="101">
        <v>4155.9016000000001</v>
      </c>
      <c r="G40" s="101">
        <v>6111.62</v>
      </c>
      <c r="H40" s="110">
        <f t="shared" si="0"/>
        <v>550.04579999999999</v>
      </c>
    </row>
    <row r="41" spans="1:8" x14ac:dyDescent="0.3">
      <c r="A41" s="99">
        <v>42345</v>
      </c>
      <c r="B41" s="100" t="s">
        <v>506</v>
      </c>
      <c r="C41" s="100" t="s">
        <v>525</v>
      </c>
      <c r="D41" s="100" t="s">
        <v>513</v>
      </c>
      <c r="E41" s="100" t="s">
        <v>558</v>
      </c>
      <c r="F41" s="101">
        <v>731.8193</v>
      </c>
      <c r="G41" s="101">
        <v>1977.89</v>
      </c>
      <c r="H41" s="110">
        <f t="shared" si="0"/>
        <v>98.894500000000008</v>
      </c>
    </row>
    <row r="42" spans="1:8" x14ac:dyDescent="0.3">
      <c r="A42" s="99">
        <v>42194</v>
      </c>
      <c r="B42" s="100" t="s">
        <v>494</v>
      </c>
      <c r="C42" s="100" t="s">
        <v>512</v>
      </c>
      <c r="D42" s="100" t="s">
        <v>550</v>
      </c>
      <c r="E42" s="100" t="s">
        <v>559</v>
      </c>
      <c r="F42" s="101">
        <v>3140.5781999999999</v>
      </c>
      <c r="G42" s="101">
        <v>5414.79</v>
      </c>
      <c r="H42" s="110">
        <f t="shared" si="0"/>
        <v>487.33109999999999</v>
      </c>
    </row>
    <row r="43" spans="1:8" x14ac:dyDescent="0.3">
      <c r="A43" s="99">
        <v>42064</v>
      </c>
      <c r="B43" s="100" t="s">
        <v>494</v>
      </c>
      <c r="C43" s="100" t="s">
        <v>527</v>
      </c>
      <c r="D43" s="100" t="s">
        <v>548</v>
      </c>
      <c r="E43" s="100" t="s">
        <v>560</v>
      </c>
      <c r="F43" s="101">
        <v>2356.6840000000002</v>
      </c>
      <c r="G43" s="101">
        <v>4284.88</v>
      </c>
      <c r="H43" s="110">
        <f t="shared" si="0"/>
        <v>299.94160000000005</v>
      </c>
    </row>
    <row r="44" spans="1:8" x14ac:dyDescent="0.3">
      <c r="A44" s="99">
        <v>42264</v>
      </c>
      <c r="B44" s="100" t="s">
        <v>494</v>
      </c>
      <c r="C44" s="100" t="s">
        <v>518</v>
      </c>
      <c r="D44" s="100" t="s">
        <v>501</v>
      </c>
      <c r="E44" s="100" t="s">
        <v>561</v>
      </c>
      <c r="F44" s="101">
        <v>4257.4391999999998</v>
      </c>
      <c r="G44" s="101">
        <v>6260.94</v>
      </c>
      <c r="H44" s="110">
        <f t="shared" si="0"/>
        <v>563.48459999999989</v>
      </c>
    </row>
    <row r="45" spans="1:8" x14ac:dyDescent="0.3">
      <c r="A45" s="99">
        <v>42032</v>
      </c>
      <c r="B45" s="100" t="s">
        <v>506</v>
      </c>
      <c r="C45" s="100" t="s">
        <v>504</v>
      </c>
      <c r="D45" s="100" t="s">
        <v>519</v>
      </c>
      <c r="E45" s="100" t="s">
        <v>562</v>
      </c>
      <c r="F45" s="101">
        <v>3730.9585500000003</v>
      </c>
      <c r="G45" s="101">
        <v>3990.33</v>
      </c>
      <c r="H45" s="110">
        <f t="shared" si="0"/>
        <v>279.32310000000001</v>
      </c>
    </row>
    <row r="46" spans="1:8" x14ac:dyDescent="0.3">
      <c r="A46" s="99">
        <v>42378</v>
      </c>
      <c r="B46" s="100" t="s">
        <v>494</v>
      </c>
      <c r="C46" s="100" t="s">
        <v>525</v>
      </c>
      <c r="D46" s="100" t="s">
        <v>550</v>
      </c>
      <c r="E46" s="100" t="s">
        <v>563</v>
      </c>
      <c r="F46" s="101">
        <v>2741.9580000000001</v>
      </c>
      <c r="G46" s="101">
        <v>6093.24</v>
      </c>
      <c r="H46" s="110">
        <f t="shared" si="0"/>
        <v>548.39159999999993</v>
      </c>
    </row>
    <row r="47" spans="1:8" x14ac:dyDescent="0.3">
      <c r="A47" s="99">
        <v>42078</v>
      </c>
      <c r="B47" s="100" t="s">
        <v>499</v>
      </c>
      <c r="C47" s="100" t="s">
        <v>512</v>
      </c>
      <c r="D47" s="100" t="s">
        <v>528</v>
      </c>
      <c r="E47" s="100" t="s">
        <v>564</v>
      </c>
      <c r="F47" s="101">
        <v>1575.6730000000002</v>
      </c>
      <c r="G47" s="101">
        <v>2864.86</v>
      </c>
      <c r="H47" s="110">
        <f t="shared" si="0"/>
        <v>200.54020000000003</v>
      </c>
    </row>
    <row r="48" spans="1:8" x14ac:dyDescent="0.3">
      <c r="A48" s="99">
        <v>42273</v>
      </c>
      <c r="B48" s="100" t="s">
        <v>494</v>
      </c>
      <c r="C48" s="100" t="s">
        <v>504</v>
      </c>
      <c r="D48" s="100" t="s">
        <v>548</v>
      </c>
      <c r="E48" s="100" t="s">
        <v>565</v>
      </c>
      <c r="F48" s="101">
        <v>4035.8835999999997</v>
      </c>
      <c r="G48" s="101">
        <v>6958.42</v>
      </c>
      <c r="H48" s="110">
        <f t="shared" si="0"/>
        <v>626.25779999999997</v>
      </c>
    </row>
    <row r="49" spans="1:8" x14ac:dyDescent="0.3">
      <c r="A49" s="99">
        <v>42052</v>
      </c>
      <c r="B49" s="100" t="s">
        <v>494</v>
      </c>
      <c r="C49" s="100" t="s">
        <v>495</v>
      </c>
      <c r="D49" s="100" t="s">
        <v>548</v>
      </c>
      <c r="E49" s="100" t="s">
        <v>566</v>
      </c>
      <c r="F49" s="101">
        <v>725.55250000000001</v>
      </c>
      <c r="G49" s="101">
        <v>1229.75</v>
      </c>
      <c r="H49" s="110">
        <f t="shared" si="0"/>
        <v>61.487500000000004</v>
      </c>
    </row>
    <row r="50" spans="1:8" x14ac:dyDescent="0.3">
      <c r="A50" s="99">
        <v>42506</v>
      </c>
      <c r="B50" s="100" t="s">
        <v>494</v>
      </c>
      <c r="C50" s="100" t="s">
        <v>525</v>
      </c>
      <c r="D50" s="100" t="s">
        <v>534</v>
      </c>
      <c r="E50" s="100" t="s">
        <v>567</v>
      </c>
      <c r="F50" s="101">
        <v>3491.8708999999999</v>
      </c>
      <c r="G50" s="101">
        <v>8120.63</v>
      </c>
      <c r="H50" s="110">
        <f t="shared" si="0"/>
        <v>730.85669999999993</v>
      </c>
    </row>
    <row r="51" spans="1:8" x14ac:dyDescent="0.3">
      <c r="A51" s="99">
        <v>42357</v>
      </c>
      <c r="B51" s="100" t="s">
        <v>499</v>
      </c>
      <c r="C51" s="100" t="s">
        <v>507</v>
      </c>
      <c r="D51" s="100" t="s">
        <v>548</v>
      </c>
      <c r="E51" s="100" t="s">
        <v>568</v>
      </c>
      <c r="F51" s="101">
        <v>5590.2749999999996</v>
      </c>
      <c r="G51" s="101">
        <v>7453.7</v>
      </c>
      <c r="H51" s="110">
        <f t="shared" si="0"/>
        <v>670.83299999999997</v>
      </c>
    </row>
    <row r="52" spans="1:8" x14ac:dyDescent="0.3">
      <c r="A52" s="99">
        <v>41919</v>
      </c>
      <c r="B52" s="100" t="s">
        <v>503</v>
      </c>
      <c r="C52" s="100" t="s">
        <v>504</v>
      </c>
      <c r="D52" s="100" t="s">
        <v>550</v>
      </c>
      <c r="E52" s="100" t="s">
        <v>569</v>
      </c>
      <c r="F52" s="101">
        <v>2266.7966000000001</v>
      </c>
      <c r="G52" s="101">
        <v>5271.62</v>
      </c>
      <c r="H52" s="110">
        <f t="shared" si="0"/>
        <v>474.44579999999996</v>
      </c>
    </row>
    <row r="53" spans="1:8" x14ac:dyDescent="0.3">
      <c r="A53" s="99">
        <v>42235</v>
      </c>
      <c r="B53" s="100" t="s">
        <v>494</v>
      </c>
      <c r="C53" s="100" t="s">
        <v>518</v>
      </c>
      <c r="D53" s="100" t="s">
        <v>496</v>
      </c>
      <c r="E53" s="100" t="s">
        <v>570</v>
      </c>
      <c r="F53" s="101">
        <v>272.13300000000004</v>
      </c>
      <c r="G53" s="101">
        <v>604.74</v>
      </c>
      <c r="H53" s="110">
        <f t="shared" si="0"/>
        <v>24.189600000000002</v>
      </c>
    </row>
    <row r="54" spans="1:8" x14ac:dyDescent="0.3">
      <c r="A54" s="99">
        <v>42282</v>
      </c>
      <c r="B54" s="100" t="s">
        <v>136</v>
      </c>
      <c r="C54" s="100" t="s">
        <v>527</v>
      </c>
      <c r="D54" s="100" t="s">
        <v>540</v>
      </c>
      <c r="E54" s="100" t="s">
        <v>551</v>
      </c>
      <c r="F54" s="101">
        <v>5848.9125000000004</v>
      </c>
      <c r="G54" s="101">
        <v>7798.55</v>
      </c>
      <c r="H54" s="110">
        <f t="shared" si="0"/>
        <v>701.86950000000002</v>
      </c>
    </row>
    <row r="55" spans="1:8" x14ac:dyDescent="0.3">
      <c r="A55" s="99">
        <v>41881</v>
      </c>
      <c r="B55" s="100" t="s">
        <v>494</v>
      </c>
      <c r="C55" s="100" t="s">
        <v>507</v>
      </c>
      <c r="D55" s="100" t="s">
        <v>510</v>
      </c>
      <c r="E55" s="100" t="s">
        <v>571</v>
      </c>
      <c r="F55" s="101">
        <v>1155.0808</v>
      </c>
      <c r="G55" s="101">
        <v>3121.84</v>
      </c>
      <c r="H55" s="110">
        <f t="shared" si="0"/>
        <v>218.52880000000002</v>
      </c>
    </row>
    <row r="56" spans="1:8" x14ac:dyDescent="0.3">
      <c r="A56" s="99">
        <v>42053</v>
      </c>
      <c r="B56" s="100" t="s">
        <v>494</v>
      </c>
      <c r="C56" s="100" t="s">
        <v>495</v>
      </c>
      <c r="D56" s="100" t="s">
        <v>540</v>
      </c>
      <c r="E56" s="100" t="s">
        <v>572</v>
      </c>
      <c r="F56" s="101">
        <v>4217.7151999999996</v>
      </c>
      <c r="G56" s="101">
        <v>9808.64</v>
      </c>
      <c r="H56" s="110">
        <f t="shared" si="0"/>
        <v>980.86400000000003</v>
      </c>
    </row>
    <row r="57" spans="1:8" x14ac:dyDescent="0.3">
      <c r="A57" s="99">
        <v>42508</v>
      </c>
      <c r="B57" s="100" t="s">
        <v>494</v>
      </c>
      <c r="C57" s="100" t="s">
        <v>518</v>
      </c>
      <c r="D57" s="100" t="s">
        <v>508</v>
      </c>
      <c r="E57" s="100" t="s">
        <v>573</v>
      </c>
      <c r="F57" s="101">
        <v>1365.32</v>
      </c>
      <c r="G57" s="101">
        <v>1551.5</v>
      </c>
      <c r="H57" s="110">
        <f t="shared" si="0"/>
        <v>77.575000000000003</v>
      </c>
    </row>
    <row r="58" spans="1:8" x14ac:dyDescent="0.3">
      <c r="A58" s="99">
        <v>42350</v>
      </c>
      <c r="B58" s="100" t="s">
        <v>503</v>
      </c>
      <c r="C58" s="100" t="s">
        <v>527</v>
      </c>
      <c r="D58" s="100" t="s">
        <v>513</v>
      </c>
      <c r="E58" s="100" t="s">
        <v>574</v>
      </c>
      <c r="F58" s="101">
        <v>4482.7980000000007</v>
      </c>
      <c r="G58" s="101">
        <v>6592.35</v>
      </c>
      <c r="H58" s="110">
        <f t="shared" si="0"/>
        <v>593.31150000000002</v>
      </c>
    </row>
    <row r="59" spans="1:8" x14ac:dyDescent="0.3">
      <c r="A59" s="99">
        <v>42437</v>
      </c>
      <c r="B59" s="100" t="s">
        <v>506</v>
      </c>
      <c r="C59" s="100" t="s">
        <v>525</v>
      </c>
      <c r="D59" s="100" t="s">
        <v>532</v>
      </c>
      <c r="E59" s="100" t="s">
        <v>575</v>
      </c>
      <c r="F59" s="101">
        <v>2924.2365</v>
      </c>
      <c r="G59" s="101">
        <v>6800.55</v>
      </c>
      <c r="H59" s="110">
        <f t="shared" si="0"/>
        <v>612.04949999999997</v>
      </c>
    </row>
    <row r="60" spans="1:8" x14ac:dyDescent="0.3">
      <c r="A60" s="99">
        <v>41807</v>
      </c>
      <c r="B60" s="100" t="s">
        <v>494</v>
      </c>
      <c r="C60" s="100" t="s">
        <v>495</v>
      </c>
      <c r="D60" s="100" t="s">
        <v>519</v>
      </c>
      <c r="E60" s="100" t="s">
        <v>576</v>
      </c>
      <c r="F60" s="101">
        <v>4246.5736500000003</v>
      </c>
      <c r="G60" s="101">
        <v>4541.79</v>
      </c>
      <c r="H60" s="110">
        <f t="shared" si="0"/>
        <v>317.92530000000005</v>
      </c>
    </row>
    <row r="61" spans="1:8" x14ac:dyDescent="0.3">
      <c r="A61" s="99">
        <v>42051</v>
      </c>
      <c r="B61" s="100" t="s">
        <v>494</v>
      </c>
      <c r="C61" s="100" t="s">
        <v>500</v>
      </c>
      <c r="D61" s="100" t="s">
        <v>548</v>
      </c>
      <c r="E61" s="100" t="s">
        <v>577</v>
      </c>
      <c r="F61" s="101">
        <v>92.275999999999996</v>
      </c>
      <c r="G61" s="101">
        <v>135.69999999999999</v>
      </c>
      <c r="H61" s="110">
        <f t="shared" si="0"/>
        <v>2.714</v>
      </c>
    </row>
    <row r="62" spans="1:8" x14ac:dyDescent="0.3">
      <c r="A62" s="99">
        <v>42464</v>
      </c>
      <c r="B62" s="100" t="s">
        <v>136</v>
      </c>
      <c r="C62" s="100" t="s">
        <v>495</v>
      </c>
      <c r="D62" s="100" t="s">
        <v>534</v>
      </c>
      <c r="E62" s="100" t="s">
        <v>578</v>
      </c>
      <c r="F62" s="101">
        <v>1701.144</v>
      </c>
      <c r="G62" s="101">
        <v>3780.32</v>
      </c>
      <c r="H62" s="110">
        <f t="shared" si="0"/>
        <v>264.62240000000003</v>
      </c>
    </row>
    <row r="63" spans="1:8" x14ac:dyDescent="0.3">
      <c r="A63" s="99">
        <v>42097</v>
      </c>
      <c r="B63" s="100" t="s">
        <v>506</v>
      </c>
      <c r="C63" s="100" t="s">
        <v>512</v>
      </c>
      <c r="D63" s="100" t="s">
        <v>523</v>
      </c>
      <c r="E63" s="100" t="s">
        <v>579</v>
      </c>
      <c r="F63" s="101">
        <v>2070.5570000000002</v>
      </c>
      <c r="G63" s="101">
        <v>5596.1</v>
      </c>
      <c r="H63" s="110">
        <f t="shared" si="0"/>
        <v>503.649</v>
      </c>
    </row>
    <row r="64" spans="1:8" x14ac:dyDescent="0.3">
      <c r="A64" s="99">
        <v>41837</v>
      </c>
      <c r="B64" s="100" t="s">
        <v>506</v>
      </c>
      <c r="C64" s="100" t="s">
        <v>525</v>
      </c>
      <c r="D64" s="100" t="s">
        <v>501</v>
      </c>
      <c r="E64" s="100" t="s">
        <v>580</v>
      </c>
      <c r="F64" s="101">
        <v>6305.0007999999998</v>
      </c>
      <c r="G64" s="101">
        <v>9272.06</v>
      </c>
      <c r="H64" s="110">
        <f t="shared" si="0"/>
        <v>927.20600000000002</v>
      </c>
    </row>
    <row r="65" spans="1:8" x14ac:dyDescent="0.3">
      <c r="A65" s="99">
        <v>42200</v>
      </c>
      <c r="B65" s="100" t="s">
        <v>494</v>
      </c>
      <c r="C65" s="100" t="s">
        <v>507</v>
      </c>
      <c r="D65" s="100" t="s">
        <v>550</v>
      </c>
      <c r="E65" s="100" t="s">
        <v>581</v>
      </c>
      <c r="F65" s="101">
        <v>5085.1274000000003</v>
      </c>
      <c r="G65" s="101">
        <v>8618.86</v>
      </c>
      <c r="H65" s="110">
        <f t="shared" si="0"/>
        <v>775.69740000000002</v>
      </c>
    </row>
    <row r="66" spans="1:8" x14ac:dyDescent="0.3">
      <c r="A66" s="99">
        <v>41822</v>
      </c>
      <c r="B66" s="100" t="s">
        <v>494</v>
      </c>
      <c r="C66" s="100" t="s">
        <v>512</v>
      </c>
      <c r="D66" s="100" t="s">
        <v>510</v>
      </c>
      <c r="E66" s="100" t="s">
        <v>582</v>
      </c>
      <c r="F66" s="101">
        <v>1231.7985000000001</v>
      </c>
      <c r="G66" s="101">
        <v>2737.33</v>
      </c>
      <c r="H66" s="110">
        <f t="shared" si="0"/>
        <v>191.6131</v>
      </c>
    </row>
    <row r="67" spans="1:8" x14ac:dyDescent="0.3">
      <c r="A67" s="99">
        <v>42301</v>
      </c>
      <c r="B67" s="100" t="s">
        <v>136</v>
      </c>
      <c r="C67" s="100" t="s">
        <v>518</v>
      </c>
      <c r="D67" s="100" t="s">
        <v>532</v>
      </c>
      <c r="E67" s="100" t="s">
        <v>583</v>
      </c>
      <c r="F67" s="101">
        <v>1174.9770000000001</v>
      </c>
      <c r="G67" s="101">
        <v>2611.06</v>
      </c>
      <c r="H67" s="110">
        <f t="shared" ref="H67:H130" si="1">HLOOKUP(G67,$K$2:$R$3,2,TRUE)*G67</f>
        <v>182.77420000000001</v>
      </c>
    </row>
    <row r="68" spans="1:8" x14ac:dyDescent="0.3">
      <c r="A68" s="99">
        <v>41978</v>
      </c>
      <c r="B68" s="100" t="s">
        <v>494</v>
      </c>
      <c r="C68" s="100" t="s">
        <v>527</v>
      </c>
      <c r="D68" s="100" t="s">
        <v>540</v>
      </c>
      <c r="E68" s="100" t="s">
        <v>584</v>
      </c>
      <c r="F68" s="101">
        <v>1210.3425</v>
      </c>
      <c r="G68" s="101">
        <v>1613.79</v>
      </c>
      <c r="H68" s="110">
        <f t="shared" si="1"/>
        <v>80.68950000000001</v>
      </c>
    </row>
    <row r="69" spans="1:8" x14ac:dyDescent="0.3">
      <c r="A69" s="99">
        <v>42171</v>
      </c>
      <c r="B69" s="100" t="s">
        <v>499</v>
      </c>
      <c r="C69" s="100" t="s">
        <v>518</v>
      </c>
      <c r="D69" s="100" t="s">
        <v>523</v>
      </c>
      <c r="E69" s="100" t="s">
        <v>585</v>
      </c>
      <c r="F69" s="101">
        <v>1908.5475000000001</v>
      </c>
      <c r="G69" s="101">
        <v>2544.73</v>
      </c>
      <c r="H69" s="110">
        <f t="shared" si="1"/>
        <v>178.13110000000003</v>
      </c>
    </row>
    <row r="70" spans="1:8" x14ac:dyDescent="0.3">
      <c r="A70" s="99">
        <v>42243</v>
      </c>
      <c r="B70" s="100" t="s">
        <v>494</v>
      </c>
      <c r="C70" s="100" t="s">
        <v>527</v>
      </c>
      <c r="D70" s="100" t="s">
        <v>496</v>
      </c>
      <c r="E70" s="100" t="s">
        <v>586</v>
      </c>
      <c r="F70" s="101">
        <v>836.17600000000004</v>
      </c>
      <c r="G70" s="101">
        <v>1520.32</v>
      </c>
      <c r="H70" s="110">
        <f t="shared" si="1"/>
        <v>76.016000000000005</v>
      </c>
    </row>
    <row r="71" spans="1:8" x14ac:dyDescent="0.3">
      <c r="A71" s="99">
        <v>42344</v>
      </c>
      <c r="B71" s="100" t="s">
        <v>503</v>
      </c>
      <c r="C71" s="100" t="s">
        <v>504</v>
      </c>
      <c r="D71" s="100" t="s">
        <v>508</v>
      </c>
      <c r="E71" s="100" t="s">
        <v>587</v>
      </c>
      <c r="F71" s="101">
        <v>1798.3416</v>
      </c>
      <c r="G71" s="101">
        <v>2043.57</v>
      </c>
      <c r="H71" s="110">
        <f t="shared" si="1"/>
        <v>102.1785</v>
      </c>
    </row>
    <row r="72" spans="1:8" x14ac:dyDescent="0.3">
      <c r="A72" s="99">
        <v>42248</v>
      </c>
      <c r="B72" s="100" t="s">
        <v>136</v>
      </c>
      <c r="C72" s="100" t="s">
        <v>525</v>
      </c>
      <c r="D72" s="100" t="s">
        <v>510</v>
      </c>
      <c r="E72" s="100" t="s">
        <v>588</v>
      </c>
      <c r="F72" s="101">
        <v>2640.1320000000001</v>
      </c>
      <c r="G72" s="101">
        <v>4800.24</v>
      </c>
      <c r="H72" s="110">
        <f t="shared" si="1"/>
        <v>336.01679999999999</v>
      </c>
    </row>
    <row r="73" spans="1:8" x14ac:dyDescent="0.3">
      <c r="A73" s="99">
        <v>42406</v>
      </c>
      <c r="B73" s="100" t="s">
        <v>494</v>
      </c>
      <c r="C73" s="100" t="s">
        <v>507</v>
      </c>
      <c r="D73" s="100" t="s">
        <v>540</v>
      </c>
      <c r="E73" s="100" t="s">
        <v>589</v>
      </c>
      <c r="F73" s="101">
        <v>4949.5349999999999</v>
      </c>
      <c r="G73" s="101">
        <v>6599.38</v>
      </c>
      <c r="H73" s="110">
        <f t="shared" si="1"/>
        <v>593.94420000000002</v>
      </c>
    </row>
    <row r="74" spans="1:8" x14ac:dyDescent="0.3">
      <c r="A74" s="99">
        <v>42492</v>
      </c>
      <c r="B74" s="100" t="s">
        <v>494</v>
      </c>
      <c r="C74" s="100" t="s">
        <v>504</v>
      </c>
      <c r="D74" s="100" t="s">
        <v>519</v>
      </c>
      <c r="E74" s="100" t="s">
        <v>590</v>
      </c>
      <c r="F74" s="101">
        <v>5843.4508000000005</v>
      </c>
      <c r="G74" s="101">
        <v>6249.68</v>
      </c>
      <c r="H74" s="110">
        <f t="shared" si="1"/>
        <v>562.47119999999995</v>
      </c>
    </row>
    <row r="75" spans="1:8" x14ac:dyDescent="0.3">
      <c r="A75" s="99">
        <v>41984</v>
      </c>
      <c r="B75" s="100" t="s">
        <v>499</v>
      </c>
      <c r="C75" s="100" t="s">
        <v>504</v>
      </c>
      <c r="D75" s="100" t="s">
        <v>523</v>
      </c>
      <c r="E75" s="100" t="s">
        <v>591</v>
      </c>
      <c r="F75" s="101">
        <v>1518.2024999999999</v>
      </c>
      <c r="G75" s="101">
        <v>2024.27</v>
      </c>
      <c r="H75" s="110">
        <f t="shared" si="1"/>
        <v>101.21350000000001</v>
      </c>
    </row>
    <row r="76" spans="1:8" x14ac:dyDescent="0.3">
      <c r="A76" s="99">
        <v>42347</v>
      </c>
      <c r="B76" s="100" t="s">
        <v>499</v>
      </c>
      <c r="C76" s="100" t="s">
        <v>507</v>
      </c>
      <c r="D76" s="100" t="s">
        <v>523</v>
      </c>
      <c r="E76" s="100" t="s">
        <v>592</v>
      </c>
      <c r="F76" s="101">
        <v>7327.08</v>
      </c>
      <c r="G76" s="101">
        <v>9769.44</v>
      </c>
      <c r="H76" s="110">
        <f t="shared" si="1"/>
        <v>976.94400000000007</v>
      </c>
    </row>
    <row r="77" spans="1:8" x14ac:dyDescent="0.3">
      <c r="A77" s="99">
        <v>42124</v>
      </c>
      <c r="B77" s="100" t="s">
        <v>499</v>
      </c>
      <c r="C77" s="100" t="s">
        <v>495</v>
      </c>
      <c r="D77" s="100" t="s">
        <v>550</v>
      </c>
      <c r="E77" s="100" t="s">
        <v>593</v>
      </c>
      <c r="F77" s="101">
        <v>1297.0133999999998</v>
      </c>
      <c r="G77" s="101">
        <v>2236.23</v>
      </c>
      <c r="H77" s="110">
        <f t="shared" si="1"/>
        <v>111.81150000000001</v>
      </c>
    </row>
    <row r="78" spans="1:8" x14ac:dyDescent="0.3">
      <c r="A78" s="99">
        <v>42209</v>
      </c>
      <c r="B78" s="100" t="s">
        <v>494</v>
      </c>
      <c r="C78" s="100" t="s">
        <v>507</v>
      </c>
      <c r="D78" s="100" t="s">
        <v>523</v>
      </c>
      <c r="E78" s="100" t="s">
        <v>594</v>
      </c>
      <c r="F78" s="101">
        <v>1775.075</v>
      </c>
      <c r="G78" s="101">
        <v>4797.5</v>
      </c>
      <c r="H78" s="110">
        <f t="shared" si="1"/>
        <v>335.82500000000005</v>
      </c>
    </row>
    <row r="79" spans="1:8" x14ac:dyDescent="0.3">
      <c r="A79" s="99">
        <v>41864</v>
      </c>
      <c r="B79" s="100" t="s">
        <v>499</v>
      </c>
      <c r="C79" s="100" t="s">
        <v>500</v>
      </c>
      <c r="D79" s="100" t="s">
        <v>550</v>
      </c>
      <c r="E79" s="100" t="s">
        <v>595</v>
      </c>
      <c r="F79" s="101">
        <v>3413.6274000000003</v>
      </c>
      <c r="G79" s="101">
        <v>9226.02</v>
      </c>
      <c r="H79" s="110">
        <f t="shared" si="1"/>
        <v>922.60200000000009</v>
      </c>
    </row>
    <row r="80" spans="1:8" x14ac:dyDescent="0.3">
      <c r="A80" s="99">
        <v>42033</v>
      </c>
      <c r="B80" s="100" t="s">
        <v>506</v>
      </c>
      <c r="C80" s="100" t="s">
        <v>507</v>
      </c>
      <c r="D80" s="100" t="s">
        <v>516</v>
      </c>
      <c r="E80" s="100" t="s">
        <v>596</v>
      </c>
      <c r="F80" s="101">
        <v>2442.518</v>
      </c>
      <c r="G80" s="101">
        <v>6601.4</v>
      </c>
      <c r="H80" s="110">
        <f t="shared" si="1"/>
        <v>594.12599999999998</v>
      </c>
    </row>
    <row r="81" spans="1:8" x14ac:dyDescent="0.3">
      <c r="A81" s="99">
        <v>42174</v>
      </c>
      <c r="B81" s="100" t="s">
        <v>494</v>
      </c>
      <c r="C81" s="100" t="s">
        <v>527</v>
      </c>
      <c r="D81" s="100" t="s">
        <v>534</v>
      </c>
      <c r="E81" s="100" t="s">
        <v>597</v>
      </c>
      <c r="F81" s="101">
        <v>1479.2355</v>
      </c>
      <c r="G81" s="101">
        <v>3287.19</v>
      </c>
      <c r="H81" s="110">
        <f t="shared" si="1"/>
        <v>230.10330000000002</v>
      </c>
    </row>
    <row r="82" spans="1:8" x14ac:dyDescent="0.3">
      <c r="A82" s="99">
        <v>42018</v>
      </c>
      <c r="B82" s="100" t="s">
        <v>499</v>
      </c>
      <c r="C82" s="100" t="s">
        <v>525</v>
      </c>
      <c r="D82" s="100" t="s">
        <v>523</v>
      </c>
      <c r="E82" s="100" t="s">
        <v>598</v>
      </c>
      <c r="F82" s="101">
        <v>2401.7329</v>
      </c>
      <c r="G82" s="101">
        <v>6491.17</v>
      </c>
      <c r="H82" s="110">
        <f t="shared" si="1"/>
        <v>584.20529999999997</v>
      </c>
    </row>
    <row r="83" spans="1:8" x14ac:dyDescent="0.3">
      <c r="A83" s="99">
        <v>42093</v>
      </c>
      <c r="B83" s="100" t="s">
        <v>503</v>
      </c>
      <c r="C83" s="100" t="s">
        <v>507</v>
      </c>
      <c r="D83" s="100" t="s">
        <v>532</v>
      </c>
      <c r="E83" s="100" t="s">
        <v>599</v>
      </c>
      <c r="F83" s="101">
        <v>3234.2809999999995</v>
      </c>
      <c r="G83" s="101">
        <v>8741.2999999999993</v>
      </c>
      <c r="H83" s="110">
        <f t="shared" si="1"/>
        <v>786.71699999999987</v>
      </c>
    </row>
    <row r="84" spans="1:8" x14ac:dyDescent="0.3">
      <c r="A84" s="99">
        <v>42069</v>
      </c>
      <c r="B84" s="100" t="s">
        <v>499</v>
      </c>
      <c r="C84" s="100" t="s">
        <v>512</v>
      </c>
      <c r="D84" s="100" t="s">
        <v>501</v>
      </c>
      <c r="E84" s="100" t="s">
        <v>600</v>
      </c>
      <c r="F84" s="101">
        <v>8446.4599999999991</v>
      </c>
      <c r="G84" s="101">
        <v>9598.25</v>
      </c>
      <c r="H84" s="110">
        <f t="shared" si="1"/>
        <v>959.82500000000005</v>
      </c>
    </row>
    <row r="85" spans="1:8" x14ac:dyDescent="0.3">
      <c r="A85" s="99">
        <v>42004</v>
      </c>
      <c r="B85" s="100" t="s">
        <v>499</v>
      </c>
      <c r="C85" s="100" t="s">
        <v>495</v>
      </c>
      <c r="D85" s="100" t="s">
        <v>548</v>
      </c>
      <c r="E85" s="100" t="s">
        <v>601</v>
      </c>
      <c r="F85" s="101">
        <v>969.03510000000006</v>
      </c>
      <c r="G85" s="101">
        <v>2253.5700000000002</v>
      </c>
      <c r="H85" s="110">
        <f t="shared" si="1"/>
        <v>112.67850000000001</v>
      </c>
    </row>
    <row r="86" spans="1:8" x14ac:dyDescent="0.3">
      <c r="A86" s="99">
        <v>42279</v>
      </c>
      <c r="B86" s="100" t="s">
        <v>494</v>
      </c>
      <c r="C86" s="100" t="s">
        <v>518</v>
      </c>
      <c r="D86" s="100" t="s">
        <v>496</v>
      </c>
      <c r="E86" s="100" t="s">
        <v>602</v>
      </c>
      <c r="F86" s="101">
        <v>3281.5376000000001</v>
      </c>
      <c r="G86" s="101">
        <v>3729.02</v>
      </c>
      <c r="H86" s="110">
        <f t="shared" si="1"/>
        <v>261.03140000000002</v>
      </c>
    </row>
    <row r="87" spans="1:8" x14ac:dyDescent="0.3">
      <c r="A87" s="99">
        <v>41993</v>
      </c>
      <c r="B87" s="100" t="s">
        <v>506</v>
      </c>
      <c r="C87" s="100" t="s">
        <v>504</v>
      </c>
      <c r="D87" s="100" t="s">
        <v>516</v>
      </c>
      <c r="E87" s="100" t="s">
        <v>603</v>
      </c>
      <c r="F87" s="101">
        <v>6385.7321000000002</v>
      </c>
      <c r="G87" s="101">
        <v>6829.66</v>
      </c>
      <c r="H87" s="110">
        <f t="shared" si="1"/>
        <v>614.6694</v>
      </c>
    </row>
    <row r="88" spans="1:8" x14ac:dyDescent="0.3">
      <c r="A88" s="99">
        <v>42239</v>
      </c>
      <c r="B88" s="100" t="s">
        <v>494</v>
      </c>
      <c r="C88" s="100" t="s">
        <v>500</v>
      </c>
      <c r="D88" s="100" t="s">
        <v>519</v>
      </c>
      <c r="E88" s="100" t="s">
        <v>604</v>
      </c>
      <c r="F88" s="101">
        <v>1731.3522</v>
      </c>
      <c r="G88" s="101">
        <v>2985.09</v>
      </c>
      <c r="H88" s="110">
        <f t="shared" si="1"/>
        <v>208.95630000000003</v>
      </c>
    </row>
    <row r="89" spans="1:8" x14ac:dyDescent="0.3">
      <c r="A89" s="99">
        <v>42328</v>
      </c>
      <c r="B89" s="100" t="s">
        <v>503</v>
      </c>
      <c r="C89" s="100" t="s">
        <v>512</v>
      </c>
      <c r="D89" s="100" t="s">
        <v>548</v>
      </c>
      <c r="E89" s="100" t="s">
        <v>605</v>
      </c>
      <c r="F89" s="101">
        <v>3730.5019999999995</v>
      </c>
      <c r="G89" s="101">
        <v>6431.9</v>
      </c>
      <c r="H89" s="110">
        <f t="shared" si="1"/>
        <v>578.87099999999998</v>
      </c>
    </row>
    <row r="90" spans="1:8" x14ac:dyDescent="0.3">
      <c r="A90" s="99">
        <v>42284</v>
      </c>
      <c r="B90" s="100" t="s">
        <v>503</v>
      </c>
      <c r="C90" s="100" t="s">
        <v>495</v>
      </c>
      <c r="D90" s="100" t="s">
        <v>513</v>
      </c>
      <c r="E90" s="100" t="s">
        <v>606</v>
      </c>
      <c r="F90" s="101">
        <v>3154.7064</v>
      </c>
      <c r="G90" s="101">
        <v>5346.96</v>
      </c>
      <c r="H90" s="110">
        <f t="shared" si="1"/>
        <v>481.22640000000001</v>
      </c>
    </row>
    <row r="91" spans="1:8" x14ac:dyDescent="0.3">
      <c r="A91" s="99">
        <v>42080</v>
      </c>
      <c r="B91" s="100" t="s">
        <v>494</v>
      </c>
      <c r="C91" s="100" t="s">
        <v>504</v>
      </c>
      <c r="D91" s="100" t="s">
        <v>510</v>
      </c>
      <c r="E91" s="100" t="s">
        <v>607</v>
      </c>
      <c r="F91" s="101">
        <v>5394.1449999999995</v>
      </c>
      <c r="G91" s="101">
        <v>9300.25</v>
      </c>
      <c r="H91" s="110">
        <f t="shared" si="1"/>
        <v>930.02500000000009</v>
      </c>
    </row>
    <row r="92" spans="1:8" x14ac:dyDescent="0.3">
      <c r="A92" s="99">
        <v>42465</v>
      </c>
      <c r="B92" s="100" t="s">
        <v>506</v>
      </c>
      <c r="C92" s="100" t="s">
        <v>527</v>
      </c>
      <c r="D92" s="100" t="s">
        <v>501</v>
      </c>
      <c r="E92" s="100" t="s">
        <v>608</v>
      </c>
      <c r="F92" s="101">
        <v>167.9623</v>
      </c>
      <c r="G92" s="101">
        <v>390.61</v>
      </c>
      <c r="H92" s="110">
        <f t="shared" si="1"/>
        <v>7.8122000000000007</v>
      </c>
    </row>
    <row r="93" spans="1:8" x14ac:dyDescent="0.3">
      <c r="A93" s="99">
        <v>42329</v>
      </c>
      <c r="B93" s="100" t="s">
        <v>503</v>
      </c>
      <c r="C93" s="100" t="s">
        <v>527</v>
      </c>
      <c r="D93" s="100" t="s">
        <v>548</v>
      </c>
      <c r="E93" s="100" t="s">
        <v>609</v>
      </c>
      <c r="F93" s="101">
        <v>5876.5946999999996</v>
      </c>
      <c r="G93" s="101">
        <v>9960.33</v>
      </c>
      <c r="H93" s="110">
        <f t="shared" si="1"/>
        <v>996.03300000000002</v>
      </c>
    </row>
    <row r="94" spans="1:8" x14ac:dyDescent="0.3">
      <c r="A94" s="99">
        <v>41852</v>
      </c>
      <c r="B94" s="100" t="s">
        <v>503</v>
      </c>
      <c r="C94" s="100" t="s">
        <v>527</v>
      </c>
      <c r="D94" s="100" t="s">
        <v>532</v>
      </c>
      <c r="E94" s="100" t="s">
        <v>610</v>
      </c>
      <c r="F94" s="101">
        <v>6820.56</v>
      </c>
      <c r="G94" s="101">
        <v>9094.08</v>
      </c>
      <c r="H94" s="110">
        <f t="shared" si="1"/>
        <v>909.40800000000002</v>
      </c>
    </row>
    <row r="95" spans="1:8" x14ac:dyDescent="0.3">
      <c r="A95" s="99">
        <v>42503</v>
      </c>
      <c r="B95" s="100" t="s">
        <v>494</v>
      </c>
      <c r="C95" s="100" t="s">
        <v>518</v>
      </c>
      <c r="D95" s="100" t="s">
        <v>496</v>
      </c>
      <c r="E95" s="100" t="s">
        <v>611</v>
      </c>
      <c r="F95" s="101">
        <v>6575.61</v>
      </c>
      <c r="G95" s="101">
        <v>8767.48</v>
      </c>
      <c r="H95" s="110">
        <f t="shared" si="1"/>
        <v>789.07319999999993</v>
      </c>
    </row>
    <row r="96" spans="1:8" x14ac:dyDescent="0.3">
      <c r="A96" s="99">
        <v>42263</v>
      </c>
      <c r="B96" s="100" t="s">
        <v>494</v>
      </c>
      <c r="C96" s="100" t="s">
        <v>507</v>
      </c>
      <c r="D96" s="100" t="s">
        <v>501</v>
      </c>
      <c r="E96" s="100" t="s">
        <v>612</v>
      </c>
      <c r="F96" s="101">
        <v>4906.6270000000004</v>
      </c>
      <c r="G96" s="101">
        <v>8921.14</v>
      </c>
      <c r="H96" s="110">
        <f t="shared" si="1"/>
        <v>802.90259999999989</v>
      </c>
    </row>
    <row r="97" spans="1:8" x14ac:dyDescent="0.3">
      <c r="A97" s="99">
        <v>42469</v>
      </c>
      <c r="B97" s="100" t="s">
        <v>499</v>
      </c>
      <c r="C97" s="100" t="s">
        <v>525</v>
      </c>
      <c r="D97" s="100" t="s">
        <v>550</v>
      </c>
      <c r="E97" s="100" t="s">
        <v>613</v>
      </c>
      <c r="F97" s="101">
        <v>1531.2128</v>
      </c>
      <c r="G97" s="101">
        <v>3560.96</v>
      </c>
      <c r="H97" s="110">
        <f t="shared" si="1"/>
        <v>249.26720000000003</v>
      </c>
    </row>
    <row r="98" spans="1:8" x14ac:dyDescent="0.3">
      <c r="A98" s="99">
        <v>42415</v>
      </c>
      <c r="B98" s="100" t="s">
        <v>499</v>
      </c>
      <c r="C98" s="100" t="s">
        <v>525</v>
      </c>
      <c r="D98" s="100" t="s">
        <v>496</v>
      </c>
      <c r="E98" s="100" t="s">
        <v>614</v>
      </c>
      <c r="F98" s="101">
        <v>3464.6370000000002</v>
      </c>
      <c r="G98" s="101">
        <v>6299.34</v>
      </c>
      <c r="H98" s="110">
        <f t="shared" si="1"/>
        <v>566.94060000000002</v>
      </c>
    </row>
    <row r="99" spans="1:8" x14ac:dyDescent="0.3">
      <c r="A99" s="99">
        <v>41830</v>
      </c>
      <c r="B99" s="100" t="s">
        <v>494</v>
      </c>
      <c r="C99" s="100" t="s">
        <v>525</v>
      </c>
      <c r="D99" s="100" t="s">
        <v>508</v>
      </c>
      <c r="E99" s="100" t="s">
        <v>615</v>
      </c>
      <c r="F99" s="101">
        <v>558.24749999999995</v>
      </c>
      <c r="G99" s="101">
        <v>1298.25</v>
      </c>
      <c r="H99" s="110">
        <f t="shared" si="1"/>
        <v>64.912500000000009</v>
      </c>
    </row>
    <row r="100" spans="1:8" x14ac:dyDescent="0.3">
      <c r="A100" s="99">
        <v>41959</v>
      </c>
      <c r="B100" s="100" t="s">
        <v>494</v>
      </c>
      <c r="C100" s="100" t="s">
        <v>512</v>
      </c>
      <c r="D100" s="100" t="s">
        <v>508</v>
      </c>
      <c r="E100" s="100" t="s">
        <v>616</v>
      </c>
      <c r="F100" s="101">
        <v>4647.2855000000009</v>
      </c>
      <c r="G100" s="101">
        <v>8449.61</v>
      </c>
      <c r="H100" s="110">
        <f t="shared" si="1"/>
        <v>760.46490000000006</v>
      </c>
    </row>
    <row r="101" spans="1:8" x14ac:dyDescent="0.3">
      <c r="A101" s="99">
        <v>42181</v>
      </c>
      <c r="B101" s="100" t="s">
        <v>136</v>
      </c>
      <c r="C101" s="100" t="s">
        <v>527</v>
      </c>
      <c r="D101" s="100" t="s">
        <v>523</v>
      </c>
      <c r="E101" s="100" t="s">
        <v>617</v>
      </c>
      <c r="F101" s="101">
        <v>1768.9535999999998</v>
      </c>
      <c r="G101" s="101">
        <v>3049.92</v>
      </c>
      <c r="H101" s="110">
        <f t="shared" si="1"/>
        <v>213.49440000000001</v>
      </c>
    </row>
    <row r="102" spans="1:8" x14ac:dyDescent="0.3">
      <c r="A102" s="99">
        <v>41878</v>
      </c>
      <c r="B102" s="100" t="s">
        <v>494</v>
      </c>
      <c r="C102" s="100" t="s">
        <v>500</v>
      </c>
      <c r="D102" s="100" t="s">
        <v>510</v>
      </c>
      <c r="E102" s="100" t="s">
        <v>618</v>
      </c>
      <c r="F102" s="101">
        <v>4595.2060000000001</v>
      </c>
      <c r="G102" s="101">
        <v>8354.92</v>
      </c>
      <c r="H102" s="110">
        <f t="shared" si="1"/>
        <v>751.94280000000003</v>
      </c>
    </row>
    <row r="103" spans="1:8" x14ac:dyDescent="0.3">
      <c r="A103" s="99">
        <v>42247</v>
      </c>
      <c r="B103" s="100" t="s">
        <v>499</v>
      </c>
      <c r="C103" s="100" t="s">
        <v>495</v>
      </c>
      <c r="D103" s="100" t="s">
        <v>513</v>
      </c>
      <c r="E103" s="100" t="s">
        <v>619</v>
      </c>
      <c r="F103" s="101">
        <v>2666.1385999999998</v>
      </c>
      <c r="G103" s="101">
        <v>7205.78</v>
      </c>
      <c r="H103" s="110">
        <f t="shared" si="1"/>
        <v>648.52019999999993</v>
      </c>
    </row>
    <row r="104" spans="1:8" x14ac:dyDescent="0.3">
      <c r="A104" s="99">
        <v>42317</v>
      </c>
      <c r="B104" s="100" t="s">
        <v>136</v>
      </c>
      <c r="C104" s="100" t="s">
        <v>525</v>
      </c>
      <c r="D104" s="100" t="s">
        <v>534</v>
      </c>
      <c r="E104" s="100" t="s">
        <v>620</v>
      </c>
      <c r="F104" s="101">
        <v>266.30239999999998</v>
      </c>
      <c r="G104" s="101">
        <v>451.36</v>
      </c>
      <c r="H104" s="110">
        <f t="shared" si="1"/>
        <v>9.0272000000000006</v>
      </c>
    </row>
    <row r="105" spans="1:8" x14ac:dyDescent="0.3">
      <c r="A105" s="99">
        <v>41982</v>
      </c>
      <c r="B105" s="100" t="s">
        <v>503</v>
      </c>
      <c r="C105" s="100" t="s">
        <v>525</v>
      </c>
      <c r="D105" s="100" t="s">
        <v>528</v>
      </c>
      <c r="E105" s="100" t="s">
        <v>621</v>
      </c>
      <c r="F105" s="101">
        <v>2647.4331999999999</v>
      </c>
      <c r="G105" s="101">
        <v>4564.54</v>
      </c>
      <c r="H105" s="110">
        <f t="shared" si="1"/>
        <v>319.51780000000002</v>
      </c>
    </row>
    <row r="106" spans="1:8" x14ac:dyDescent="0.3">
      <c r="A106" s="99">
        <v>42450</v>
      </c>
      <c r="B106" s="100" t="s">
        <v>136</v>
      </c>
      <c r="C106" s="100" t="s">
        <v>527</v>
      </c>
      <c r="D106" s="100" t="s">
        <v>513</v>
      </c>
      <c r="E106" s="100" t="s">
        <v>622</v>
      </c>
      <c r="F106" s="101">
        <v>1805.7295000000001</v>
      </c>
      <c r="G106" s="101">
        <v>4880.3500000000004</v>
      </c>
      <c r="H106" s="110">
        <f t="shared" si="1"/>
        <v>341.62450000000007</v>
      </c>
    </row>
    <row r="107" spans="1:8" x14ac:dyDescent="0.3">
      <c r="A107" s="99">
        <v>41977</v>
      </c>
      <c r="B107" s="100" t="s">
        <v>494</v>
      </c>
      <c r="C107" s="100" t="s">
        <v>525</v>
      </c>
      <c r="D107" s="100" t="s">
        <v>508</v>
      </c>
      <c r="E107" s="100" t="s">
        <v>623</v>
      </c>
      <c r="F107" s="101">
        <v>58.759700000000002</v>
      </c>
      <c r="G107" s="101">
        <v>158.81</v>
      </c>
      <c r="H107" s="110">
        <f t="shared" si="1"/>
        <v>3.1762000000000001</v>
      </c>
    </row>
    <row r="108" spans="1:8" x14ac:dyDescent="0.3">
      <c r="A108" s="99">
        <v>42404</v>
      </c>
      <c r="B108" s="100" t="s">
        <v>499</v>
      </c>
      <c r="C108" s="100" t="s">
        <v>525</v>
      </c>
      <c r="D108" s="100" t="s">
        <v>510</v>
      </c>
      <c r="E108" s="100" t="s">
        <v>624</v>
      </c>
      <c r="F108" s="101">
        <v>1904.6734000000001</v>
      </c>
      <c r="G108" s="101">
        <v>3228.26</v>
      </c>
      <c r="H108" s="110">
        <f t="shared" si="1"/>
        <v>225.97820000000004</v>
      </c>
    </row>
    <row r="109" spans="1:8" x14ac:dyDescent="0.3">
      <c r="A109" s="99">
        <v>42352</v>
      </c>
      <c r="B109" s="100" t="s">
        <v>503</v>
      </c>
      <c r="C109" s="100" t="s">
        <v>518</v>
      </c>
      <c r="D109" s="100" t="s">
        <v>519</v>
      </c>
      <c r="E109" s="100" t="s">
        <v>625</v>
      </c>
      <c r="F109" s="101">
        <v>5399.0169999999998</v>
      </c>
      <c r="G109" s="101">
        <v>9308.65</v>
      </c>
      <c r="H109" s="110">
        <f t="shared" si="1"/>
        <v>930.86500000000001</v>
      </c>
    </row>
    <row r="110" spans="1:8" x14ac:dyDescent="0.3">
      <c r="A110" s="99">
        <v>42325</v>
      </c>
      <c r="B110" s="100" t="s">
        <v>494</v>
      </c>
      <c r="C110" s="100" t="s">
        <v>512</v>
      </c>
      <c r="D110" s="100" t="s">
        <v>501</v>
      </c>
      <c r="E110" s="100" t="s">
        <v>626</v>
      </c>
      <c r="F110" s="101">
        <v>1522.3184999999999</v>
      </c>
      <c r="G110" s="101">
        <v>3382.93</v>
      </c>
      <c r="H110" s="110">
        <f t="shared" si="1"/>
        <v>236.80510000000001</v>
      </c>
    </row>
    <row r="111" spans="1:8" x14ac:dyDescent="0.3">
      <c r="A111" s="99">
        <v>42000</v>
      </c>
      <c r="B111" s="100" t="s">
        <v>136</v>
      </c>
      <c r="C111" s="100" t="s">
        <v>495</v>
      </c>
      <c r="D111" s="100" t="s">
        <v>496</v>
      </c>
      <c r="E111" s="100" t="s">
        <v>627</v>
      </c>
      <c r="F111" s="101">
        <v>4832.6850000000004</v>
      </c>
      <c r="G111" s="101">
        <v>8786.7000000000007</v>
      </c>
      <c r="H111" s="110">
        <f t="shared" si="1"/>
        <v>790.803</v>
      </c>
    </row>
    <row r="112" spans="1:8" x14ac:dyDescent="0.3">
      <c r="A112" s="99">
        <v>41965</v>
      </c>
      <c r="B112" s="100" t="s">
        <v>136</v>
      </c>
      <c r="C112" s="100" t="s">
        <v>512</v>
      </c>
      <c r="D112" s="100" t="s">
        <v>532</v>
      </c>
      <c r="E112" s="100" t="s">
        <v>628</v>
      </c>
      <c r="F112" s="101">
        <v>677.31239999999991</v>
      </c>
      <c r="G112" s="101">
        <v>1167.78</v>
      </c>
      <c r="H112" s="110">
        <f t="shared" si="1"/>
        <v>58.389000000000003</v>
      </c>
    </row>
    <row r="113" spans="1:8" x14ac:dyDescent="0.3">
      <c r="A113" s="99">
        <v>42025</v>
      </c>
      <c r="B113" s="100" t="s">
        <v>494</v>
      </c>
      <c r="C113" s="100" t="s">
        <v>500</v>
      </c>
      <c r="D113" s="100" t="s">
        <v>523</v>
      </c>
      <c r="E113" s="100" t="s">
        <v>629</v>
      </c>
      <c r="F113" s="101">
        <v>203.685</v>
      </c>
      <c r="G113" s="101">
        <v>271.58</v>
      </c>
      <c r="H113" s="110">
        <f t="shared" si="1"/>
        <v>5.4315999999999995</v>
      </c>
    </row>
    <row r="114" spans="1:8" x14ac:dyDescent="0.3">
      <c r="A114" s="99">
        <v>42520</v>
      </c>
      <c r="B114" s="100" t="s">
        <v>136</v>
      </c>
      <c r="C114" s="100" t="s">
        <v>512</v>
      </c>
      <c r="D114" s="100" t="s">
        <v>508</v>
      </c>
      <c r="E114" s="100" t="s">
        <v>630</v>
      </c>
      <c r="F114" s="101">
        <v>627.28200000000004</v>
      </c>
      <c r="G114" s="101">
        <v>1393.96</v>
      </c>
      <c r="H114" s="110">
        <f t="shared" si="1"/>
        <v>69.698000000000008</v>
      </c>
    </row>
    <row r="115" spans="1:8" x14ac:dyDescent="0.3">
      <c r="A115" s="99">
        <v>42186</v>
      </c>
      <c r="B115" s="100" t="s">
        <v>499</v>
      </c>
      <c r="C115" s="100" t="s">
        <v>504</v>
      </c>
      <c r="D115" s="100" t="s">
        <v>501</v>
      </c>
      <c r="E115" s="100" t="s">
        <v>631</v>
      </c>
      <c r="F115" s="101">
        <v>2464.9074999999998</v>
      </c>
      <c r="G115" s="101">
        <v>4481.6499999999996</v>
      </c>
      <c r="H115" s="110">
        <f t="shared" si="1"/>
        <v>313.71550000000002</v>
      </c>
    </row>
    <row r="116" spans="1:8" x14ac:dyDescent="0.3">
      <c r="A116" s="99">
        <v>42270</v>
      </c>
      <c r="B116" s="100" t="s">
        <v>499</v>
      </c>
      <c r="C116" s="100" t="s">
        <v>504</v>
      </c>
      <c r="D116" s="100" t="s">
        <v>519</v>
      </c>
      <c r="E116" s="100" t="s">
        <v>632</v>
      </c>
      <c r="F116" s="101">
        <v>1980.135</v>
      </c>
      <c r="G116" s="101">
        <v>2640.18</v>
      </c>
      <c r="H116" s="110">
        <f t="shared" si="1"/>
        <v>184.8126</v>
      </c>
    </row>
    <row r="117" spans="1:8" x14ac:dyDescent="0.3">
      <c r="A117" s="99">
        <v>42224</v>
      </c>
      <c r="B117" s="100" t="s">
        <v>499</v>
      </c>
      <c r="C117" s="100" t="s">
        <v>525</v>
      </c>
      <c r="D117" s="100" t="s">
        <v>510</v>
      </c>
      <c r="E117" s="100" t="s">
        <v>633</v>
      </c>
      <c r="F117" s="101">
        <v>1142.9829999999999</v>
      </c>
      <c r="G117" s="101">
        <v>2658.1</v>
      </c>
      <c r="H117" s="110">
        <f t="shared" si="1"/>
        <v>186.06700000000001</v>
      </c>
    </row>
    <row r="118" spans="1:8" x14ac:dyDescent="0.3">
      <c r="A118" s="99">
        <v>42515</v>
      </c>
      <c r="B118" s="100" t="s">
        <v>494</v>
      </c>
      <c r="C118" s="100" t="s">
        <v>525</v>
      </c>
      <c r="D118" s="100" t="s">
        <v>534</v>
      </c>
      <c r="E118" s="100" t="s">
        <v>634</v>
      </c>
      <c r="F118" s="101">
        <v>947.63829999999996</v>
      </c>
      <c r="G118" s="101">
        <v>2203.81</v>
      </c>
      <c r="H118" s="110">
        <f t="shared" si="1"/>
        <v>110.1905</v>
      </c>
    </row>
    <row r="119" spans="1:8" x14ac:dyDescent="0.3">
      <c r="A119" s="99">
        <v>42013</v>
      </c>
      <c r="B119" s="100" t="s">
        <v>494</v>
      </c>
      <c r="C119" s="100" t="s">
        <v>504</v>
      </c>
      <c r="D119" s="100" t="s">
        <v>508</v>
      </c>
      <c r="E119" s="100" t="s">
        <v>635</v>
      </c>
      <c r="F119" s="101">
        <v>4276.9175999999998</v>
      </c>
      <c r="G119" s="101">
        <v>9946.32</v>
      </c>
      <c r="H119" s="110">
        <f t="shared" si="1"/>
        <v>994.63200000000006</v>
      </c>
    </row>
    <row r="120" spans="1:8" x14ac:dyDescent="0.3">
      <c r="A120" s="99">
        <v>42280</v>
      </c>
      <c r="B120" s="100" t="s">
        <v>499</v>
      </c>
      <c r="C120" s="100" t="s">
        <v>512</v>
      </c>
      <c r="D120" s="100" t="s">
        <v>519</v>
      </c>
      <c r="E120" s="100" t="s">
        <v>636</v>
      </c>
      <c r="F120" s="101">
        <v>5832.4125000000004</v>
      </c>
      <c r="G120" s="101">
        <v>7776.55</v>
      </c>
      <c r="H120" s="110">
        <f t="shared" si="1"/>
        <v>699.8895</v>
      </c>
    </row>
    <row r="121" spans="1:8" x14ac:dyDescent="0.3">
      <c r="A121" s="99">
        <v>41868</v>
      </c>
      <c r="B121" s="100" t="s">
        <v>494</v>
      </c>
      <c r="C121" s="100" t="s">
        <v>495</v>
      </c>
      <c r="D121" s="100" t="s">
        <v>519</v>
      </c>
      <c r="E121" s="100" t="s">
        <v>637</v>
      </c>
      <c r="F121" s="101">
        <v>7012.7711500000005</v>
      </c>
      <c r="G121" s="101">
        <v>7500.29</v>
      </c>
      <c r="H121" s="110">
        <f t="shared" si="1"/>
        <v>675.02609999999993</v>
      </c>
    </row>
    <row r="122" spans="1:8" x14ac:dyDescent="0.3">
      <c r="A122" s="99">
        <v>41889</v>
      </c>
      <c r="B122" s="100" t="s">
        <v>136</v>
      </c>
      <c r="C122" s="100" t="s">
        <v>527</v>
      </c>
      <c r="D122" s="100" t="s">
        <v>540</v>
      </c>
      <c r="E122" s="100" t="s">
        <v>638</v>
      </c>
      <c r="F122" s="101">
        <v>18.072799999999997</v>
      </c>
      <c r="G122" s="101">
        <v>31.16</v>
      </c>
      <c r="H122" s="110" t="e">
        <f t="shared" si="1"/>
        <v>#VALUE!</v>
      </c>
    </row>
    <row r="123" spans="1:8" x14ac:dyDescent="0.3">
      <c r="A123" s="99">
        <v>42241</v>
      </c>
      <c r="B123" s="100" t="s">
        <v>506</v>
      </c>
      <c r="C123" s="100" t="s">
        <v>500</v>
      </c>
      <c r="D123" s="100" t="s">
        <v>532</v>
      </c>
      <c r="E123" s="100" t="s">
        <v>639</v>
      </c>
      <c r="F123" s="101">
        <v>8615.6224000000002</v>
      </c>
      <c r="G123" s="101">
        <v>9790.48</v>
      </c>
      <c r="H123" s="110">
        <f t="shared" si="1"/>
        <v>979.048</v>
      </c>
    </row>
    <row r="124" spans="1:8" x14ac:dyDescent="0.3">
      <c r="A124" s="99">
        <v>42009</v>
      </c>
      <c r="B124" s="100" t="s">
        <v>136</v>
      </c>
      <c r="C124" s="100" t="s">
        <v>500</v>
      </c>
      <c r="D124" s="100" t="s">
        <v>508</v>
      </c>
      <c r="E124" s="100" t="s">
        <v>640</v>
      </c>
      <c r="F124" s="101">
        <v>1117.5012999999999</v>
      </c>
      <c r="G124" s="101">
        <v>1894.07</v>
      </c>
      <c r="H124" s="110">
        <f t="shared" si="1"/>
        <v>94.703500000000005</v>
      </c>
    </row>
    <row r="125" spans="1:8" x14ac:dyDescent="0.3">
      <c r="A125" s="99">
        <v>41821</v>
      </c>
      <c r="B125" s="100" t="s">
        <v>494</v>
      </c>
      <c r="C125" s="100" t="s">
        <v>507</v>
      </c>
      <c r="D125" s="100" t="s">
        <v>540</v>
      </c>
      <c r="E125" s="100" t="s">
        <v>641</v>
      </c>
      <c r="F125" s="101">
        <v>5412.7864</v>
      </c>
      <c r="G125" s="101">
        <v>7959.98</v>
      </c>
      <c r="H125" s="110">
        <f t="shared" si="1"/>
        <v>716.39819999999997</v>
      </c>
    </row>
    <row r="126" spans="1:8" x14ac:dyDescent="0.3">
      <c r="A126" s="99">
        <v>42046</v>
      </c>
      <c r="B126" s="100" t="s">
        <v>494</v>
      </c>
      <c r="C126" s="100" t="s">
        <v>504</v>
      </c>
      <c r="D126" s="100" t="s">
        <v>534</v>
      </c>
      <c r="E126" s="100" t="s">
        <v>642</v>
      </c>
      <c r="F126" s="101">
        <v>2280.1692000000003</v>
      </c>
      <c r="G126" s="101">
        <v>3353.19</v>
      </c>
      <c r="H126" s="110">
        <f t="shared" si="1"/>
        <v>234.72330000000002</v>
      </c>
    </row>
    <row r="127" spans="1:8" x14ac:dyDescent="0.3">
      <c r="A127" s="99">
        <v>41998</v>
      </c>
      <c r="B127" s="100" t="s">
        <v>494</v>
      </c>
      <c r="C127" s="100" t="s">
        <v>518</v>
      </c>
      <c r="D127" s="100" t="s">
        <v>510</v>
      </c>
      <c r="E127" s="100" t="s">
        <v>643</v>
      </c>
      <c r="F127" s="101">
        <v>2237.4629</v>
      </c>
      <c r="G127" s="101">
        <v>3792.31</v>
      </c>
      <c r="H127" s="110">
        <f t="shared" si="1"/>
        <v>265.46170000000001</v>
      </c>
    </row>
    <row r="128" spans="1:8" x14ac:dyDescent="0.3">
      <c r="A128" s="99">
        <v>42112</v>
      </c>
      <c r="B128" s="100" t="s">
        <v>136</v>
      </c>
      <c r="C128" s="100" t="s">
        <v>512</v>
      </c>
      <c r="D128" s="100" t="s">
        <v>540</v>
      </c>
      <c r="E128" s="100" t="s">
        <v>644</v>
      </c>
      <c r="F128" s="101">
        <v>1259.0744</v>
      </c>
      <c r="G128" s="101">
        <v>2928.08</v>
      </c>
      <c r="H128" s="110">
        <f t="shared" si="1"/>
        <v>204.96560000000002</v>
      </c>
    </row>
    <row r="129" spans="1:8" x14ac:dyDescent="0.3">
      <c r="A129" s="99">
        <v>42486</v>
      </c>
      <c r="B129" s="100" t="s">
        <v>494</v>
      </c>
      <c r="C129" s="100" t="s">
        <v>500</v>
      </c>
      <c r="D129" s="100" t="s">
        <v>519</v>
      </c>
      <c r="E129" s="100" t="s">
        <v>645</v>
      </c>
      <c r="F129" s="101">
        <v>1950.3045000000002</v>
      </c>
      <c r="G129" s="101">
        <v>4334.01</v>
      </c>
      <c r="H129" s="110">
        <f t="shared" si="1"/>
        <v>303.38070000000005</v>
      </c>
    </row>
    <row r="130" spans="1:8" x14ac:dyDescent="0.3">
      <c r="A130" s="99">
        <v>42500</v>
      </c>
      <c r="B130" s="100" t="s">
        <v>494</v>
      </c>
      <c r="C130" s="100" t="s">
        <v>518</v>
      </c>
      <c r="D130" s="100" t="s">
        <v>528</v>
      </c>
      <c r="E130" s="100" t="s">
        <v>646</v>
      </c>
      <c r="F130" s="101">
        <v>3446.4241999999999</v>
      </c>
      <c r="G130" s="101">
        <v>8014.94</v>
      </c>
      <c r="H130" s="110">
        <f t="shared" si="1"/>
        <v>721.3445999999999</v>
      </c>
    </row>
    <row r="131" spans="1:8" x14ac:dyDescent="0.3">
      <c r="A131" s="99">
        <v>42377</v>
      </c>
      <c r="B131" s="100" t="s">
        <v>499</v>
      </c>
      <c r="C131" s="100" t="s">
        <v>527</v>
      </c>
      <c r="D131" s="100" t="s">
        <v>508</v>
      </c>
      <c r="E131" s="100" t="s">
        <v>647</v>
      </c>
      <c r="F131" s="101">
        <v>3330.0135</v>
      </c>
      <c r="G131" s="101">
        <v>7400.03</v>
      </c>
      <c r="H131" s="110">
        <f t="shared" ref="H131:H194" si="2">HLOOKUP(G131,$K$2:$R$3,2,TRUE)*G131</f>
        <v>666.0027</v>
      </c>
    </row>
    <row r="132" spans="1:8" x14ac:dyDescent="0.3">
      <c r="A132" s="99">
        <v>41987</v>
      </c>
      <c r="B132" s="100" t="s">
        <v>506</v>
      </c>
      <c r="C132" s="100" t="s">
        <v>507</v>
      </c>
      <c r="D132" s="100" t="s">
        <v>516</v>
      </c>
      <c r="E132" s="100" t="s">
        <v>648</v>
      </c>
      <c r="F132" s="101">
        <v>9189.7783999999992</v>
      </c>
      <c r="G132" s="101">
        <v>9828.64</v>
      </c>
      <c r="H132" s="110">
        <f t="shared" si="2"/>
        <v>982.86400000000003</v>
      </c>
    </row>
    <row r="133" spans="1:8" x14ac:dyDescent="0.3">
      <c r="A133" s="99">
        <v>42351</v>
      </c>
      <c r="B133" s="100" t="s">
        <v>506</v>
      </c>
      <c r="C133" s="100" t="s">
        <v>500</v>
      </c>
      <c r="D133" s="100" t="s">
        <v>550</v>
      </c>
      <c r="E133" s="100" t="s">
        <v>649</v>
      </c>
      <c r="F133" s="101">
        <v>3418.5360000000005</v>
      </c>
      <c r="G133" s="101">
        <v>6215.52</v>
      </c>
      <c r="H133" s="110">
        <f t="shared" si="2"/>
        <v>559.39679999999998</v>
      </c>
    </row>
    <row r="134" spans="1:8" x14ac:dyDescent="0.3">
      <c r="A134" s="99">
        <v>42028</v>
      </c>
      <c r="B134" s="100" t="s">
        <v>499</v>
      </c>
      <c r="C134" s="100" t="s">
        <v>504</v>
      </c>
      <c r="D134" s="100" t="s">
        <v>540</v>
      </c>
      <c r="E134" s="100" t="s">
        <v>650</v>
      </c>
      <c r="F134" s="101">
        <v>4911.2464500000006</v>
      </c>
      <c r="G134" s="101">
        <v>5252.67</v>
      </c>
      <c r="H134" s="110">
        <f t="shared" si="2"/>
        <v>472.74029999999999</v>
      </c>
    </row>
    <row r="135" spans="1:8" x14ac:dyDescent="0.3">
      <c r="A135" s="99">
        <v>42119</v>
      </c>
      <c r="B135" s="100" t="s">
        <v>494</v>
      </c>
      <c r="C135" s="100" t="s">
        <v>504</v>
      </c>
      <c r="D135" s="100" t="s">
        <v>513</v>
      </c>
      <c r="E135" s="100" t="s">
        <v>651</v>
      </c>
      <c r="F135" s="101">
        <v>1864.6688000000001</v>
      </c>
      <c r="G135" s="101">
        <v>2742.16</v>
      </c>
      <c r="H135" s="110">
        <f t="shared" si="2"/>
        <v>191.9512</v>
      </c>
    </row>
    <row r="136" spans="1:8" x14ac:dyDescent="0.3">
      <c r="A136" s="99">
        <v>41973</v>
      </c>
      <c r="B136" s="100" t="s">
        <v>136</v>
      </c>
      <c r="C136" s="100" t="s">
        <v>507</v>
      </c>
      <c r="D136" s="100" t="s">
        <v>548</v>
      </c>
      <c r="E136" s="100" t="s">
        <v>652</v>
      </c>
      <c r="F136" s="101">
        <v>2050.4450000000002</v>
      </c>
      <c r="G136" s="101">
        <v>3535.25</v>
      </c>
      <c r="H136" s="110">
        <f t="shared" si="2"/>
        <v>247.46750000000003</v>
      </c>
    </row>
    <row r="137" spans="1:8" x14ac:dyDescent="0.3">
      <c r="A137" s="99">
        <v>41955</v>
      </c>
      <c r="B137" s="100" t="s">
        <v>136</v>
      </c>
      <c r="C137" s="100" t="s">
        <v>518</v>
      </c>
      <c r="D137" s="100" t="s">
        <v>516</v>
      </c>
      <c r="E137" s="100" t="s">
        <v>653</v>
      </c>
      <c r="F137" s="101">
        <v>644.46879999999987</v>
      </c>
      <c r="G137" s="101">
        <v>1092.32</v>
      </c>
      <c r="H137" s="110">
        <f t="shared" si="2"/>
        <v>54.616</v>
      </c>
    </row>
    <row r="138" spans="1:8" x14ac:dyDescent="0.3">
      <c r="A138" s="99">
        <v>42156</v>
      </c>
      <c r="B138" s="100" t="s">
        <v>494</v>
      </c>
      <c r="C138" s="100" t="s">
        <v>507</v>
      </c>
      <c r="D138" s="100" t="s">
        <v>516</v>
      </c>
      <c r="E138" s="100" t="s">
        <v>654</v>
      </c>
      <c r="F138" s="101">
        <v>105.4019</v>
      </c>
      <c r="G138" s="101">
        <v>284.87</v>
      </c>
      <c r="H138" s="110">
        <f t="shared" si="2"/>
        <v>5.6974</v>
      </c>
    </row>
    <row r="139" spans="1:8" x14ac:dyDescent="0.3">
      <c r="A139" s="99">
        <v>41966</v>
      </c>
      <c r="B139" s="100" t="s">
        <v>506</v>
      </c>
      <c r="C139" s="100" t="s">
        <v>512</v>
      </c>
      <c r="D139" s="100" t="s">
        <v>548</v>
      </c>
      <c r="E139" s="100" t="s">
        <v>655</v>
      </c>
      <c r="F139" s="101">
        <v>3639.0150000000003</v>
      </c>
      <c r="G139" s="101">
        <v>4852.0200000000004</v>
      </c>
      <c r="H139" s="110">
        <f t="shared" si="2"/>
        <v>339.64140000000009</v>
      </c>
    </row>
    <row r="140" spans="1:8" x14ac:dyDescent="0.3">
      <c r="A140" s="99">
        <v>41936</v>
      </c>
      <c r="B140" s="100" t="s">
        <v>506</v>
      </c>
      <c r="C140" s="100" t="s">
        <v>518</v>
      </c>
      <c r="D140" s="100" t="s">
        <v>513</v>
      </c>
      <c r="E140" s="100" t="s">
        <v>656</v>
      </c>
      <c r="F140" s="101">
        <v>3343.9950000000003</v>
      </c>
      <c r="G140" s="101">
        <v>7431.1</v>
      </c>
      <c r="H140" s="110">
        <f t="shared" si="2"/>
        <v>668.79899999999998</v>
      </c>
    </row>
    <row r="141" spans="1:8" x14ac:dyDescent="0.3">
      <c r="A141" s="99">
        <v>41972</v>
      </c>
      <c r="B141" s="100" t="s">
        <v>136</v>
      </c>
      <c r="C141" s="100" t="s">
        <v>495</v>
      </c>
      <c r="D141" s="100" t="s">
        <v>532</v>
      </c>
      <c r="E141" s="100" t="s">
        <v>657</v>
      </c>
      <c r="F141" s="101">
        <v>45.006500000000003</v>
      </c>
      <c r="G141" s="101">
        <v>81.83</v>
      </c>
      <c r="H141" s="110" t="e">
        <f t="shared" si="2"/>
        <v>#VALUE!</v>
      </c>
    </row>
    <row r="142" spans="1:8" x14ac:dyDescent="0.3">
      <c r="A142" s="99">
        <v>42114</v>
      </c>
      <c r="B142" s="100" t="s">
        <v>503</v>
      </c>
      <c r="C142" s="100" t="s">
        <v>504</v>
      </c>
      <c r="D142" s="100" t="s">
        <v>550</v>
      </c>
      <c r="E142" s="100" t="s">
        <v>658</v>
      </c>
      <c r="F142" s="101">
        <v>7054.7752</v>
      </c>
      <c r="G142" s="101">
        <v>8016.79</v>
      </c>
      <c r="H142" s="110">
        <f t="shared" si="2"/>
        <v>721.51109999999994</v>
      </c>
    </row>
    <row r="143" spans="1:8" x14ac:dyDescent="0.3">
      <c r="A143" s="99">
        <v>42045</v>
      </c>
      <c r="B143" s="100" t="s">
        <v>494</v>
      </c>
      <c r="C143" s="100" t="s">
        <v>512</v>
      </c>
      <c r="D143" s="100" t="s">
        <v>532</v>
      </c>
      <c r="E143" s="100" t="s">
        <v>659</v>
      </c>
      <c r="F143" s="101">
        <v>1855.4204999999999</v>
      </c>
      <c r="G143" s="101">
        <v>5014.6499999999996</v>
      </c>
      <c r="H143" s="110">
        <f t="shared" si="2"/>
        <v>451.31849999999997</v>
      </c>
    </row>
    <row r="144" spans="1:8" x14ac:dyDescent="0.3">
      <c r="A144" s="99">
        <v>42343</v>
      </c>
      <c r="B144" s="100" t="s">
        <v>499</v>
      </c>
      <c r="C144" s="100" t="s">
        <v>495</v>
      </c>
      <c r="D144" s="100" t="s">
        <v>548</v>
      </c>
      <c r="E144" s="100" t="s">
        <v>660</v>
      </c>
      <c r="F144" s="101">
        <v>2173.2177999999999</v>
      </c>
      <c r="G144" s="101">
        <v>3683.42</v>
      </c>
      <c r="H144" s="110">
        <f t="shared" si="2"/>
        <v>257.83940000000001</v>
      </c>
    </row>
    <row r="145" spans="1:8" x14ac:dyDescent="0.3">
      <c r="A145" s="99">
        <v>41861</v>
      </c>
      <c r="B145" s="100" t="s">
        <v>494</v>
      </c>
      <c r="C145" s="100" t="s">
        <v>512</v>
      </c>
      <c r="D145" s="100" t="s">
        <v>540</v>
      </c>
      <c r="E145" s="100" t="s">
        <v>661</v>
      </c>
      <c r="F145" s="101">
        <v>5300.6646000000001</v>
      </c>
      <c r="G145" s="101">
        <v>5669.16</v>
      </c>
      <c r="H145" s="110">
        <f t="shared" si="2"/>
        <v>510.22439999999995</v>
      </c>
    </row>
    <row r="146" spans="1:8" x14ac:dyDescent="0.3">
      <c r="A146" s="99">
        <v>41891</v>
      </c>
      <c r="B146" s="100" t="s">
        <v>503</v>
      </c>
      <c r="C146" s="100" t="s">
        <v>527</v>
      </c>
      <c r="D146" s="100" t="s">
        <v>513</v>
      </c>
      <c r="E146" s="100" t="s">
        <v>662</v>
      </c>
      <c r="F146" s="101">
        <v>1191.2445999999998</v>
      </c>
      <c r="G146" s="101">
        <v>2053.87</v>
      </c>
      <c r="H146" s="110">
        <f t="shared" si="2"/>
        <v>102.6935</v>
      </c>
    </row>
    <row r="147" spans="1:8" x14ac:dyDescent="0.3">
      <c r="A147" s="99">
        <v>41873</v>
      </c>
      <c r="B147" s="100" t="s">
        <v>494</v>
      </c>
      <c r="C147" s="100" t="s">
        <v>507</v>
      </c>
      <c r="D147" s="100" t="s">
        <v>540</v>
      </c>
      <c r="E147" s="100" t="s">
        <v>663</v>
      </c>
      <c r="F147" s="101">
        <v>331.15370000000001</v>
      </c>
      <c r="G147" s="101">
        <v>895.01</v>
      </c>
      <c r="H147" s="110">
        <f t="shared" si="2"/>
        <v>35.800400000000003</v>
      </c>
    </row>
    <row r="148" spans="1:8" x14ac:dyDescent="0.3">
      <c r="A148" s="99">
        <v>42266</v>
      </c>
      <c r="B148" s="100" t="s">
        <v>499</v>
      </c>
      <c r="C148" s="100" t="s">
        <v>500</v>
      </c>
      <c r="D148" s="100" t="s">
        <v>532</v>
      </c>
      <c r="E148" s="100" t="s">
        <v>664</v>
      </c>
      <c r="F148" s="101">
        <v>4662.3044</v>
      </c>
      <c r="G148" s="101">
        <v>6856.33</v>
      </c>
      <c r="H148" s="110">
        <f t="shared" si="2"/>
        <v>617.06970000000001</v>
      </c>
    </row>
    <row r="149" spans="1:8" x14ac:dyDescent="0.3">
      <c r="A149" s="99">
        <v>42460</v>
      </c>
      <c r="B149" s="100" t="s">
        <v>136</v>
      </c>
      <c r="C149" s="100" t="s">
        <v>507</v>
      </c>
      <c r="D149" s="100" t="s">
        <v>501</v>
      </c>
      <c r="E149" s="100" t="s">
        <v>665</v>
      </c>
      <c r="F149" s="101">
        <v>4760.7907999999998</v>
      </c>
      <c r="G149" s="101">
        <v>8208.26</v>
      </c>
      <c r="H149" s="110">
        <f t="shared" si="2"/>
        <v>738.74339999999995</v>
      </c>
    </row>
    <row r="150" spans="1:8" x14ac:dyDescent="0.3">
      <c r="A150" s="99">
        <v>42026</v>
      </c>
      <c r="B150" s="100" t="s">
        <v>506</v>
      </c>
      <c r="C150" s="100" t="s">
        <v>525</v>
      </c>
      <c r="D150" s="100" t="s">
        <v>548</v>
      </c>
      <c r="E150" s="100" t="s">
        <v>666</v>
      </c>
      <c r="F150" s="101">
        <v>3504.6547999999998</v>
      </c>
      <c r="G150" s="101">
        <v>8150.36</v>
      </c>
      <c r="H150" s="110">
        <f t="shared" si="2"/>
        <v>733.53239999999994</v>
      </c>
    </row>
    <row r="151" spans="1:8" x14ac:dyDescent="0.3">
      <c r="A151" s="99">
        <v>41991</v>
      </c>
      <c r="B151" s="100" t="s">
        <v>494</v>
      </c>
      <c r="C151" s="100" t="s">
        <v>507</v>
      </c>
      <c r="D151" s="100" t="s">
        <v>519</v>
      </c>
      <c r="E151" s="100" t="s">
        <v>667</v>
      </c>
      <c r="F151" s="101">
        <v>2705.4448000000002</v>
      </c>
      <c r="G151" s="101">
        <v>4664.5600000000004</v>
      </c>
      <c r="H151" s="110">
        <f t="shared" si="2"/>
        <v>326.51920000000007</v>
      </c>
    </row>
    <row r="152" spans="1:8" x14ac:dyDescent="0.3">
      <c r="A152" s="99">
        <v>42179</v>
      </c>
      <c r="B152" s="100" t="s">
        <v>136</v>
      </c>
      <c r="C152" s="100" t="s">
        <v>518</v>
      </c>
      <c r="D152" s="100" t="s">
        <v>548</v>
      </c>
      <c r="E152" s="100" t="s">
        <v>668</v>
      </c>
      <c r="F152" s="101">
        <v>7137.5550000000003</v>
      </c>
      <c r="G152" s="101">
        <v>9516.74</v>
      </c>
      <c r="H152" s="110">
        <f t="shared" si="2"/>
        <v>951.67399999999998</v>
      </c>
    </row>
    <row r="153" spans="1:8" x14ac:dyDescent="0.3">
      <c r="A153" s="99">
        <v>41906</v>
      </c>
      <c r="B153" s="100" t="s">
        <v>136</v>
      </c>
      <c r="C153" s="100" t="s">
        <v>500</v>
      </c>
      <c r="D153" s="100" t="s">
        <v>548</v>
      </c>
      <c r="E153" s="100" t="s">
        <v>669</v>
      </c>
      <c r="F153" s="101">
        <v>1205.9256</v>
      </c>
      <c r="G153" s="101">
        <v>1773.42</v>
      </c>
      <c r="H153" s="110">
        <f t="shared" si="2"/>
        <v>88.671000000000006</v>
      </c>
    </row>
    <row r="154" spans="1:8" x14ac:dyDescent="0.3">
      <c r="A154" s="99">
        <v>42081</v>
      </c>
      <c r="B154" s="100" t="s">
        <v>506</v>
      </c>
      <c r="C154" s="100" t="s">
        <v>500</v>
      </c>
      <c r="D154" s="100" t="s">
        <v>532</v>
      </c>
      <c r="E154" s="100" t="s">
        <v>670</v>
      </c>
      <c r="F154" s="101">
        <v>3185.7074000000002</v>
      </c>
      <c r="G154" s="101">
        <v>8610.02</v>
      </c>
      <c r="H154" s="110">
        <f t="shared" si="2"/>
        <v>774.90179999999998</v>
      </c>
    </row>
    <row r="155" spans="1:8" x14ac:dyDescent="0.3">
      <c r="A155" s="99">
        <v>41974</v>
      </c>
      <c r="B155" s="100" t="s">
        <v>499</v>
      </c>
      <c r="C155" s="100" t="s">
        <v>512</v>
      </c>
      <c r="D155" s="100" t="s">
        <v>496</v>
      </c>
      <c r="E155" s="100" t="s">
        <v>671</v>
      </c>
      <c r="F155" s="101">
        <v>4699.1120000000001</v>
      </c>
      <c r="G155" s="101">
        <v>5339.9</v>
      </c>
      <c r="H155" s="110">
        <f t="shared" si="2"/>
        <v>480.59099999999995</v>
      </c>
    </row>
    <row r="156" spans="1:8" x14ac:dyDescent="0.3">
      <c r="A156" s="99">
        <v>42016</v>
      </c>
      <c r="B156" s="100" t="s">
        <v>494</v>
      </c>
      <c r="C156" s="100" t="s">
        <v>518</v>
      </c>
      <c r="D156" s="100" t="s">
        <v>496</v>
      </c>
      <c r="E156" s="100" t="s">
        <v>672</v>
      </c>
      <c r="F156" s="101">
        <v>5011.1716000000006</v>
      </c>
      <c r="G156" s="101">
        <v>7369.37</v>
      </c>
      <c r="H156" s="110">
        <f t="shared" si="2"/>
        <v>663.24329999999998</v>
      </c>
    </row>
    <row r="157" spans="1:8" x14ac:dyDescent="0.3">
      <c r="A157" s="99">
        <v>41938</v>
      </c>
      <c r="B157" s="100" t="s">
        <v>136</v>
      </c>
      <c r="C157" s="100" t="s">
        <v>527</v>
      </c>
      <c r="D157" s="100" t="s">
        <v>519</v>
      </c>
      <c r="E157" s="100" t="s">
        <v>673</v>
      </c>
      <c r="F157" s="101">
        <v>2674.6056999999996</v>
      </c>
      <c r="G157" s="101">
        <v>4533.2299999999996</v>
      </c>
      <c r="H157" s="110">
        <f t="shared" si="2"/>
        <v>317.3261</v>
      </c>
    </row>
    <row r="158" spans="1:8" x14ac:dyDescent="0.3">
      <c r="A158" s="99">
        <v>42222</v>
      </c>
      <c r="B158" s="100" t="s">
        <v>506</v>
      </c>
      <c r="C158" s="100" t="s">
        <v>507</v>
      </c>
      <c r="D158" s="100" t="s">
        <v>508</v>
      </c>
      <c r="E158" s="100" t="s">
        <v>674</v>
      </c>
      <c r="F158" s="101">
        <v>4501.7550000000001</v>
      </c>
      <c r="G158" s="101">
        <v>6002.34</v>
      </c>
      <c r="H158" s="110">
        <f t="shared" si="2"/>
        <v>540.2106</v>
      </c>
    </row>
    <row r="159" spans="1:8" x14ac:dyDescent="0.3">
      <c r="A159" s="99">
        <v>42219</v>
      </c>
      <c r="B159" s="100" t="s">
        <v>136</v>
      </c>
      <c r="C159" s="100" t="s">
        <v>495</v>
      </c>
      <c r="D159" s="100" t="s">
        <v>508</v>
      </c>
      <c r="E159" s="100" t="s">
        <v>675</v>
      </c>
      <c r="F159" s="101">
        <v>3806.2051999999999</v>
      </c>
      <c r="G159" s="101">
        <v>8851.64</v>
      </c>
      <c r="H159" s="110">
        <f t="shared" si="2"/>
        <v>796.6475999999999</v>
      </c>
    </row>
    <row r="160" spans="1:8" x14ac:dyDescent="0.3">
      <c r="A160" s="99">
        <v>42082</v>
      </c>
      <c r="B160" s="100" t="s">
        <v>494</v>
      </c>
      <c r="C160" s="100" t="s">
        <v>512</v>
      </c>
      <c r="D160" s="100" t="s">
        <v>496</v>
      </c>
      <c r="E160" s="100" t="s">
        <v>676</v>
      </c>
      <c r="F160" s="101">
        <v>1323.1163000000001</v>
      </c>
      <c r="G160" s="101">
        <v>2242.5700000000002</v>
      </c>
      <c r="H160" s="110">
        <f t="shared" si="2"/>
        <v>112.12850000000002</v>
      </c>
    </row>
    <row r="161" spans="1:8" x14ac:dyDescent="0.3">
      <c r="A161" s="99">
        <v>42321</v>
      </c>
      <c r="B161" s="100" t="s">
        <v>499</v>
      </c>
      <c r="C161" s="100" t="s">
        <v>507</v>
      </c>
      <c r="D161" s="100" t="s">
        <v>508</v>
      </c>
      <c r="E161" s="100" t="s">
        <v>677</v>
      </c>
      <c r="F161" s="101">
        <v>234.08879999999999</v>
      </c>
      <c r="G161" s="101">
        <v>266.01</v>
      </c>
      <c r="H161" s="110">
        <f t="shared" si="2"/>
        <v>5.3201999999999998</v>
      </c>
    </row>
    <row r="162" spans="1:8" x14ac:dyDescent="0.3">
      <c r="A162" s="99">
        <v>42015</v>
      </c>
      <c r="B162" s="100" t="s">
        <v>136</v>
      </c>
      <c r="C162" s="100" t="s">
        <v>495</v>
      </c>
      <c r="D162" s="100" t="s">
        <v>528</v>
      </c>
      <c r="E162" s="100" t="s">
        <v>678</v>
      </c>
      <c r="F162" s="101">
        <v>1724.0325999999998</v>
      </c>
      <c r="G162" s="101">
        <v>2972.47</v>
      </c>
      <c r="H162" s="110">
        <f t="shared" si="2"/>
        <v>208.0729</v>
      </c>
    </row>
    <row r="163" spans="1:8" x14ac:dyDescent="0.3">
      <c r="A163" s="99">
        <v>42203</v>
      </c>
      <c r="B163" s="100" t="s">
        <v>494</v>
      </c>
      <c r="C163" s="100" t="s">
        <v>525</v>
      </c>
      <c r="D163" s="100" t="s">
        <v>516</v>
      </c>
      <c r="E163" s="100" t="s">
        <v>679</v>
      </c>
      <c r="F163" s="101">
        <v>1660.4822999999999</v>
      </c>
      <c r="G163" s="101">
        <v>4487.79</v>
      </c>
      <c r="H163" s="110">
        <f t="shared" si="2"/>
        <v>314.14530000000002</v>
      </c>
    </row>
    <row r="164" spans="1:8" x14ac:dyDescent="0.3">
      <c r="A164" s="99">
        <v>42168</v>
      </c>
      <c r="B164" s="100" t="s">
        <v>503</v>
      </c>
      <c r="C164" s="100" t="s">
        <v>525</v>
      </c>
      <c r="D164" s="100" t="s">
        <v>496</v>
      </c>
      <c r="E164" s="100" t="s">
        <v>680</v>
      </c>
      <c r="F164" s="101">
        <v>3605.8734999999997</v>
      </c>
      <c r="G164" s="101">
        <v>6111.65</v>
      </c>
      <c r="H164" s="110">
        <f t="shared" si="2"/>
        <v>550.04849999999999</v>
      </c>
    </row>
    <row r="165" spans="1:8" x14ac:dyDescent="0.3">
      <c r="A165" s="99">
        <v>42323</v>
      </c>
      <c r="B165" s="100" t="s">
        <v>503</v>
      </c>
      <c r="C165" s="100" t="s">
        <v>512</v>
      </c>
      <c r="D165" s="100" t="s">
        <v>496</v>
      </c>
      <c r="E165" s="100" t="s">
        <v>681</v>
      </c>
      <c r="F165" s="101">
        <v>2704.5920000000001</v>
      </c>
      <c r="G165" s="101">
        <v>3073.4</v>
      </c>
      <c r="H165" s="110">
        <f t="shared" si="2"/>
        <v>215.13800000000003</v>
      </c>
    </row>
    <row r="166" spans="1:8" x14ac:dyDescent="0.3">
      <c r="A166" s="99">
        <v>42229</v>
      </c>
      <c r="B166" s="100" t="s">
        <v>136</v>
      </c>
      <c r="C166" s="100" t="s">
        <v>518</v>
      </c>
      <c r="D166" s="100" t="s">
        <v>519</v>
      </c>
      <c r="E166" s="100" t="s">
        <v>682</v>
      </c>
      <c r="F166" s="101">
        <v>1622.2909</v>
      </c>
      <c r="G166" s="101">
        <v>4384.57</v>
      </c>
      <c r="H166" s="110">
        <f t="shared" si="2"/>
        <v>306.91989999999998</v>
      </c>
    </row>
    <row r="167" spans="1:8" x14ac:dyDescent="0.3">
      <c r="A167" s="99">
        <v>42370</v>
      </c>
      <c r="B167" s="100" t="s">
        <v>499</v>
      </c>
      <c r="C167" s="100" t="s">
        <v>495</v>
      </c>
      <c r="D167" s="100" t="s">
        <v>516</v>
      </c>
      <c r="E167" s="100" t="s">
        <v>683</v>
      </c>
      <c r="F167" s="101">
        <v>892.64960000000008</v>
      </c>
      <c r="G167" s="101">
        <v>1312.72</v>
      </c>
      <c r="H167" s="110">
        <f t="shared" si="2"/>
        <v>65.63600000000001</v>
      </c>
    </row>
    <row r="168" spans="1:8" x14ac:dyDescent="0.3">
      <c r="A168" s="99">
        <v>42074</v>
      </c>
      <c r="B168" s="100" t="s">
        <v>136</v>
      </c>
      <c r="C168" s="100" t="s">
        <v>525</v>
      </c>
      <c r="D168" s="100" t="s">
        <v>508</v>
      </c>
      <c r="E168" s="100" t="s">
        <v>684</v>
      </c>
      <c r="F168" s="101">
        <v>1735.7340000000002</v>
      </c>
      <c r="G168" s="101">
        <v>1856.4</v>
      </c>
      <c r="H168" s="110">
        <f t="shared" si="2"/>
        <v>92.820000000000007</v>
      </c>
    </row>
    <row r="169" spans="1:8" x14ac:dyDescent="0.3">
      <c r="A169" s="99">
        <v>42521</v>
      </c>
      <c r="B169" s="100" t="s">
        <v>136</v>
      </c>
      <c r="C169" s="100" t="s">
        <v>507</v>
      </c>
      <c r="D169" s="100" t="s">
        <v>534</v>
      </c>
      <c r="E169" s="100" t="s">
        <v>685</v>
      </c>
      <c r="F169" s="101">
        <v>114.453</v>
      </c>
      <c r="G169" s="101">
        <v>254.34</v>
      </c>
      <c r="H169" s="110">
        <f t="shared" si="2"/>
        <v>5.0868000000000002</v>
      </c>
    </row>
    <row r="170" spans="1:8" x14ac:dyDescent="0.3">
      <c r="A170" s="99">
        <v>42098</v>
      </c>
      <c r="B170" s="100" t="s">
        <v>494</v>
      </c>
      <c r="C170" s="100" t="s">
        <v>512</v>
      </c>
      <c r="D170" s="100" t="s">
        <v>510</v>
      </c>
      <c r="E170" s="100" t="s">
        <v>686</v>
      </c>
      <c r="F170" s="101">
        <v>1264.4820999999999</v>
      </c>
      <c r="G170" s="101">
        <v>2143.19</v>
      </c>
      <c r="H170" s="110">
        <f t="shared" si="2"/>
        <v>107.15950000000001</v>
      </c>
    </row>
    <row r="171" spans="1:8" x14ac:dyDescent="0.3">
      <c r="A171" s="99">
        <v>42358</v>
      </c>
      <c r="B171" s="100" t="s">
        <v>506</v>
      </c>
      <c r="C171" s="100" t="s">
        <v>527</v>
      </c>
      <c r="D171" s="100" t="s">
        <v>532</v>
      </c>
      <c r="E171" s="100" t="s">
        <v>687</v>
      </c>
      <c r="F171" s="101">
        <v>2982.5345000000002</v>
      </c>
      <c r="G171" s="101">
        <v>5422.79</v>
      </c>
      <c r="H171" s="110">
        <f t="shared" si="2"/>
        <v>488.05109999999996</v>
      </c>
    </row>
    <row r="172" spans="1:8" x14ac:dyDescent="0.3">
      <c r="A172" s="99">
        <v>41949</v>
      </c>
      <c r="B172" s="100" t="s">
        <v>136</v>
      </c>
      <c r="C172" s="100" t="s">
        <v>527</v>
      </c>
      <c r="D172" s="100" t="s">
        <v>548</v>
      </c>
      <c r="E172" s="100" t="s">
        <v>688</v>
      </c>
      <c r="F172" s="101">
        <v>249.38320000000002</v>
      </c>
      <c r="G172" s="101">
        <v>366.74</v>
      </c>
      <c r="H172" s="110">
        <f t="shared" si="2"/>
        <v>7.3348000000000004</v>
      </c>
    </row>
    <row r="173" spans="1:8" x14ac:dyDescent="0.3">
      <c r="A173" s="99">
        <v>41905</v>
      </c>
      <c r="B173" s="100" t="s">
        <v>499</v>
      </c>
      <c r="C173" s="100" t="s">
        <v>518</v>
      </c>
      <c r="D173" s="100" t="s">
        <v>550</v>
      </c>
      <c r="E173" s="100" t="s">
        <v>689</v>
      </c>
      <c r="F173" s="101">
        <v>730.53800000000001</v>
      </c>
      <c r="G173" s="101">
        <v>1238.2</v>
      </c>
      <c r="H173" s="110">
        <f t="shared" si="2"/>
        <v>61.910000000000004</v>
      </c>
    </row>
    <row r="174" spans="1:8" x14ac:dyDescent="0.3">
      <c r="A174" s="99">
        <v>42165</v>
      </c>
      <c r="B174" s="100" t="s">
        <v>494</v>
      </c>
      <c r="C174" s="100" t="s">
        <v>518</v>
      </c>
      <c r="D174" s="100" t="s">
        <v>510</v>
      </c>
      <c r="E174" s="100" t="s">
        <v>690</v>
      </c>
      <c r="F174" s="101">
        <v>2647.8405000000002</v>
      </c>
      <c r="G174" s="101">
        <v>5884.09</v>
      </c>
      <c r="H174" s="110">
        <f t="shared" si="2"/>
        <v>529.56809999999996</v>
      </c>
    </row>
    <row r="175" spans="1:8" x14ac:dyDescent="0.3">
      <c r="A175" s="99">
        <v>41841</v>
      </c>
      <c r="B175" s="100" t="s">
        <v>136</v>
      </c>
      <c r="C175" s="100" t="s">
        <v>512</v>
      </c>
      <c r="D175" s="100" t="s">
        <v>508</v>
      </c>
      <c r="E175" s="100" t="s">
        <v>691</v>
      </c>
      <c r="F175" s="101">
        <v>3188.9187000000002</v>
      </c>
      <c r="G175" s="101">
        <v>7416.09</v>
      </c>
      <c r="H175" s="110">
        <f t="shared" si="2"/>
        <v>667.44809999999995</v>
      </c>
    </row>
    <row r="176" spans="1:8" x14ac:dyDescent="0.3">
      <c r="A176" s="99">
        <v>41926</v>
      </c>
      <c r="B176" s="100" t="s">
        <v>494</v>
      </c>
      <c r="C176" s="100" t="s">
        <v>527</v>
      </c>
      <c r="D176" s="100" t="s">
        <v>513</v>
      </c>
      <c r="E176" s="100" t="s">
        <v>692</v>
      </c>
      <c r="F176" s="101">
        <v>607.64859999999999</v>
      </c>
      <c r="G176" s="101">
        <v>1047.67</v>
      </c>
      <c r="H176" s="110">
        <f t="shared" si="2"/>
        <v>52.383500000000005</v>
      </c>
    </row>
    <row r="177" spans="1:8" x14ac:dyDescent="0.3">
      <c r="A177" s="99">
        <v>42426</v>
      </c>
      <c r="B177" s="100" t="s">
        <v>136</v>
      </c>
      <c r="C177" s="100" t="s">
        <v>512</v>
      </c>
      <c r="D177" s="100" t="s">
        <v>540</v>
      </c>
      <c r="E177" s="100" t="s">
        <v>693</v>
      </c>
      <c r="F177" s="101">
        <v>8814.5722500000011</v>
      </c>
      <c r="G177" s="101">
        <v>9427.35</v>
      </c>
      <c r="H177" s="110">
        <f t="shared" si="2"/>
        <v>942.73500000000013</v>
      </c>
    </row>
    <row r="178" spans="1:8" x14ac:dyDescent="0.3">
      <c r="A178" s="99">
        <v>42249</v>
      </c>
      <c r="B178" s="100" t="s">
        <v>136</v>
      </c>
      <c r="C178" s="100" t="s">
        <v>500</v>
      </c>
      <c r="D178" s="100" t="s">
        <v>510</v>
      </c>
      <c r="E178" s="100" t="s">
        <v>694</v>
      </c>
      <c r="F178" s="101">
        <v>1267.3980000000001</v>
      </c>
      <c r="G178" s="101">
        <v>2304.36</v>
      </c>
      <c r="H178" s="110">
        <f t="shared" si="2"/>
        <v>115.21800000000002</v>
      </c>
    </row>
    <row r="179" spans="1:8" x14ac:dyDescent="0.3">
      <c r="A179" s="99">
        <v>42086</v>
      </c>
      <c r="B179" s="100" t="s">
        <v>503</v>
      </c>
      <c r="C179" s="100" t="s">
        <v>518</v>
      </c>
      <c r="D179" s="100" t="s">
        <v>532</v>
      </c>
      <c r="E179" s="100" t="s">
        <v>514</v>
      </c>
      <c r="F179" s="101">
        <v>4351.8045999999995</v>
      </c>
      <c r="G179" s="101">
        <v>7375.94</v>
      </c>
      <c r="H179" s="110">
        <f t="shared" si="2"/>
        <v>663.83459999999991</v>
      </c>
    </row>
    <row r="180" spans="1:8" x14ac:dyDescent="0.3">
      <c r="A180" s="99">
        <v>42448</v>
      </c>
      <c r="B180" s="100" t="s">
        <v>494</v>
      </c>
      <c r="C180" s="100" t="s">
        <v>518</v>
      </c>
      <c r="D180" s="100" t="s">
        <v>532</v>
      </c>
      <c r="E180" s="100" t="s">
        <v>695</v>
      </c>
      <c r="F180" s="101">
        <v>4231.4634999999998</v>
      </c>
      <c r="G180" s="101">
        <v>7693.57</v>
      </c>
      <c r="H180" s="110">
        <f t="shared" si="2"/>
        <v>692.42129999999997</v>
      </c>
    </row>
    <row r="181" spans="1:8" x14ac:dyDescent="0.3">
      <c r="A181" s="99">
        <v>42313</v>
      </c>
      <c r="B181" s="100" t="s">
        <v>494</v>
      </c>
      <c r="C181" s="100" t="s">
        <v>518</v>
      </c>
      <c r="D181" s="100" t="s">
        <v>513</v>
      </c>
      <c r="E181" s="100" t="s">
        <v>696</v>
      </c>
      <c r="F181" s="101">
        <v>5217.1855999999998</v>
      </c>
      <c r="G181" s="101">
        <v>5928.62</v>
      </c>
      <c r="H181" s="110">
        <f t="shared" si="2"/>
        <v>533.57579999999996</v>
      </c>
    </row>
    <row r="182" spans="1:8" x14ac:dyDescent="0.3">
      <c r="A182" s="99">
        <v>41818</v>
      </c>
      <c r="B182" s="100" t="s">
        <v>506</v>
      </c>
      <c r="C182" s="100" t="s">
        <v>525</v>
      </c>
      <c r="D182" s="100" t="s">
        <v>510</v>
      </c>
      <c r="E182" s="100" t="s">
        <v>697</v>
      </c>
      <c r="F182" s="101">
        <v>4445.8333999999995</v>
      </c>
      <c r="G182" s="101">
        <v>7665.23</v>
      </c>
      <c r="H182" s="110">
        <f t="shared" si="2"/>
        <v>689.87069999999994</v>
      </c>
    </row>
    <row r="183" spans="1:8" x14ac:dyDescent="0.3">
      <c r="A183" s="99">
        <v>42043</v>
      </c>
      <c r="B183" s="100" t="s">
        <v>494</v>
      </c>
      <c r="C183" s="100" t="s">
        <v>518</v>
      </c>
      <c r="D183" s="100" t="s">
        <v>528</v>
      </c>
      <c r="E183" s="100" t="s">
        <v>698</v>
      </c>
      <c r="F183" s="101">
        <v>5643.7452999999996</v>
      </c>
      <c r="G183" s="101">
        <v>9565.67</v>
      </c>
      <c r="H183" s="110">
        <f t="shared" si="2"/>
        <v>956.56700000000001</v>
      </c>
    </row>
    <row r="184" spans="1:8" x14ac:dyDescent="0.3">
      <c r="A184" s="99">
        <v>42255</v>
      </c>
      <c r="B184" s="100" t="s">
        <v>499</v>
      </c>
      <c r="C184" s="100" t="s">
        <v>512</v>
      </c>
      <c r="D184" s="100" t="s">
        <v>513</v>
      </c>
      <c r="E184" s="100" t="s">
        <v>699</v>
      </c>
      <c r="F184" s="101">
        <v>4854.3364000000001</v>
      </c>
      <c r="G184" s="101">
        <v>7138.73</v>
      </c>
      <c r="H184" s="110">
        <f t="shared" si="2"/>
        <v>642.48569999999995</v>
      </c>
    </row>
    <row r="185" spans="1:8" x14ac:dyDescent="0.3">
      <c r="A185" s="99">
        <v>41876</v>
      </c>
      <c r="B185" s="100" t="s">
        <v>506</v>
      </c>
      <c r="C185" s="100" t="s">
        <v>504</v>
      </c>
      <c r="D185" s="100" t="s">
        <v>548</v>
      </c>
      <c r="E185" s="100" t="s">
        <v>700</v>
      </c>
      <c r="F185" s="101">
        <v>2645.0640000000003</v>
      </c>
      <c r="G185" s="101">
        <v>5877.92</v>
      </c>
      <c r="H185" s="110">
        <f t="shared" si="2"/>
        <v>529.01279999999997</v>
      </c>
    </row>
    <row r="186" spans="1:8" x14ac:dyDescent="0.3">
      <c r="A186" s="99">
        <v>42236</v>
      </c>
      <c r="B186" s="100" t="s">
        <v>136</v>
      </c>
      <c r="C186" s="100" t="s">
        <v>500</v>
      </c>
      <c r="D186" s="100" t="s">
        <v>523</v>
      </c>
      <c r="E186" s="100" t="s">
        <v>701</v>
      </c>
      <c r="F186" s="101">
        <v>4341.1787000000004</v>
      </c>
      <c r="G186" s="101">
        <v>7357.93</v>
      </c>
      <c r="H186" s="110">
        <f t="shared" si="2"/>
        <v>662.21370000000002</v>
      </c>
    </row>
    <row r="187" spans="1:8" x14ac:dyDescent="0.3">
      <c r="A187" s="99">
        <v>42436</v>
      </c>
      <c r="B187" s="100" t="s">
        <v>494</v>
      </c>
      <c r="C187" s="100" t="s">
        <v>507</v>
      </c>
      <c r="D187" s="100" t="s">
        <v>534</v>
      </c>
      <c r="E187" s="100" t="s">
        <v>702</v>
      </c>
      <c r="F187" s="101">
        <v>4467.8380000000006</v>
      </c>
      <c r="G187" s="101">
        <v>6570.35</v>
      </c>
      <c r="H187" s="110">
        <f t="shared" si="2"/>
        <v>591.33150000000001</v>
      </c>
    </row>
    <row r="188" spans="1:8" x14ac:dyDescent="0.3">
      <c r="A188" s="99">
        <v>41918</v>
      </c>
      <c r="B188" s="100" t="s">
        <v>494</v>
      </c>
      <c r="C188" s="100" t="s">
        <v>527</v>
      </c>
      <c r="D188" s="100" t="s">
        <v>501</v>
      </c>
      <c r="E188" s="100" t="s">
        <v>703</v>
      </c>
      <c r="F188" s="101">
        <v>4494.4470000000001</v>
      </c>
      <c r="G188" s="101">
        <v>9987.66</v>
      </c>
      <c r="H188" s="110">
        <f t="shared" si="2"/>
        <v>998.76600000000008</v>
      </c>
    </row>
    <row r="189" spans="1:8" x14ac:dyDescent="0.3">
      <c r="A189" s="99">
        <v>41934</v>
      </c>
      <c r="B189" s="100" t="s">
        <v>506</v>
      </c>
      <c r="C189" s="100" t="s">
        <v>500</v>
      </c>
      <c r="D189" s="100" t="s">
        <v>540</v>
      </c>
      <c r="E189" s="100" t="s">
        <v>704</v>
      </c>
      <c r="F189" s="101">
        <v>1454.9974999999999</v>
      </c>
      <c r="G189" s="101">
        <v>2645.45</v>
      </c>
      <c r="H189" s="110">
        <f t="shared" si="2"/>
        <v>185.1815</v>
      </c>
    </row>
    <row r="190" spans="1:8" x14ac:dyDescent="0.3">
      <c r="A190" s="99">
        <v>42218</v>
      </c>
      <c r="B190" s="100" t="s">
        <v>494</v>
      </c>
      <c r="C190" s="100" t="s">
        <v>527</v>
      </c>
      <c r="D190" s="100" t="s">
        <v>540</v>
      </c>
      <c r="E190" s="100" t="s">
        <v>705</v>
      </c>
      <c r="F190" s="101">
        <v>2212.8230000000003</v>
      </c>
      <c r="G190" s="101">
        <v>5146.1000000000004</v>
      </c>
      <c r="H190" s="110">
        <f t="shared" si="2"/>
        <v>463.149</v>
      </c>
    </row>
    <row r="191" spans="1:8" x14ac:dyDescent="0.3">
      <c r="A191" s="99">
        <v>42374</v>
      </c>
      <c r="B191" s="100" t="s">
        <v>503</v>
      </c>
      <c r="C191" s="100" t="s">
        <v>500</v>
      </c>
      <c r="D191" s="100" t="s">
        <v>534</v>
      </c>
      <c r="E191" s="100" t="s">
        <v>706</v>
      </c>
      <c r="F191" s="101">
        <v>3641.6343999999999</v>
      </c>
      <c r="G191" s="101">
        <v>6278.68</v>
      </c>
      <c r="H191" s="110">
        <f t="shared" si="2"/>
        <v>565.08119999999997</v>
      </c>
    </row>
    <row r="192" spans="1:8" x14ac:dyDescent="0.3">
      <c r="A192" s="99">
        <v>42095</v>
      </c>
      <c r="B192" s="100" t="s">
        <v>494</v>
      </c>
      <c r="C192" s="100" t="s">
        <v>500</v>
      </c>
      <c r="D192" s="100" t="s">
        <v>501</v>
      </c>
      <c r="E192" s="100" t="s">
        <v>707</v>
      </c>
      <c r="F192" s="101">
        <v>640.66329999999994</v>
      </c>
      <c r="G192" s="101">
        <v>1085.8699999999999</v>
      </c>
      <c r="H192" s="110">
        <f t="shared" si="2"/>
        <v>54.293499999999995</v>
      </c>
    </row>
    <row r="193" spans="1:8" x14ac:dyDescent="0.3">
      <c r="A193" s="99">
        <v>42476</v>
      </c>
      <c r="B193" s="100" t="s">
        <v>494</v>
      </c>
      <c r="C193" s="100" t="s">
        <v>500</v>
      </c>
      <c r="D193" s="100" t="s">
        <v>513</v>
      </c>
      <c r="E193" s="100" t="s">
        <v>708</v>
      </c>
      <c r="F193" s="101">
        <v>563.5630000000001</v>
      </c>
      <c r="G193" s="101">
        <v>1024.6600000000001</v>
      </c>
      <c r="H193" s="110">
        <f t="shared" si="2"/>
        <v>51.233000000000004</v>
      </c>
    </row>
    <row r="194" spans="1:8" x14ac:dyDescent="0.3">
      <c r="A194" s="99">
        <v>42386</v>
      </c>
      <c r="B194" s="100" t="s">
        <v>499</v>
      </c>
      <c r="C194" s="100" t="s">
        <v>518</v>
      </c>
      <c r="D194" s="100" t="s">
        <v>513</v>
      </c>
      <c r="E194" s="100" t="s">
        <v>709</v>
      </c>
      <c r="F194" s="101">
        <v>5047.3450499999999</v>
      </c>
      <c r="G194" s="101">
        <v>5398.23</v>
      </c>
      <c r="H194" s="110">
        <f t="shared" si="2"/>
        <v>485.84069999999997</v>
      </c>
    </row>
    <row r="195" spans="1:8" x14ac:dyDescent="0.3">
      <c r="A195" s="99">
        <v>42480</v>
      </c>
      <c r="B195" s="100" t="s">
        <v>494</v>
      </c>
      <c r="C195" s="100" t="s">
        <v>512</v>
      </c>
      <c r="D195" s="100" t="s">
        <v>510</v>
      </c>
      <c r="E195" s="100" t="s">
        <v>710</v>
      </c>
      <c r="F195" s="101">
        <v>1559.4981999999998</v>
      </c>
      <c r="G195" s="101">
        <v>3626.74</v>
      </c>
      <c r="H195" s="110">
        <f t="shared" ref="H195:H258" si="3">HLOOKUP(G195,$K$2:$R$3,2,TRUE)*G195</f>
        <v>253.87180000000001</v>
      </c>
    </row>
    <row r="196" spans="1:8" x14ac:dyDescent="0.3">
      <c r="A196" s="99">
        <v>42160</v>
      </c>
      <c r="B196" s="100" t="s">
        <v>494</v>
      </c>
      <c r="C196" s="100" t="s">
        <v>495</v>
      </c>
      <c r="D196" s="100" t="s">
        <v>508</v>
      </c>
      <c r="E196" s="100" t="s">
        <v>711</v>
      </c>
      <c r="F196" s="101">
        <v>5331.8281500000003</v>
      </c>
      <c r="G196" s="101">
        <v>5702.49</v>
      </c>
      <c r="H196" s="110">
        <f t="shared" si="3"/>
        <v>513.22409999999991</v>
      </c>
    </row>
    <row r="197" spans="1:8" x14ac:dyDescent="0.3">
      <c r="A197" s="99">
        <v>42234</v>
      </c>
      <c r="B197" s="100" t="s">
        <v>136</v>
      </c>
      <c r="C197" s="100" t="s">
        <v>525</v>
      </c>
      <c r="D197" s="100" t="s">
        <v>519</v>
      </c>
      <c r="E197" s="100" t="s">
        <v>712</v>
      </c>
      <c r="F197" s="101">
        <v>3119.5596999999998</v>
      </c>
      <c r="G197" s="101">
        <v>7254.79</v>
      </c>
      <c r="H197" s="110">
        <f t="shared" si="3"/>
        <v>652.93110000000001</v>
      </c>
    </row>
    <row r="198" spans="1:8" x14ac:dyDescent="0.3">
      <c r="A198" s="99">
        <v>42507</v>
      </c>
      <c r="B198" s="100" t="s">
        <v>506</v>
      </c>
      <c r="C198" s="100" t="s">
        <v>495</v>
      </c>
      <c r="D198" s="100" t="s">
        <v>528</v>
      </c>
      <c r="E198" s="100" t="s">
        <v>713</v>
      </c>
      <c r="F198" s="101">
        <v>2317.3040000000001</v>
      </c>
      <c r="G198" s="101">
        <v>3407.8</v>
      </c>
      <c r="H198" s="110">
        <f t="shared" si="3"/>
        <v>238.54600000000005</v>
      </c>
    </row>
    <row r="199" spans="1:8" x14ac:dyDescent="0.3">
      <c r="A199" s="99">
        <v>42177</v>
      </c>
      <c r="B199" s="100" t="s">
        <v>503</v>
      </c>
      <c r="C199" s="100" t="s">
        <v>512</v>
      </c>
      <c r="D199" s="100" t="s">
        <v>550</v>
      </c>
      <c r="E199" s="100" t="s">
        <v>714</v>
      </c>
      <c r="F199" s="101">
        <v>15.061999999999999</v>
      </c>
      <c r="G199" s="101">
        <v>22.15</v>
      </c>
      <c r="H199" s="110" t="e">
        <f t="shared" si="3"/>
        <v>#VALUE!</v>
      </c>
    </row>
    <row r="200" spans="1:8" x14ac:dyDescent="0.3">
      <c r="A200" s="99">
        <v>42397</v>
      </c>
      <c r="B200" s="100" t="s">
        <v>494</v>
      </c>
      <c r="C200" s="100" t="s">
        <v>500</v>
      </c>
      <c r="D200" s="100" t="s">
        <v>510</v>
      </c>
      <c r="E200" s="100" t="s">
        <v>715</v>
      </c>
      <c r="F200" s="101">
        <v>4357.2449999999999</v>
      </c>
      <c r="G200" s="101">
        <v>5809.66</v>
      </c>
      <c r="H200" s="110">
        <f t="shared" si="3"/>
        <v>522.86939999999993</v>
      </c>
    </row>
    <row r="201" spans="1:8" x14ac:dyDescent="0.3">
      <c r="A201" s="99">
        <v>41928</v>
      </c>
      <c r="B201" s="100" t="s">
        <v>506</v>
      </c>
      <c r="C201" s="100" t="s">
        <v>495</v>
      </c>
      <c r="D201" s="100" t="s">
        <v>508</v>
      </c>
      <c r="E201" s="100" t="s">
        <v>716</v>
      </c>
      <c r="F201" s="101">
        <v>944.41020000000003</v>
      </c>
      <c r="G201" s="101">
        <v>2552.46</v>
      </c>
      <c r="H201" s="110">
        <f t="shared" si="3"/>
        <v>178.67220000000003</v>
      </c>
    </row>
    <row r="202" spans="1:8" x14ac:dyDescent="0.3">
      <c r="A202" s="99">
        <v>41943</v>
      </c>
      <c r="B202" s="100" t="s">
        <v>506</v>
      </c>
      <c r="C202" s="100" t="s">
        <v>507</v>
      </c>
      <c r="D202" s="100" t="s">
        <v>519</v>
      </c>
      <c r="E202" s="100" t="s">
        <v>717</v>
      </c>
      <c r="F202" s="101">
        <v>4976.2782999999999</v>
      </c>
      <c r="G202" s="101">
        <v>8434.3700000000008</v>
      </c>
      <c r="H202" s="110">
        <f t="shared" si="3"/>
        <v>759.0933</v>
      </c>
    </row>
    <row r="203" spans="1:8" x14ac:dyDescent="0.3">
      <c r="A203" s="99">
        <v>41813</v>
      </c>
      <c r="B203" s="100" t="s">
        <v>499</v>
      </c>
      <c r="C203" s="100" t="s">
        <v>504</v>
      </c>
      <c r="D203" s="100" t="s">
        <v>519</v>
      </c>
      <c r="E203" s="100" t="s">
        <v>718</v>
      </c>
      <c r="F203" s="101">
        <v>2510.1938</v>
      </c>
      <c r="G203" s="101">
        <v>5837.66</v>
      </c>
      <c r="H203" s="110">
        <f t="shared" si="3"/>
        <v>525.38940000000002</v>
      </c>
    </row>
    <row r="204" spans="1:8" x14ac:dyDescent="0.3">
      <c r="A204" s="99">
        <v>42001</v>
      </c>
      <c r="B204" s="100" t="s">
        <v>506</v>
      </c>
      <c r="C204" s="100" t="s">
        <v>518</v>
      </c>
      <c r="D204" s="100" t="s">
        <v>510</v>
      </c>
      <c r="E204" s="100" t="s">
        <v>719</v>
      </c>
      <c r="F204" s="101">
        <v>844.62290000000007</v>
      </c>
      <c r="G204" s="101">
        <v>903.34</v>
      </c>
      <c r="H204" s="110">
        <f t="shared" si="3"/>
        <v>36.133600000000001</v>
      </c>
    </row>
    <row r="205" spans="1:8" x14ac:dyDescent="0.3">
      <c r="A205" s="99">
        <v>41869</v>
      </c>
      <c r="B205" s="100" t="s">
        <v>506</v>
      </c>
      <c r="C205" s="100" t="s">
        <v>527</v>
      </c>
      <c r="D205" s="100" t="s">
        <v>523</v>
      </c>
      <c r="E205" s="100" t="s">
        <v>720</v>
      </c>
      <c r="F205" s="101">
        <v>1936.7624999999998</v>
      </c>
      <c r="G205" s="101">
        <v>2582.35</v>
      </c>
      <c r="H205" s="110">
        <f t="shared" si="3"/>
        <v>180.7645</v>
      </c>
    </row>
    <row r="206" spans="1:8" x14ac:dyDescent="0.3">
      <c r="A206" s="99">
        <v>42391</v>
      </c>
      <c r="B206" s="100" t="s">
        <v>136</v>
      </c>
      <c r="C206" s="100" t="s">
        <v>525</v>
      </c>
      <c r="D206" s="100" t="s">
        <v>501</v>
      </c>
      <c r="E206" s="100" t="s">
        <v>721</v>
      </c>
      <c r="F206" s="101">
        <v>890.87400000000002</v>
      </c>
      <c r="G206" s="101">
        <v>2071.8000000000002</v>
      </c>
      <c r="H206" s="110">
        <f t="shared" si="3"/>
        <v>103.59000000000002</v>
      </c>
    </row>
    <row r="207" spans="1:8" x14ac:dyDescent="0.3">
      <c r="A207" s="99">
        <v>42432</v>
      </c>
      <c r="B207" s="100" t="s">
        <v>503</v>
      </c>
      <c r="C207" s="100" t="s">
        <v>507</v>
      </c>
      <c r="D207" s="100" t="s">
        <v>523</v>
      </c>
      <c r="E207" s="100" t="s">
        <v>722</v>
      </c>
      <c r="F207" s="101">
        <v>2637.41995</v>
      </c>
      <c r="G207" s="101">
        <v>2820.77</v>
      </c>
      <c r="H207" s="110">
        <f t="shared" si="3"/>
        <v>197.4539</v>
      </c>
    </row>
    <row r="208" spans="1:8" x14ac:dyDescent="0.3">
      <c r="A208" s="99">
        <v>42196</v>
      </c>
      <c r="B208" s="100" t="s">
        <v>136</v>
      </c>
      <c r="C208" s="100" t="s">
        <v>507</v>
      </c>
      <c r="D208" s="100" t="s">
        <v>516</v>
      </c>
      <c r="E208" s="100" t="s">
        <v>723</v>
      </c>
      <c r="F208" s="101">
        <v>196.45839999999998</v>
      </c>
      <c r="G208" s="101">
        <v>456.88</v>
      </c>
      <c r="H208" s="110">
        <f t="shared" si="3"/>
        <v>9.1376000000000008</v>
      </c>
    </row>
    <row r="209" spans="1:8" x14ac:dyDescent="0.3">
      <c r="A209" s="99">
        <v>41886</v>
      </c>
      <c r="B209" s="100" t="s">
        <v>499</v>
      </c>
      <c r="C209" s="100" t="s">
        <v>525</v>
      </c>
      <c r="D209" s="100" t="s">
        <v>501</v>
      </c>
      <c r="E209" s="100" t="s">
        <v>724</v>
      </c>
      <c r="F209" s="101">
        <v>2672.1805000000004</v>
      </c>
      <c r="G209" s="101">
        <v>4858.51</v>
      </c>
      <c r="H209" s="110">
        <f t="shared" si="3"/>
        <v>340.09570000000002</v>
      </c>
    </row>
    <row r="210" spans="1:8" x14ac:dyDescent="0.3">
      <c r="A210" s="99">
        <v>42272</v>
      </c>
      <c r="B210" s="100" t="s">
        <v>494</v>
      </c>
      <c r="C210" s="100" t="s">
        <v>495</v>
      </c>
      <c r="D210" s="100" t="s">
        <v>528</v>
      </c>
      <c r="E210" s="100" t="s">
        <v>725</v>
      </c>
      <c r="F210" s="101">
        <v>3671.5798</v>
      </c>
      <c r="G210" s="101">
        <v>6330.31</v>
      </c>
      <c r="H210" s="110">
        <f t="shared" si="3"/>
        <v>569.72789999999998</v>
      </c>
    </row>
    <row r="211" spans="1:8" x14ac:dyDescent="0.3">
      <c r="A211" s="99">
        <v>41922</v>
      </c>
      <c r="B211" s="100" t="s">
        <v>136</v>
      </c>
      <c r="C211" s="100" t="s">
        <v>512</v>
      </c>
      <c r="D211" s="100" t="s">
        <v>508</v>
      </c>
      <c r="E211" s="100" t="s">
        <v>726</v>
      </c>
      <c r="F211" s="101">
        <v>1721.5523000000001</v>
      </c>
      <c r="G211" s="101">
        <v>4003.61</v>
      </c>
      <c r="H211" s="110">
        <f t="shared" si="3"/>
        <v>280.25270000000006</v>
      </c>
    </row>
    <row r="212" spans="1:8" x14ac:dyDescent="0.3">
      <c r="A212" s="99">
        <v>42299</v>
      </c>
      <c r="B212" s="100" t="s">
        <v>136</v>
      </c>
      <c r="C212" s="100" t="s">
        <v>504</v>
      </c>
      <c r="D212" s="100" t="s">
        <v>550</v>
      </c>
      <c r="E212" s="100" t="s">
        <v>727</v>
      </c>
      <c r="F212" s="101">
        <v>3695.7671999999998</v>
      </c>
      <c r="G212" s="101">
        <v>9988.56</v>
      </c>
      <c r="H212" s="110">
        <f t="shared" si="3"/>
        <v>998.85599999999999</v>
      </c>
    </row>
    <row r="213" spans="1:8" x14ac:dyDescent="0.3">
      <c r="A213" s="99">
        <v>41884</v>
      </c>
      <c r="B213" s="100" t="s">
        <v>494</v>
      </c>
      <c r="C213" s="100" t="s">
        <v>500</v>
      </c>
      <c r="D213" s="100" t="s">
        <v>510</v>
      </c>
      <c r="E213" s="100" t="s">
        <v>728</v>
      </c>
      <c r="F213" s="101">
        <v>241.6575</v>
      </c>
      <c r="G213" s="101">
        <v>322.20999999999998</v>
      </c>
      <c r="H213" s="110">
        <f t="shared" si="3"/>
        <v>6.4441999999999995</v>
      </c>
    </row>
    <row r="214" spans="1:8" x14ac:dyDescent="0.3">
      <c r="A214" s="99">
        <v>42410</v>
      </c>
      <c r="B214" s="100" t="s">
        <v>506</v>
      </c>
      <c r="C214" s="100" t="s">
        <v>495</v>
      </c>
      <c r="D214" s="100" t="s">
        <v>519</v>
      </c>
      <c r="E214" s="100" t="s">
        <v>729</v>
      </c>
      <c r="F214" s="101">
        <v>6032.3582000000006</v>
      </c>
      <c r="G214" s="101">
        <v>6451.72</v>
      </c>
      <c r="H214" s="110">
        <f t="shared" si="3"/>
        <v>580.65480000000002</v>
      </c>
    </row>
    <row r="215" spans="1:8" x14ac:dyDescent="0.3">
      <c r="A215" s="99">
        <v>42253</v>
      </c>
      <c r="B215" s="100" t="s">
        <v>136</v>
      </c>
      <c r="C215" s="100" t="s">
        <v>525</v>
      </c>
      <c r="D215" s="100" t="s">
        <v>532</v>
      </c>
      <c r="E215" s="100" t="s">
        <v>730</v>
      </c>
      <c r="F215" s="101">
        <v>5224.1909500000002</v>
      </c>
      <c r="G215" s="101">
        <v>5587.37</v>
      </c>
      <c r="H215" s="110">
        <f t="shared" si="3"/>
        <v>502.86329999999998</v>
      </c>
    </row>
    <row r="216" spans="1:8" x14ac:dyDescent="0.3">
      <c r="A216" s="99">
        <v>42062</v>
      </c>
      <c r="B216" s="100" t="s">
        <v>136</v>
      </c>
      <c r="C216" s="100" t="s">
        <v>507</v>
      </c>
      <c r="D216" s="100" t="s">
        <v>501</v>
      </c>
      <c r="E216" s="100" t="s">
        <v>731</v>
      </c>
      <c r="F216" s="101">
        <v>2350.4615999999996</v>
      </c>
      <c r="G216" s="101">
        <v>4052.52</v>
      </c>
      <c r="H216" s="110">
        <f t="shared" si="3"/>
        <v>283.6764</v>
      </c>
    </row>
    <row r="217" spans="1:8" x14ac:dyDescent="0.3">
      <c r="A217" s="99">
        <v>41912</v>
      </c>
      <c r="B217" s="100" t="s">
        <v>494</v>
      </c>
      <c r="C217" s="100" t="s">
        <v>507</v>
      </c>
      <c r="D217" s="100" t="s">
        <v>519</v>
      </c>
      <c r="E217" s="100" t="s">
        <v>732</v>
      </c>
      <c r="F217" s="101">
        <v>345.51579999999996</v>
      </c>
      <c r="G217" s="101">
        <v>585.62</v>
      </c>
      <c r="H217" s="110">
        <f t="shared" si="3"/>
        <v>23.424800000000001</v>
      </c>
    </row>
    <row r="218" spans="1:8" x14ac:dyDescent="0.3">
      <c r="A218" s="99">
        <v>42501</v>
      </c>
      <c r="B218" s="100" t="s">
        <v>494</v>
      </c>
      <c r="C218" s="100" t="s">
        <v>507</v>
      </c>
      <c r="D218" s="100" t="s">
        <v>510</v>
      </c>
      <c r="E218" s="100" t="s">
        <v>733</v>
      </c>
      <c r="F218" s="101">
        <v>5717.9141999999993</v>
      </c>
      <c r="G218" s="101">
        <v>9691.3799999999992</v>
      </c>
      <c r="H218" s="110">
        <f t="shared" si="3"/>
        <v>969.13799999999992</v>
      </c>
    </row>
    <row r="219" spans="1:8" x14ac:dyDescent="0.3">
      <c r="A219" s="99">
        <v>42355</v>
      </c>
      <c r="B219" s="100" t="s">
        <v>503</v>
      </c>
      <c r="C219" s="100" t="s">
        <v>504</v>
      </c>
      <c r="D219" s="100" t="s">
        <v>523</v>
      </c>
      <c r="E219" s="100" t="s">
        <v>734</v>
      </c>
      <c r="F219" s="101">
        <v>246.18359999999998</v>
      </c>
      <c r="G219" s="101">
        <v>572.52</v>
      </c>
      <c r="H219" s="110">
        <f t="shared" si="3"/>
        <v>22.9008</v>
      </c>
    </row>
    <row r="220" spans="1:8" x14ac:dyDescent="0.3">
      <c r="A220" s="99">
        <v>42380</v>
      </c>
      <c r="B220" s="100" t="s">
        <v>494</v>
      </c>
      <c r="C220" s="100" t="s">
        <v>512</v>
      </c>
      <c r="D220" s="100" t="s">
        <v>516</v>
      </c>
      <c r="E220" s="100" t="s">
        <v>735</v>
      </c>
      <c r="F220" s="101">
        <v>4025.1111999999998</v>
      </c>
      <c r="G220" s="101">
        <v>4573.99</v>
      </c>
      <c r="H220" s="110">
        <f t="shared" si="3"/>
        <v>320.17930000000001</v>
      </c>
    </row>
    <row r="221" spans="1:8" x14ac:dyDescent="0.3">
      <c r="A221" s="99">
        <v>42223</v>
      </c>
      <c r="B221" s="100" t="s">
        <v>494</v>
      </c>
      <c r="C221" s="100" t="s">
        <v>527</v>
      </c>
      <c r="D221" s="100" t="s">
        <v>548</v>
      </c>
      <c r="E221" s="100" t="s">
        <v>736</v>
      </c>
      <c r="F221" s="101">
        <v>2764.3959999999997</v>
      </c>
      <c r="G221" s="101">
        <v>4766.2</v>
      </c>
      <c r="H221" s="110">
        <f t="shared" si="3"/>
        <v>333.63400000000001</v>
      </c>
    </row>
    <row r="222" spans="1:8" x14ac:dyDescent="0.3">
      <c r="A222" s="99">
        <v>42467</v>
      </c>
      <c r="B222" s="100" t="s">
        <v>503</v>
      </c>
      <c r="C222" s="100" t="s">
        <v>504</v>
      </c>
      <c r="D222" s="100" t="s">
        <v>534</v>
      </c>
      <c r="E222" s="100" t="s">
        <v>737</v>
      </c>
      <c r="F222" s="101">
        <v>6892.1624999999995</v>
      </c>
      <c r="G222" s="101">
        <v>9189.5499999999993</v>
      </c>
      <c r="H222" s="110">
        <f t="shared" si="3"/>
        <v>918.95499999999993</v>
      </c>
    </row>
    <row r="223" spans="1:8" x14ac:dyDescent="0.3">
      <c r="A223" s="99">
        <v>42151</v>
      </c>
      <c r="B223" s="100" t="s">
        <v>506</v>
      </c>
      <c r="C223" s="100" t="s">
        <v>495</v>
      </c>
      <c r="D223" s="100" t="s">
        <v>519</v>
      </c>
      <c r="E223" s="100" t="s">
        <v>738</v>
      </c>
      <c r="F223" s="101">
        <v>3918.3584000000001</v>
      </c>
      <c r="G223" s="101">
        <v>4452.68</v>
      </c>
      <c r="H223" s="110">
        <f t="shared" si="3"/>
        <v>311.68760000000003</v>
      </c>
    </row>
    <row r="224" spans="1:8" x14ac:dyDescent="0.3">
      <c r="A224" s="99">
        <v>42094</v>
      </c>
      <c r="B224" s="100" t="s">
        <v>503</v>
      </c>
      <c r="C224" s="100" t="s">
        <v>504</v>
      </c>
      <c r="D224" s="100" t="s">
        <v>516</v>
      </c>
      <c r="E224" s="100" t="s">
        <v>739</v>
      </c>
      <c r="F224" s="101">
        <v>3479.96</v>
      </c>
      <c r="G224" s="101">
        <v>3954.5</v>
      </c>
      <c r="H224" s="110">
        <f t="shared" si="3"/>
        <v>276.81500000000005</v>
      </c>
    </row>
    <row r="225" spans="1:8" x14ac:dyDescent="0.3">
      <c r="A225" s="99">
        <v>41828</v>
      </c>
      <c r="B225" s="100" t="s">
        <v>506</v>
      </c>
      <c r="C225" s="100" t="s">
        <v>500</v>
      </c>
      <c r="D225" s="100" t="s">
        <v>548</v>
      </c>
      <c r="E225" s="100" t="s">
        <v>740</v>
      </c>
      <c r="F225" s="101">
        <v>4250.1646000000001</v>
      </c>
      <c r="G225" s="101">
        <v>7327.87</v>
      </c>
      <c r="H225" s="110">
        <f t="shared" si="3"/>
        <v>659.50829999999996</v>
      </c>
    </row>
    <row r="226" spans="1:8" x14ac:dyDescent="0.3">
      <c r="A226" s="99">
        <v>42021</v>
      </c>
      <c r="B226" s="100" t="s">
        <v>494</v>
      </c>
      <c r="C226" s="100" t="s">
        <v>504</v>
      </c>
      <c r="D226" s="100" t="s">
        <v>532</v>
      </c>
      <c r="E226" s="100" t="s">
        <v>741</v>
      </c>
      <c r="F226" s="101">
        <v>4549.0356999999995</v>
      </c>
      <c r="G226" s="101">
        <v>7710.23</v>
      </c>
      <c r="H226" s="110">
        <f t="shared" si="3"/>
        <v>693.9206999999999</v>
      </c>
    </row>
    <row r="227" spans="1:8" x14ac:dyDescent="0.3">
      <c r="A227" s="99">
        <v>41874</v>
      </c>
      <c r="B227" s="100" t="s">
        <v>136</v>
      </c>
      <c r="C227" s="100" t="s">
        <v>512</v>
      </c>
      <c r="D227" s="100" t="s">
        <v>510</v>
      </c>
      <c r="E227" s="100" t="s">
        <v>742</v>
      </c>
      <c r="F227" s="101">
        <v>758.69640000000004</v>
      </c>
      <c r="G227" s="101">
        <v>1115.73</v>
      </c>
      <c r="H227" s="110">
        <f t="shared" si="3"/>
        <v>55.786500000000004</v>
      </c>
    </row>
    <row r="228" spans="1:8" x14ac:dyDescent="0.3">
      <c r="A228" s="99">
        <v>42111</v>
      </c>
      <c r="B228" s="100" t="s">
        <v>503</v>
      </c>
      <c r="C228" s="100" t="s">
        <v>527</v>
      </c>
      <c r="D228" s="100" t="s">
        <v>523</v>
      </c>
      <c r="E228" s="100" t="s">
        <v>743</v>
      </c>
      <c r="F228" s="101">
        <v>1707.8126999999999</v>
      </c>
      <c r="G228" s="101">
        <v>4615.71</v>
      </c>
      <c r="H228" s="110">
        <f t="shared" si="3"/>
        <v>323.09970000000004</v>
      </c>
    </row>
    <row r="229" spans="1:8" x14ac:dyDescent="0.3">
      <c r="A229" s="99">
        <v>42529</v>
      </c>
      <c r="B229" s="100" t="s">
        <v>494</v>
      </c>
      <c r="C229" s="100" t="s">
        <v>525</v>
      </c>
      <c r="D229" s="100" t="s">
        <v>510</v>
      </c>
      <c r="E229" s="100" t="s">
        <v>744</v>
      </c>
      <c r="F229" s="101">
        <v>3621.7487000000001</v>
      </c>
      <c r="G229" s="101">
        <v>9788.51</v>
      </c>
      <c r="H229" s="110">
        <f t="shared" si="3"/>
        <v>978.85100000000011</v>
      </c>
    </row>
    <row r="230" spans="1:8" x14ac:dyDescent="0.3">
      <c r="A230" s="99">
        <v>42431</v>
      </c>
      <c r="B230" s="100" t="s">
        <v>494</v>
      </c>
      <c r="C230" s="100" t="s">
        <v>495</v>
      </c>
      <c r="D230" s="100" t="s">
        <v>508</v>
      </c>
      <c r="E230" s="100" t="s">
        <v>745</v>
      </c>
      <c r="F230" s="101">
        <v>2991.7649999999999</v>
      </c>
      <c r="G230" s="101">
        <v>3989.02</v>
      </c>
      <c r="H230" s="110">
        <f t="shared" si="3"/>
        <v>279.23140000000001</v>
      </c>
    </row>
    <row r="231" spans="1:8" x14ac:dyDescent="0.3">
      <c r="A231" s="99">
        <v>42030</v>
      </c>
      <c r="B231" s="100" t="s">
        <v>494</v>
      </c>
      <c r="C231" s="100" t="s">
        <v>512</v>
      </c>
      <c r="D231" s="100" t="s">
        <v>516</v>
      </c>
      <c r="E231" s="100" t="s">
        <v>746</v>
      </c>
      <c r="F231" s="101">
        <v>1385.8965000000001</v>
      </c>
      <c r="G231" s="101">
        <v>3079.77</v>
      </c>
      <c r="H231" s="110">
        <f t="shared" si="3"/>
        <v>215.58390000000003</v>
      </c>
    </row>
    <row r="232" spans="1:8" x14ac:dyDescent="0.3">
      <c r="A232" s="99">
        <v>42365</v>
      </c>
      <c r="B232" s="100" t="s">
        <v>136</v>
      </c>
      <c r="C232" s="100" t="s">
        <v>507</v>
      </c>
      <c r="D232" s="100" t="s">
        <v>501</v>
      </c>
      <c r="E232" s="100" t="s">
        <v>747</v>
      </c>
      <c r="F232" s="101">
        <v>426.47829999999999</v>
      </c>
      <c r="G232" s="101">
        <v>991.81</v>
      </c>
      <c r="H232" s="110">
        <f t="shared" si="3"/>
        <v>39.672399999999996</v>
      </c>
    </row>
    <row r="233" spans="1:8" x14ac:dyDescent="0.3">
      <c r="A233" s="99">
        <v>42531</v>
      </c>
      <c r="B233" s="100" t="s">
        <v>503</v>
      </c>
      <c r="C233" s="100" t="s">
        <v>527</v>
      </c>
      <c r="D233" s="100" t="s">
        <v>519</v>
      </c>
      <c r="E233" s="100" t="s">
        <v>748</v>
      </c>
      <c r="F233" s="101">
        <v>4271.12</v>
      </c>
      <c r="G233" s="101">
        <v>7364</v>
      </c>
      <c r="H233" s="110">
        <f t="shared" si="3"/>
        <v>662.76</v>
      </c>
    </row>
    <row r="234" spans="1:8" x14ac:dyDescent="0.3">
      <c r="A234" s="99">
        <v>42528</v>
      </c>
      <c r="B234" s="100" t="s">
        <v>136</v>
      </c>
      <c r="C234" s="100" t="s">
        <v>518</v>
      </c>
      <c r="D234" s="100" t="s">
        <v>516</v>
      </c>
      <c r="E234" s="100" t="s">
        <v>749</v>
      </c>
      <c r="F234" s="101">
        <v>3107.2788999999998</v>
      </c>
      <c r="G234" s="101">
        <v>7226.23</v>
      </c>
      <c r="H234" s="110">
        <f t="shared" si="3"/>
        <v>650.36069999999995</v>
      </c>
    </row>
    <row r="235" spans="1:8" x14ac:dyDescent="0.3">
      <c r="A235" s="99">
        <v>42106</v>
      </c>
      <c r="B235" s="100" t="s">
        <v>506</v>
      </c>
      <c r="C235" s="100" t="s">
        <v>500</v>
      </c>
      <c r="D235" s="100" t="s">
        <v>548</v>
      </c>
      <c r="E235" s="100" t="s">
        <v>750</v>
      </c>
      <c r="F235" s="101">
        <v>3396.2484999999997</v>
      </c>
      <c r="G235" s="101">
        <v>9179.0499999999993</v>
      </c>
      <c r="H235" s="110">
        <f t="shared" si="3"/>
        <v>917.90499999999997</v>
      </c>
    </row>
    <row r="236" spans="1:8" x14ac:dyDescent="0.3">
      <c r="A236" s="99">
        <v>42212</v>
      </c>
      <c r="B236" s="100" t="s">
        <v>506</v>
      </c>
      <c r="C236" s="100" t="s">
        <v>518</v>
      </c>
      <c r="D236" s="100" t="s">
        <v>508</v>
      </c>
      <c r="E236" s="100" t="s">
        <v>751</v>
      </c>
      <c r="F236" s="101">
        <v>3970.2932000000001</v>
      </c>
      <c r="G236" s="101">
        <v>9233.24</v>
      </c>
      <c r="H236" s="110">
        <f t="shared" si="3"/>
        <v>923.32400000000007</v>
      </c>
    </row>
    <row r="237" spans="1:8" x14ac:dyDescent="0.3">
      <c r="A237" s="99">
        <v>42197</v>
      </c>
      <c r="B237" s="100" t="s">
        <v>506</v>
      </c>
      <c r="C237" s="100" t="s">
        <v>527</v>
      </c>
      <c r="D237" s="100" t="s">
        <v>510</v>
      </c>
      <c r="E237" s="100" t="s">
        <v>752</v>
      </c>
      <c r="F237" s="101">
        <v>5988.93</v>
      </c>
      <c r="G237" s="101">
        <v>7985.24</v>
      </c>
      <c r="H237" s="110">
        <f t="shared" si="3"/>
        <v>718.6715999999999</v>
      </c>
    </row>
    <row r="238" spans="1:8" x14ac:dyDescent="0.3">
      <c r="A238" s="99">
        <v>42189</v>
      </c>
      <c r="B238" s="100" t="s">
        <v>503</v>
      </c>
      <c r="C238" s="100" t="s">
        <v>527</v>
      </c>
      <c r="D238" s="100" t="s">
        <v>508</v>
      </c>
      <c r="E238" s="100" t="s">
        <v>753</v>
      </c>
      <c r="F238" s="101">
        <v>1503.7125000000001</v>
      </c>
      <c r="G238" s="101">
        <v>2004.95</v>
      </c>
      <c r="H238" s="110">
        <f t="shared" si="3"/>
        <v>100.2475</v>
      </c>
    </row>
    <row r="239" spans="1:8" x14ac:dyDescent="0.3">
      <c r="A239" s="99">
        <v>42475</v>
      </c>
      <c r="B239" s="100" t="s">
        <v>503</v>
      </c>
      <c r="C239" s="100" t="s">
        <v>504</v>
      </c>
      <c r="D239" s="100" t="s">
        <v>501</v>
      </c>
      <c r="E239" s="100" t="s">
        <v>754</v>
      </c>
      <c r="F239" s="101">
        <v>6417.6632</v>
      </c>
      <c r="G239" s="101">
        <v>9437.74</v>
      </c>
      <c r="H239" s="110">
        <f t="shared" si="3"/>
        <v>943.774</v>
      </c>
    </row>
    <row r="240" spans="1:8" x14ac:dyDescent="0.3">
      <c r="A240" s="99">
        <v>42226</v>
      </c>
      <c r="B240" s="100" t="s">
        <v>494</v>
      </c>
      <c r="C240" s="100" t="s">
        <v>525</v>
      </c>
      <c r="D240" s="100" t="s">
        <v>513</v>
      </c>
      <c r="E240" s="100" t="s">
        <v>755</v>
      </c>
      <c r="F240" s="101">
        <v>819.23680000000002</v>
      </c>
      <c r="G240" s="101">
        <v>1204.76</v>
      </c>
      <c r="H240" s="110">
        <f t="shared" si="3"/>
        <v>60.238</v>
      </c>
    </row>
    <row r="241" spans="1:8" x14ac:dyDescent="0.3">
      <c r="A241" s="99">
        <v>42537</v>
      </c>
      <c r="B241" s="100" t="s">
        <v>136</v>
      </c>
      <c r="C241" s="100" t="s">
        <v>525</v>
      </c>
      <c r="D241" s="100" t="s">
        <v>496</v>
      </c>
      <c r="E241" s="100" t="s">
        <v>756</v>
      </c>
      <c r="F241" s="101">
        <v>3978.6256000000003</v>
      </c>
      <c r="G241" s="101">
        <v>5850.92</v>
      </c>
      <c r="H241" s="110">
        <f t="shared" si="3"/>
        <v>526.58280000000002</v>
      </c>
    </row>
    <row r="242" spans="1:8" x14ac:dyDescent="0.3">
      <c r="A242" s="99">
        <v>42079</v>
      </c>
      <c r="B242" s="100" t="s">
        <v>499</v>
      </c>
      <c r="C242" s="100" t="s">
        <v>504</v>
      </c>
      <c r="D242" s="100" t="s">
        <v>532</v>
      </c>
      <c r="E242" s="100" t="s">
        <v>757</v>
      </c>
      <c r="F242" s="101">
        <v>2542.4395</v>
      </c>
      <c r="G242" s="101">
        <v>5912.65</v>
      </c>
      <c r="H242" s="110">
        <f t="shared" si="3"/>
        <v>532.13849999999991</v>
      </c>
    </row>
    <row r="243" spans="1:8" x14ac:dyDescent="0.3">
      <c r="A243" s="99">
        <v>41979</v>
      </c>
      <c r="B243" s="100" t="s">
        <v>506</v>
      </c>
      <c r="C243" s="100" t="s">
        <v>525</v>
      </c>
      <c r="D243" s="100" t="s">
        <v>532</v>
      </c>
      <c r="E243" s="100" t="s">
        <v>758</v>
      </c>
      <c r="F243" s="101">
        <v>4421.1944999999996</v>
      </c>
      <c r="G243" s="101">
        <v>7493.55</v>
      </c>
      <c r="H243" s="110">
        <f t="shared" si="3"/>
        <v>674.41949999999997</v>
      </c>
    </row>
    <row r="244" spans="1:8" x14ac:dyDescent="0.3">
      <c r="A244" s="99">
        <v>42182</v>
      </c>
      <c r="B244" s="100" t="s">
        <v>494</v>
      </c>
      <c r="C244" s="100" t="s">
        <v>525</v>
      </c>
      <c r="D244" s="100" t="s">
        <v>548</v>
      </c>
      <c r="E244" s="100" t="s">
        <v>759</v>
      </c>
      <c r="F244" s="101">
        <v>1232.2650000000001</v>
      </c>
      <c r="G244" s="101">
        <v>1643.02</v>
      </c>
      <c r="H244" s="110">
        <f t="shared" si="3"/>
        <v>82.15100000000001</v>
      </c>
    </row>
    <row r="245" spans="1:8" x14ac:dyDescent="0.3">
      <c r="A245" s="99">
        <v>41844</v>
      </c>
      <c r="B245" s="100" t="s">
        <v>494</v>
      </c>
      <c r="C245" s="100" t="s">
        <v>525</v>
      </c>
      <c r="D245" s="100" t="s">
        <v>519</v>
      </c>
      <c r="E245" s="100" t="s">
        <v>760</v>
      </c>
      <c r="F245" s="101">
        <v>1441.1398999999999</v>
      </c>
      <c r="G245" s="101">
        <v>2442.61</v>
      </c>
      <c r="H245" s="110">
        <f t="shared" si="3"/>
        <v>122.13050000000001</v>
      </c>
    </row>
    <row r="246" spans="1:8" x14ac:dyDescent="0.3">
      <c r="A246" s="99">
        <v>42195</v>
      </c>
      <c r="B246" s="100" t="s">
        <v>136</v>
      </c>
      <c r="C246" s="100" t="s">
        <v>512</v>
      </c>
      <c r="D246" s="100" t="s">
        <v>519</v>
      </c>
      <c r="E246" s="100" t="s">
        <v>761</v>
      </c>
      <c r="F246" s="101">
        <v>4592.5725000000002</v>
      </c>
      <c r="G246" s="101">
        <v>6123.43</v>
      </c>
      <c r="H246" s="110">
        <f t="shared" si="3"/>
        <v>551.1087</v>
      </c>
    </row>
    <row r="247" spans="1:8" x14ac:dyDescent="0.3">
      <c r="A247" s="99">
        <v>42312</v>
      </c>
      <c r="B247" s="100" t="s">
        <v>506</v>
      </c>
      <c r="C247" s="100" t="s">
        <v>527</v>
      </c>
      <c r="D247" s="100" t="s">
        <v>510</v>
      </c>
      <c r="E247" s="100" t="s">
        <v>762</v>
      </c>
      <c r="F247" s="101">
        <v>3664.6785</v>
      </c>
      <c r="G247" s="101">
        <v>8143.73</v>
      </c>
      <c r="H247" s="110">
        <f t="shared" si="3"/>
        <v>732.93569999999988</v>
      </c>
    </row>
    <row r="248" spans="1:8" x14ac:dyDescent="0.3">
      <c r="A248" s="99">
        <v>42509</v>
      </c>
      <c r="B248" s="100" t="s">
        <v>136</v>
      </c>
      <c r="C248" s="100" t="s">
        <v>495</v>
      </c>
      <c r="D248" s="100" t="s">
        <v>508</v>
      </c>
      <c r="E248" s="100" t="s">
        <v>763</v>
      </c>
      <c r="F248" s="101">
        <v>2790.2655</v>
      </c>
      <c r="G248" s="101">
        <v>6200.59</v>
      </c>
      <c r="H248" s="110">
        <f t="shared" si="3"/>
        <v>558.05309999999997</v>
      </c>
    </row>
    <row r="249" spans="1:8" x14ac:dyDescent="0.3">
      <c r="A249" s="99">
        <v>42167</v>
      </c>
      <c r="B249" s="100" t="s">
        <v>506</v>
      </c>
      <c r="C249" s="100" t="s">
        <v>527</v>
      </c>
      <c r="D249" s="100" t="s">
        <v>528</v>
      </c>
      <c r="E249" s="100" t="s">
        <v>764</v>
      </c>
      <c r="F249" s="101">
        <v>500.88749999999999</v>
      </c>
      <c r="G249" s="101">
        <v>1353.75</v>
      </c>
      <c r="H249" s="110">
        <f t="shared" si="3"/>
        <v>67.6875</v>
      </c>
    </row>
    <row r="250" spans="1:8" x14ac:dyDescent="0.3">
      <c r="A250" s="99">
        <v>42388</v>
      </c>
      <c r="B250" s="100" t="s">
        <v>506</v>
      </c>
      <c r="C250" s="100" t="s">
        <v>525</v>
      </c>
      <c r="D250" s="100" t="s">
        <v>508</v>
      </c>
      <c r="E250" s="100" t="s">
        <v>765</v>
      </c>
      <c r="F250" s="101">
        <v>3545.6228500000002</v>
      </c>
      <c r="G250" s="101">
        <v>3792.11</v>
      </c>
      <c r="H250" s="110">
        <f t="shared" si="3"/>
        <v>265.44770000000005</v>
      </c>
    </row>
    <row r="251" spans="1:8" x14ac:dyDescent="0.3">
      <c r="A251" s="99">
        <v>42187</v>
      </c>
      <c r="B251" s="100" t="s">
        <v>494</v>
      </c>
      <c r="C251" s="100" t="s">
        <v>518</v>
      </c>
      <c r="D251" s="100" t="s">
        <v>508</v>
      </c>
      <c r="E251" s="100" t="s">
        <v>766</v>
      </c>
      <c r="F251" s="101">
        <v>1528.835</v>
      </c>
      <c r="G251" s="101">
        <v>2779.7</v>
      </c>
      <c r="H251" s="110">
        <f t="shared" si="3"/>
        <v>194.57900000000001</v>
      </c>
    </row>
    <row r="252" spans="1:8" x14ac:dyDescent="0.3">
      <c r="A252" s="99">
        <v>42166</v>
      </c>
      <c r="B252" s="100" t="s">
        <v>136</v>
      </c>
      <c r="C252" s="100" t="s">
        <v>525</v>
      </c>
      <c r="D252" s="100" t="s">
        <v>496</v>
      </c>
      <c r="E252" s="100" t="s">
        <v>767</v>
      </c>
      <c r="F252" s="101">
        <v>666.74479999999994</v>
      </c>
      <c r="G252" s="101">
        <v>1149.56</v>
      </c>
      <c r="H252" s="110">
        <f t="shared" si="3"/>
        <v>57.478000000000002</v>
      </c>
    </row>
    <row r="253" spans="1:8" x14ac:dyDescent="0.3">
      <c r="A253" s="99">
        <v>42183</v>
      </c>
      <c r="B253" s="100" t="s">
        <v>499</v>
      </c>
      <c r="C253" s="100" t="s">
        <v>512</v>
      </c>
      <c r="D253" s="100" t="s">
        <v>534</v>
      </c>
      <c r="E253" s="100" t="s">
        <v>768</v>
      </c>
      <c r="F253" s="101">
        <v>3249.5644499999999</v>
      </c>
      <c r="G253" s="101">
        <v>3475.47</v>
      </c>
      <c r="H253" s="110">
        <f t="shared" si="3"/>
        <v>243.28290000000001</v>
      </c>
    </row>
    <row r="254" spans="1:8" x14ac:dyDescent="0.3">
      <c r="A254" s="99">
        <v>42091</v>
      </c>
      <c r="B254" s="100" t="s">
        <v>494</v>
      </c>
      <c r="C254" s="100" t="s">
        <v>507</v>
      </c>
      <c r="D254" s="100" t="s">
        <v>532</v>
      </c>
      <c r="E254" s="100" t="s">
        <v>769</v>
      </c>
      <c r="F254" s="101">
        <v>1251.6849999999999</v>
      </c>
      <c r="G254" s="101">
        <v>2121.5</v>
      </c>
      <c r="H254" s="110">
        <f t="shared" si="3"/>
        <v>106.075</v>
      </c>
    </row>
    <row r="255" spans="1:8" x14ac:dyDescent="0.3">
      <c r="A255" s="99">
        <v>41849</v>
      </c>
      <c r="B255" s="100" t="s">
        <v>503</v>
      </c>
      <c r="C255" s="100" t="s">
        <v>507</v>
      </c>
      <c r="D255" s="100" t="s">
        <v>496</v>
      </c>
      <c r="E255" s="100" t="s">
        <v>770</v>
      </c>
      <c r="F255" s="101">
        <v>6549.8713500000003</v>
      </c>
      <c r="G255" s="101">
        <v>7005.21</v>
      </c>
      <c r="H255" s="110">
        <f t="shared" si="3"/>
        <v>630.46889999999996</v>
      </c>
    </row>
    <row r="256" spans="1:8" x14ac:dyDescent="0.3">
      <c r="A256" s="99">
        <v>41983</v>
      </c>
      <c r="B256" s="100" t="s">
        <v>136</v>
      </c>
      <c r="C256" s="100" t="s">
        <v>525</v>
      </c>
      <c r="D256" s="100" t="s">
        <v>548</v>
      </c>
      <c r="E256" s="100" t="s">
        <v>771</v>
      </c>
      <c r="F256" s="101">
        <v>712.92650000000003</v>
      </c>
      <c r="G256" s="101">
        <v>1296.23</v>
      </c>
      <c r="H256" s="110">
        <f t="shared" si="3"/>
        <v>64.811500000000009</v>
      </c>
    </row>
    <row r="257" spans="1:8" x14ac:dyDescent="0.3">
      <c r="A257" s="99">
        <v>42211</v>
      </c>
      <c r="B257" s="100" t="s">
        <v>499</v>
      </c>
      <c r="C257" s="100" t="s">
        <v>504</v>
      </c>
      <c r="D257" s="100" t="s">
        <v>513</v>
      </c>
      <c r="E257" s="100" t="s">
        <v>772</v>
      </c>
      <c r="F257" s="101">
        <v>2116.3997999999997</v>
      </c>
      <c r="G257" s="101">
        <v>4921.8599999999997</v>
      </c>
      <c r="H257" s="110">
        <f t="shared" si="3"/>
        <v>344.53020000000004</v>
      </c>
    </row>
    <row r="258" spans="1:8" x14ac:dyDescent="0.3">
      <c r="A258" s="99">
        <v>42129</v>
      </c>
      <c r="B258" s="100" t="s">
        <v>136</v>
      </c>
      <c r="C258" s="100" t="s">
        <v>500</v>
      </c>
      <c r="D258" s="100" t="s">
        <v>548</v>
      </c>
      <c r="E258" s="100" t="s">
        <v>773</v>
      </c>
      <c r="F258" s="101">
        <v>2944.1</v>
      </c>
      <c r="G258" s="101">
        <v>4990</v>
      </c>
      <c r="H258" s="110">
        <f t="shared" si="3"/>
        <v>349.3</v>
      </c>
    </row>
    <row r="259" spans="1:8" x14ac:dyDescent="0.3">
      <c r="A259" s="99">
        <v>42092</v>
      </c>
      <c r="B259" s="100" t="s">
        <v>136</v>
      </c>
      <c r="C259" s="100" t="s">
        <v>525</v>
      </c>
      <c r="D259" s="100" t="s">
        <v>528</v>
      </c>
      <c r="E259" s="100" t="s">
        <v>667</v>
      </c>
      <c r="F259" s="101">
        <v>4665.4069</v>
      </c>
      <c r="G259" s="101">
        <v>4989.74</v>
      </c>
      <c r="H259" s="110">
        <f t="shared" ref="H259:H322" si="4">HLOOKUP(G259,$K$2:$R$3,2,TRUE)*G259</f>
        <v>349.28180000000003</v>
      </c>
    </row>
    <row r="260" spans="1:8" x14ac:dyDescent="0.3">
      <c r="A260" s="99">
        <v>42238</v>
      </c>
      <c r="B260" s="100" t="s">
        <v>506</v>
      </c>
      <c r="C260" s="100" t="s">
        <v>512</v>
      </c>
      <c r="D260" s="100" t="s">
        <v>513</v>
      </c>
      <c r="E260" s="100" t="s">
        <v>774</v>
      </c>
      <c r="F260" s="101">
        <v>3708.54</v>
      </c>
      <c r="G260" s="101">
        <v>4944.72</v>
      </c>
      <c r="H260" s="110">
        <f t="shared" si="4"/>
        <v>346.13040000000007</v>
      </c>
    </row>
    <row r="261" spans="1:8" x14ac:dyDescent="0.3">
      <c r="A261" s="99">
        <v>42277</v>
      </c>
      <c r="B261" s="100" t="s">
        <v>136</v>
      </c>
      <c r="C261" s="100" t="s">
        <v>525</v>
      </c>
      <c r="D261" s="100" t="s">
        <v>519</v>
      </c>
      <c r="E261" s="100" t="s">
        <v>775</v>
      </c>
      <c r="F261" s="101">
        <v>3119.0852000000004</v>
      </c>
      <c r="G261" s="101">
        <v>3335.92</v>
      </c>
      <c r="H261" s="110">
        <f t="shared" si="4"/>
        <v>233.51440000000002</v>
      </c>
    </row>
    <row r="262" spans="1:8" x14ac:dyDescent="0.3">
      <c r="A262" s="99">
        <v>42304</v>
      </c>
      <c r="B262" s="100" t="s">
        <v>499</v>
      </c>
      <c r="C262" s="100" t="s">
        <v>518</v>
      </c>
      <c r="D262" s="100" t="s">
        <v>513</v>
      </c>
      <c r="E262" s="100" t="s">
        <v>776</v>
      </c>
      <c r="F262" s="101">
        <v>4756.4436000000005</v>
      </c>
      <c r="G262" s="101">
        <v>6994.77</v>
      </c>
      <c r="H262" s="110">
        <f t="shared" si="4"/>
        <v>629.52930000000003</v>
      </c>
    </row>
    <row r="263" spans="1:8" x14ac:dyDescent="0.3">
      <c r="A263" s="99">
        <v>42265</v>
      </c>
      <c r="B263" s="100" t="s">
        <v>499</v>
      </c>
      <c r="C263" s="100" t="s">
        <v>525</v>
      </c>
      <c r="D263" s="100" t="s">
        <v>510</v>
      </c>
      <c r="E263" s="100" t="s">
        <v>777</v>
      </c>
      <c r="F263" s="101">
        <v>969.23200000000008</v>
      </c>
      <c r="G263" s="101">
        <v>1762.24</v>
      </c>
      <c r="H263" s="110">
        <f t="shared" si="4"/>
        <v>88.112000000000009</v>
      </c>
    </row>
    <row r="264" spans="1:8" x14ac:dyDescent="0.3">
      <c r="A264" s="99">
        <v>42137</v>
      </c>
      <c r="B264" s="100" t="s">
        <v>494</v>
      </c>
      <c r="C264" s="100" t="s">
        <v>512</v>
      </c>
      <c r="D264" s="100" t="s">
        <v>523</v>
      </c>
      <c r="E264" s="100" t="s">
        <v>778</v>
      </c>
      <c r="F264" s="101">
        <v>4714.6309999999994</v>
      </c>
      <c r="G264" s="101">
        <v>7990.9</v>
      </c>
      <c r="H264" s="110">
        <f t="shared" si="4"/>
        <v>719.18099999999993</v>
      </c>
    </row>
    <row r="265" spans="1:8" x14ac:dyDescent="0.3">
      <c r="A265" s="99">
        <v>42128</v>
      </c>
      <c r="B265" s="100" t="s">
        <v>494</v>
      </c>
      <c r="C265" s="100" t="s">
        <v>495</v>
      </c>
      <c r="D265" s="100" t="s">
        <v>496</v>
      </c>
      <c r="E265" s="100" t="s">
        <v>779</v>
      </c>
      <c r="F265" s="101">
        <v>4295.7172</v>
      </c>
      <c r="G265" s="101">
        <v>9990.0400000000009</v>
      </c>
      <c r="H265" s="110">
        <f t="shared" si="4"/>
        <v>999.00400000000013</v>
      </c>
    </row>
    <row r="266" spans="1:8" x14ac:dyDescent="0.3">
      <c r="A266" s="99">
        <v>42126</v>
      </c>
      <c r="B266" s="100" t="s">
        <v>506</v>
      </c>
      <c r="C266" s="100" t="s">
        <v>495</v>
      </c>
      <c r="D266" s="100" t="s">
        <v>510</v>
      </c>
      <c r="E266" s="100" t="s">
        <v>780</v>
      </c>
      <c r="F266" s="101">
        <v>4145.5819000000001</v>
      </c>
      <c r="G266" s="101">
        <v>7026.41</v>
      </c>
      <c r="H266" s="110">
        <f t="shared" si="4"/>
        <v>632.37689999999998</v>
      </c>
    </row>
    <row r="267" spans="1:8" x14ac:dyDescent="0.3">
      <c r="A267" s="99">
        <v>42036</v>
      </c>
      <c r="B267" s="100" t="s">
        <v>499</v>
      </c>
      <c r="C267" s="100" t="s">
        <v>518</v>
      </c>
      <c r="D267" s="100" t="s">
        <v>548</v>
      </c>
      <c r="E267" s="100" t="s">
        <v>781</v>
      </c>
      <c r="F267" s="101">
        <v>3827.0385000000006</v>
      </c>
      <c r="G267" s="101">
        <v>8504.5300000000007</v>
      </c>
      <c r="H267" s="110">
        <f t="shared" si="4"/>
        <v>765.40769999999998</v>
      </c>
    </row>
    <row r="268" spans="1:8" x14ac:dyDescent="0.3">
      <c r="A268" s="99">
        <v>41950</v>
      </c>
      <c r="B268" s="100" t="s">
        <v>499</v>
      </c>
      <c r="C268" s="100" t="s">
        <v>512</v>
      </c>
      <c r="D268" s="100" t="s">
        <v>513</v>
      </c>
      <c r="E268" s="100" t="s">
        <v>782</v>
      </c>
      <c r="F268" s="101">
        <v>916.59</v>
      </c>
      <c r="G268" s="101">
        <v>1222.1199999999999</v>
      </c>
      <c r="H268" s="110">
        <f t="shared" si="4"/>
        <v>61.105999999999995</v>
      </c>
    </row>
    <row r="269" spans="1:8" x14ac:dyDescent="0.3">
      <c r="A269" s="99">
        <v>42310</v>
      </c>
      <c r="B269" s="100" t="s">
        <v>136</v>
      </c>
      <c r="C269" s="100" t="s">
        <v>518</v>
      </c>
      <c r="D269" s="100" t="s">
        <v>513</v>
      </c>
      <c r="E269" s="100" t="s">
        <v>783</v>
      </c>
      <c r="F269" s="101">
        <v>1390.5881000000002</v>
      </c>
      <c r="G269" s="101">
        <v>1487.26</v>
      </c>
      <c r="H269" s="110">
        <f t="shared" si="4"/>
        <v>74.363</v>
      </c>
    </row>
    <row r="270" spans="1:8" x14ac:dyDescent="0.3">
      <c r="A270" s="99">
        <v>42354</v>
      </c>
      <c r="B270" s="100" t="s">
        <v>503</v>
      </c>
      <c r="C270" s="100" t="s">
        <v>500</v>
      </c>
      <c r="D270" s="100" t="s">
        <v>550</v>
      </c>
      <c r="E270" s="100" t="s">
        <v>784</v>
      </c>
      <c r="F270" s="101">
        <v>2935.0364</v>
      </c>
      <c r="G270" s="101">
        <v>4316.2299999999996</v>
      </c>
      <c r="H270" s="110">
        <f t="shared" si="4"/>
        <v>302.1361</v>
      </c>
    </row>
    <row r="271" spans="1:8" x14ac:dyDescent="0.3">
      <c r="A271" s="99">
        <v>41816</v>
      </c>
      <c r="B271" s="100" t="s">
        <v>494</v>
      </c>
      <c r="C271" s="100" t="s">
        <v>504</v>
      </c>
      <c r="D271" s="100" t="s">
        <v>532</v>
      </c>
      <c r="E271" s="100" t="s">
        <v>785</v>
      </c>
      <c r="F271" s="101">
        <v>2420.9618</v>
      </c>
      <c r="G271" s="101">
        <v>6543.14</v>
      </c>
      <c r="H271" s="110">
        <f t="shared" si="4"/>
        <v>588.88260000000002</v>
      </c>
    </row>
    <row r="272" spans="1:8" x14ac:dyDescent="0.3">
      <c r="A272" s="99">
        <v>41980</v>
      </c>
      <c r="B272" s="100" t="s">
        <v>494</v>
      </c>
      <c r="C272" s="100" t="s">
        <v>507</v>
      </c>
      <c r="D272" s="100" t="s">
        <v>523</v>
      </c>
      <c r="E272" s="100" t="s">
        <v>786</v>
      </c>
      <c r="F272" s="101">
        <v>3411.5625500000001</v>
      </c>
      <c r="G272" s="101">
        <v>3648.73</v>
      </c>
      <c r="H272" s="110">
        <f t="shared" si="4"/>
        <v>255.41110000000003</v>
      </c>
    </row>
    <row r="273" spans="1:8" x14ac:dyDescent="0.3">
      <c r="A273" s="99">
        <v>42260</v>
      </c>
      <c r="B273" s="100" t="s">
        <v>506</v>
      </c>
      <c r="C273" s="100" t="s">
        <v>527</v>
      </c>
      <c r="D273" s="100" t="s">
        <v>513</v>
      </c>
      <c r="E273" s="100" t="s">
        <v>787</v>
      </c>
      <c r="F273" s="101">
        <v>5395.1260000000002</v>
      </c>
      <c r="G273" s="101">
        <v>9809.32</v>
      </c>
      <c r="H273" s="110">
        <f t="shared" si="4"/>
        <v>980.93200000000002</v>
      </c>
    </row>
    <row r="274" spans="1:8" x14ac:dyDescent="0.3">
      <c r="A274" s="99">
        <v>42502</v>
      </c>
      <c r="B274" s="100" t="s">
        <v>494</v>
      </c>
      <c r="C274" s="100" t="s">
        <v>527</v>
      </c>
      <c r="D274" s="100" t="s">
        <v>550</v>
      </c>
      <c r="E274" s="100" t="s">
        <v>788</v>
      </c>
      <c r="F274" s="101">
        <v>4296.4137999999994</v>
      </c>
      <c r="G274" s="101">
        <v>7407.61</v>
      </c>
      <c r="H274" s="110">
        <f t="shared" si="4"/>
        <v>666.68489999999997</v>
      </c>
    </row>
    <row r="275" spans="1:8" x14ac:dyDescent="0.3">
      <c r="A275" s="99">
        <v>41836</v>
      </c>
      <c r="B275" s="100" t="s">
        <v>506</v>
      </c>
      <c r="C275" s="100" t="s">
        <v>512</v>
      </c>
      <c r="D275" s="100" t="s">
        <v>548</v>
      </c>
      <c r="E275" s="100" t="s">
        <v>789</v>
      </c>
      <c r="F275" s="101">
        <v>5352.9696000000004</v>
      </c>
      <c r="G275" s="101">
        <v>6082.92</v>
      </c>
      <c r="H275" s="110">
        <f t="shared" si="4"/>
        <v>547.46280000000002</v>
      </c>
    </row>
    <row r="276" spans="1:8" x14ac:dyDescent="0.3">
      <c r="A276" s="99">
        <v>42067</v>
      </c>
      <c r="B276" s="100" t="s">
        <v>499</v>
      </c>
      <c r="C276" s="100" t="s">
        <v>507</v>
      </c>
      <c r="D276" s="100" t="s">
        <v>534</v>
      </c>
      <c r="E276" s="100" t="s">
        <v>790</v>
      </c>
      <c r="F276" s="101">
        <v>682.20900000000006</v>
      </c>
      <c r="G276" s="101">
        <v>1240.3800000000001</v>
      </c>
      <c r="H276" s="110">
        <f t="shared" si="4"/>
        <v>62.019000000000005</v>
      </c>
    </row>
    <row r="277" spans="1:8" x14ac:dyDescent="0.3">
      <c r="A277" s="99">
        <v>42142</v>
      </c>
      <c r="B277" s="100" t="s">
        <v>503</v>
      </c>
      <c r="C277" s="100" t="s">
        <v>512</v>
      </c>
      <c r="D277" s="100" t="s">
        <v>516</v>
      </c>
      <c r="E277" s="100" t="s">
        <v>791</v>
      </c>
      <c r="F277" s="101">
        <v>450.47089999999997</v>
      </c>
      <c r="G277" s="101">
        <v>763.51</v>
      </c>
      <c r="H277" s="110">
        <f t="shared" si="4"/>
        <v>30.540400000000002</v>
      </c>
    </row>
    <row r="278" spans="1:8" x14ac:dyDescent="0.3">
      <c r="A278" s="99">
        <v>42419</v>
      </c>
      <c r="B278" s="100" t="s">
        <v>503</v>
      </c>
      <c r="C278" s="100" t="s">
        <v>518</v>
      </c>
      <c r="D278" s="100" t="s">
        <v>523</v>
      </c>
      <c r="E278" s="100" t="s">
        <v>792</v>
      </c>
      <c r="F278" s="101">
        <v>862.85950000000003</v>
      </c>
      <c r="G278" s="101">
        <v>2006.65</v>
      </c>
      <c r="H278" s="110">
        <f t="shared" si="4"/>
        <v>100.33250000000001</v>
      </c>
    </row>
    <row r="279" spans="1:8" x14ac:dyDescent="0.3">
      <c r="A279" s="99">
        <v>42041</v>
      </c>
      <c r="B279" s="100" t="s">
        <v>494</v>
      </c>
      <c r="C279" s="100" t="s">
        <v>527</v>
      </c>
      <c r="D279" s="100" t="s">
        <v>508</v>
      </c>
      <c r="E279" s="100" t="s">
        <v>793</v>
      </c>
      <c r="F279" s="101">
        <v>2880.9</v>
      </c>
      <c r="G279" s="101">
        <v>3273.75</v>
      </c>
      <c r="H279" s="110">
        <f t="shared" si="4"/>
        <v>229.16250000000002</v>
      </c>
    </row>
    <row r="280" spans="1:8" x14ac:dyDescent="0.3">
      <c r="A280" s="99">
        <v>42143</v>
      </c>
      <c r="B280" s="100" t="s">
        <v>494</v>
      </c>
      <c r="C280" s="100" t="s">
        <v>525</v>
      </c>
      <c r="D280" s="100" t="s">
        <v>496</v>
      </c>
      <c r="E280" s="100" t="s">
        <v>794</v>
      </c>
      <c r="F280" s="101">
        <v>3132.6833000000001</v>
      </c>
      <c r="G280" s="101">
        <v>7285.31</v>
      </c>
      <c r="H280" s="110">
        <f t="shared" si="4"/>
        <v>655.67790000000002</v>
      </c>
    </row>
    <row r="281" spans="1:8" x14ac:dyDescent="0.3">
      <c r="A281" s="99">
        <v>41842</v>
      </c>
      <c r="B281" s="100" t="s">
        <v>494</v>
      </c>
      <c r="C281" s="100" t="s">
        <v>518</v>
      </c>
      <c r="D281" s="100" t="s">
        <v>501</v>
      </c>
      <c r="E281" s="100" t="s">
        <v>795</v>
      </c>
      <c r="F281" s="101">
        <v>3565.9298000000003</v>
      </c>
      <c r="G281" s="101">
        <v>8292.86</v>
      </c>
      <c r="H281" s="110">
        <f t="shared" si="4"/>
        <v>746.35739999999998</v>
      </c>
    </row>
    <row r="282" spans="1:8" x14ac:dyDescent="0.3">
      <c r="A282" s="99">
        <v>42041</v>
      </c>
      <c r="B282" s="100" t="s">
        <v>494</v>
      </c>
      <c r="C282" s="100" t="s">
        <v>500</v>
      </c>
      <c r="D282" s="100" t="s">
        <v>548</v>
      </c>
      <c r="E282" s="100" t="s">
        <v>796</v>
      </c>
      <c r="F282" s="101">
        <v>3442.4258</v>
      </c>
      <c r="G282" s="101">
        <v>5834.62</v>
      </c>
      <c r="H282" s="110">
        <f t="shared" si="4"/>
        <v>525.11579999999992</v>
      </c>
    </row>
    <row r="283" spans="1:8" x14ac:dyDescent="0.3">
      <c r="A283" s="99">
        <v>42143</v>
      </c>
      <c r="B283" s="100" t="s">
        <v>494</v>
      </c>
      <c r="C283" s="100" t="s">
        <v>507</v>
      </c>
      <c r="D283" s="100" t="s">
        <v>508</v>
      </c>
      <c r="E283" s="100" t="s">
        <v>797</v>
      </c>
      <c r="F283" s="101">
        <v>1182.0463999999999</v>
      </c>
      <c r="G283" s="101">
        <v>3194.72</v>
      </c>
      <c r="H283" s="110">
        <f t="shared" si="4"/>
        <v>223.63040000000001</v>
      </c>
    </row>
    <row r="284" spans="1:8" x14ac:dyDescent="0.3">
      <c r="A284" s="99">
        <v>41842</v>
      </c>
      <c r="B284" s="100" t="s">
        <v>494</v>
      </c>
      <c r="C284" s="100" t="s">
        <v>527</v>
      </c>
      <c r="D284" s="100" t="s">
        <v>508</v>
      </c>
      <c r="E284" s="100" t="s">
        <v>798</v>
      </c>
      <c r="F284" s="101">
        <v>526.07939999999996</v>
      </c>
      <c r="G284" s="101">
        <v>891.66</v>
      </c>
      <c r="H284" s="110">
        <f t="shared" si="4"/>
        <v>35.666400000000003</v>
      </c>
    </row>
    <row r="285" spans="1:8" x14ac:dyDescent="0.3">
      <c r="A285" s="99">
        <v>42041</v>
      </c>
      <c r="B285" s="100" t="s">
        <v>506</v>
      </c>
      <c r="C285" s="100" t="s">
        <v>527</v>
      </c>
      <c r="D285" s="100" t="s">
        <v>548</v>
      </c>
      <c r="E285" s="100" t="s">
        <v>799</v>
      </c>
      <c r="F285" s="101">
        <v>6619.97</v>
      </c>
      <c r="G285" s="101">
        <v>9735.25</v>
      </c>
      <c r="H285" s="110">
        <f t="shared" si="4"/>
        <v>973.52500000000009</v>
      </c>
    </row>
    <row r="286" spans="1:8" x14ac:dyDescent="0.3">
      <c r="A286" s="99">
        <v>42143</v>
      </c>
      <c r="B286" s="100" t="s">
        <v>506</v>
      </c>
      <c r="C286" s="100" t="s">
        <v>504</v>
      </c>
      <c r="D286" s="100" t="s">
        <v>510</v>
      </c>
      <c r="E286" s="100" t="s">
        <v>800</v>
      </c>
      <c r="F286" s="101">
        <v>3075.82</v>
      </c>
      <c r="G286" s="101">
        <v>5592.4</v>
      </c>
      <c r="H286" s="110">
        <f t="shared" si="4"/>
        <v>503.31599999999997</v>
      </c>
    </row>
    <row r="287" spans="1:8" x14ac:dyDescent="0.3">
      <c r="A287" s="99">
        <v>41842</v>
      </c>
      <c r="B287" s="100" t="s">
        <v>494</v>
      </c>
      <c r="C287" s="100" t="s">
        <v>527</v>
      </c>
      <c r="D287" s="100" t="s">
        <v>523</v>
      </c>
      <c r="E287" s="100" t="s">
        <v>801</v>
      </c>
      <c r="F287" s="101">
        <v>1835.8971999999999</v>
      </c>
      <c r="G287" s="101">
        <v>3165.34</v>
      </c>
      <c r="H287" s="110">
        <f t="shared" si="4"/>
        <v>221.57380000000003</v>
      </c>
    </row>
    <row r="288" spans="1:8" x14ac:dyDescent="0.3">
      <c r="A288" s="99">
        <v>42041</v>
      </c>
      <c r="B288" s="100" t="s">
        <v>503</v>
      </c>
      <c r="C288" s="100" t="s">
        <v>525</v>
      </c>
      <c r="D288" s="100" t="s">
        <v>540</v>
      </c>
      <c r="E288" s="100" t="s">
        <v>802</v>
      </c>
      <c r="F288" s="101">
        <v>605.97350000000006</v>
      </c>
      <c r="G288" s="101">
        <v>1101.77</v>
      </c>
      <c r="H288" s="110">
        <f t="shared" si="4"/>
        <v>55.088500000000003</v>
      </c>
    </row>
    <row r="289" spans="1:8" x14ac:dyDescent="0.3">
      <c r="A289" s="99">
        <v>42143</v>
      </c>
      <c r="B289" s="100" t="s">
        <v>136</v>
      </c>
      <c r="C289" s="100" t="s">
        <v>507</v>
      </c>
      <c r="D289" s="100" t="s">
        <v>501</v>
      </c>
      <c r="E289" s="100" t="s">
        <v>803</v>
      </c>
      <c r="F289" s="101">
        <v>2226.9456</v>
      </c>
      <c r="G289" s="101">
        <v>2530.62</v>
      </c>
      <c r="H289" s="110">
        <f t="shared" si="4"/>
        <v>177.14340000000001</v>
      </c>
    </row>
    <row r="290" spans="1:8" x14ac:dyDescent="0.3">
      <c r="A290" s="99">
        <v>41842</v>
      </c>
      <c r="B290" s="100" t="s">
        <v>506</v>
      </c>
      <c r="C290" s="100" t="s">
        <v>518</v>
      </c>
      <c r="D290" s="100" t="s">
        <v>501</v>
      </c>
      <c r="E290" s="100" t="s">
        <v>804</v>
      </c>
      <c r="F290" s="101">
        <v>3976.5967999999998</v>
      </c>
      <c r="G290" s="101">
        <v>4518.8599999999997</v>
      </c>
      <c r="H290" s="110">
        <f t="shared" si="4"/>
        <v>316.3202</v>
      </c>
    </row>
    <row r="291" spans="1:8" x14ac:dyDescent="0.3">
      <c r="A291" s="99">
        <v>42041</v>
      </c>
      <c r="B291" s="100" t="s">
        <v>503</v>
      </c>
      <c r="C291" s="100" t="s">
        <v>525</v>
      </c>
      <c r="D291" s="100" t="s">
        <v>508</v>
      </c>
      <c r="E291" s="100" t="s">
        <v>805</v>
      </c>
      <c r="F291" s="101">
        <v>3410.2440000000001</v>
      </c>
      <c r="G291" s="101">
        <v>7578.32</v>
      </c>
      <c r="H291" s="110">
        <f t="shared" si="4"/>
        <v>682.04879999999991</v>
      </c>
    </row>
    <row r="292" spans="1:8" x14ac:dyDescent="0.3">
      <c r="A292" s="99">
        <v>42143</v>
      </c>
      <c r="B292" s="100" t="s">
        <v>136</v>
      </c>
      <c r="C292" s="100" t="s">
        <v>495</v>
      </c>
      <c r="D292" s="100" t="s">
        <v>540</v>
      </c>
      <c r="E292" s="100" t="s">
        <v>806</v>
      </c>
      <c r="F292" s="101">
        <v>4355.7929999999997</v>
      </c>
      <c r="G292" s="101">
        <v>7382.7</v>
      </c>
      <c r="H292" s="110">
        <f t="shared" si="4"/>
        <v>664.44299999999998</v>
      </c>
    </row>
    <row r="293" spans="1:8" x14ac:dyDescent="0.3">
      <c r="A293" s="99">
        <v>41842</v>
      </c>
      <c r="B293" s="100" t="s">
        <v>506</v>
      </c>
      <c r="C293" s="100" t="s">
        <v>495</v>
      </c>
      <c r="D293" s="100" t="s">
        <v>540</v>
      </c>
      <c r="E293" s="100" t="s">
        <v>807</v>
      </c>
      <c r="F293" s="101">
        <v>3381.0748000000003</v>
      </c>
      <c r="G293" s="101">
        <v>9138.0400000000009</v>
      </c>
      <c r="H293" s="110">
        <f t="shared" si="4"/>
        <v>913.80400000000009</v>
      </c>
    </row>
    <row r="294" spans="1:8" x14ac:dyDescent="0.3">
      <c r="A294" s="99">
        <v>42041</v>
      </c>
      <c r="B294" s="100" t="s">
        <v>136</v>
      </c>
      <c r="C294" s="100" t="s">
        <v>507</v>
      </c>
      <c r="D294" s="100" t="s">
        <v>523</v>
      </c>
      <c r="E294" s="100" t="s">
        <v>808</v>
      </c>
      <c r="F294" s="101">
        <v>2878.6815000000001</v>
      </c>
      <c r="G294" s="101">
        <v>6397.07</v>
      </c>
      <c r="H294" s="110">
        <f t="shared" si="4"/>
        <v>575.73629999999991</v>
      </c>
    </row>
    <row r="295" spans="1:8" x14ac:dyDescent="0.3">
      <c r="A295" s="99">
        <v>42143</v>
      </c>
      <c r="B295" s="100" t="s">
        <v>136</v>
      </c>
      <c r="C295" s="100" t="s">
        <v>512</v>
      </c>
      <c r="D295" s="100" t="s">
        <v>513</v>
      </c>
      <c r="E295" s="100" t="s">
        <v>809</v>
      </c>
      <c r="F295" s="101">
        <v>1854.6071999999999</v>
      </c>
      <c r="G295" s="101">
        <v>4313.04</v>
      </c>
      <c r="H295" s="110">
        <f t="shared" si="4"/>
        <v>301.9128</v>
      </c>
    </row>
    <row r="296" spans="1:8" x14ac:dyDescent="0.3">
      <c r="A296" s="99">
        <v>41842</v>
      </c>
      <c r="B296" s="100" t="s">
        <v>503</v>
      </c>
      <c r="C296" s="100" t="s">
        <v>500</v>
      </c>
      <c r="D296" s="100" t="s">
        <v>528</v>
      </c>
      <c r="E296" s="100" t="s">
        <v>810</v>
      </c>
      <c r="F296" s="101">
        <v>3438.0891999999994</v>
      </c>
      <c r="G296" s="101">
        <v>5927.74</v>
      </c>
      <c r="H296" s="110">
        <f t="shared" si="4"/>
        <v>533.49659999999994</v>
      </c>
    </row>
    <row r="297" spans="1:8" x14ac:dyDescent="0.3">
      <c r="A297" s="99">
        <v>42041</v>
      </c>
      <c r="B297" s="100" t="s">
        <v>494</v>
      </c>
      <c r="C297" s="100" t="s">
        <v>527</v>
      </c>
      <c r="D297" s="100" t="s">
        <v>513</v>
      </c>
      <c r="E297" s="100" t="s">
        <v>811</v>
      </c>
      <c r="F297" s="101">
        <v>1070.9503</v>
      </c>
      <c r="G297" s="101">
        <v>1815.17</v>
      </c>
      <c r="H297" s="110">
        <f t="shared" si="4"/>
        <v>90.758500000000012</v>
      </c>
    </row>
    <row r="298" spans="1:8" x14ac:dyDescent="0.3">
      <c r="A298" s="99">
        <v>42143</v>
      </c>
      <c r="B298" s="100" t="s">
        <v>503</v>
      </c>
      <c r="C298" s="100" t="s">
        <v>495</v>
      </c>
      <c r="D298" s="100" t="s">
        <v>548</v>
      </c>
      <c r="E298" s="100" t="s">
        <v>812</v>
      </c>
      <c r="F298" s="101">
        <v>3345.5524000000005</v>
      </c>
      <c r="G298" s="101">
        <v>4919.93</v>
      </c>
      <c r="H298" s="110">
        <f t="shared" si="4"/>
        <v>344.39510000000007</v>
      </c>
    </row>
    <row r="299" spans="1:8" x14ac:dyDescent="0.3">
      <c r="A299" s="99">
        <v>41842</v>
      </c>
      <c r="B299" s="100" t="s">
        <v>136</v>
      </c>
      <c r="C299" s="100" t="s">
        <v>495</v>
      </c>
      <c r="D299" s="100" t="s">
        <v>523</v>
      </c>
      <c r="E299" s="100" t="s">
        <v>813</v>
      </c>
      <c r="F299" s="101">
        <v>2727.48</v>
      </c>
      <c r="G299" s="101">
        <v>3636.64</v>
      </c>
      <c r="H299" s="110">
        <f t="shared" si="4"/>
        <v>254.56480000000002</v>
      </c>
    </row>
    <row r="300" spans="1:8" x14ac:dyDescent="0.3">
      <c r="A300" s="99">
        <v>42041</v>
      </c>
      <c r="B300" s="100" t="s">
        <v>494</v>
      </c>
      <c r="C300" s="100" t="s">
        <v>512</v>
      </c>
      <c r="D300" s="100" t="s">
        <v>510</v>
      </c>
      <c r="E300" s="100" t="s">
        <v>814</v>
      </c>
      <c r="F300" s="101">
        <v>2204.4645</v>
      </c>
      <c r="G300" s="101">
        <v>4898.8100000000004</v>
      </c>
      <c r="H300" s="110">
        <f t="shared" si="4"/>
        <v>342.91670000000005</v>
      </c>
    </row>
    <row r="301" spans="1:8" x14ac:dyDescent="0.3">
      <c r="A301" s="99">
        <v>42143</v>
      </c>
      <c r="B301" s="100" t="s">
        <v>494</v>
      </c>
      <c r="C301" s="100" t="s">
        <v>495</v>
      </c>
      <c r="D301" s="100" t="s">
        <v>532</v>
      </c>
      <c r="E301" s="100" t="s">
        <v>815</v>
      </c>
      <c r="F301" s="101">
        <v>3354.5776000000001</v>
      </c>
      <c r="G301" s="101">
        <v>3812.02</v>
      </c>
      <c r="H301" s="110">
        <f t="shared" si="4"/>
        <v>266.84140000000002</v>
      </c>
    </row>
    <row r="302" spans="1:8" x14ac:dyDescent="0.3">
      <c r="A302" s="99">
        <v>41842</v>
      </c>
      <c r="B302" s="100" t="s">
        <v>136</v>
      </c>
      <c r="C302" s="100" t="s">
        <v>504</v>
      </c>
      <c r="D302" s="100" t="s">
        <v>516</v>
      </c>
      <c r="E302" s="100" t="s">
        <v>816</v>
      </c>
      <c r="F302" s="101">
        <v>4341.2245999999996</v>
      </c>
      <c r="G302" s="101">
        <v>7484.87</v>
      </c>
      <c r="H302" s="110">
        <f t="shared" si="4"/>
        <v>673.63829999999996</v>
      </c>
    </row>
    <row r="303" spans="1:8" x14ac:dyDescent="0.3">
      <c r="A303" s="99">
        <v>42041</v>
      </c>
      <c r="B303" s="100" t="s">
        <v>136</v>
      </c>
      <c r="C303" s="100" t="s">
        <v>495</v>
      </c>
      <c r="D303" s="100" t="s">
        <v>510</v>
      </c>
      <c r="E303" s="100" t="s">
        <v>817</v>
      </c>
      <c r="F303" s="101">
        <v>3138.5097999999998</v>
      </c>
      <c r="G303" s="101">
        <v>7298.86</v>
      </c>
      <c r="H303" s="110">
        <f t="shared" si="4"/>
        <v>656.89739999999995</v>
      </c>
    </row>
    <row r="304" spans="1:8" x14ac:dyDescent="0.3">
      <c r="A304" s="99">
        <v>42143</v>
      </c>
      <c r="B304" s="100" t="s">
        <v>136</v>
      </c>
      <c r="C304" s="100" t="s">
        <v>495</v>
      </c>
      <c r="D304" s="100" t="s">
        <v>510</v>
      </c>
      <c r="E304" s="100" t="s">
        <v>818</v>
      </c>
      <c r="F304" s="101">
        <v>4675.335500000001</v>
      </c>
      <c r="G304" s="101">
        <v>8500.61</v>
      </c>
      <c r="H304" s="110">
        <f t="shared" si="4"/>
        <v>765.05489999999998</v>
      </c>
    </row>
    <row r="305" spans="1:8" x14ac:dyDescent="0.3">
      <c r="A305" s="99">
        <v>41842</v>
      </c>
      <c r="B305" s="100" t="s">
        <v>136</v>
      </c>
      <c r="C305" s="100" t="s">
        <v>495</v>
      </c>
      <c r="D305" s="100" t="s">
        <v>550</v>
      </c>
      <c r="E305" s="100" t="s">
        <v>819</v>
      </c>
      <c r="F305" s="101">
        <v>3043.75225</v>
      </c>
      <c r="G305" s="101">
        <v>3255.35</v>
      </c>
      <c r="H305" s="110">
        <f t="shared" si="4"/>
        <v>227.87450000000001</v>
      </c>
    </row>
    <row r="306" spans="1:8" x14ac:dyDescent="0.3">
      <c r="A306" s="99">
        <v>42041</v>
      </c>
      <c r="B306" s="100" t="s">
        <v>499</v>
      </c>
      <c r="C306" s="100" t="s">
        <v>507</v>
      </c>
      <c r="D306" s="100" t="s">
        <v>501</v>
      </c>
      <c r="E306" s="100" t="s">
        <v>820</v>
      </c>
      <c r="F306" s="101">
        <v>2596.2075000000004</v>
      </c>
      <c r="G306" s="101">
        <v>5769.35</v>
      </c>
      <c r="H306" s="110">
        <f t="shared" si="4"/>
        <v>519.24149999999997</v>
      </c>
    </row>
    <row r="307" spans="1:8" x14ac:dyDescent="0.3">
      <c r="A307" s="99">
        <v>42143</v>
      </c>
      <c r="B307" s="100" t="s">
        <v>494</v>
      </c>
      <c r="C307" s="100" t="s">
        <v>495</v>
      </c>
      <c r="D307" s="100" t="s">
        <v>516</v>
      </c>
      <c r="E307" s="100" t="s">
        <v>821</v>
      </c>
      <c r="F307" s="101">
        <v>6050.4088000000002</v>
      </c>
      <c r="G307" s="101">
        <v>8897.66</v>
      </c>
      <c r="H307" s="110">
        <f t="shared" si="4"/>
        <v>800.7894</v>
      </c>
    </row>
    <row r="308" spans="1:8" x14ac:dyDescent="0.3">
      <c r="A308" s="99">
        <v>41842</v>
      </c>
      <c r="B308" s="100" t="s">
        <v>499</v>
      </c>
      <c r="C308" s="100" t="s">
        <v>500</v>
      </c>
      <c r="D308" s="100" t="s">
        <v>548</v>
      </c>
      <c r="E308" s="100" t="s">
        <v>822</v>
      </c>
      <c r="F308" s="101">
        <v>5754.9366999999993</v>
      </c>
      <c r="G308" s="101">
        <v>9754.1299999999992</v>
      </c>
      <c r="H308" s="110">
        <f t="shared" si="4"/>
        <v>975.41300000000001</v>
      </c>
    </row>
    <row r="309" spans="1:8" x14ac:dyDescent="0.3">
      <c r="A309" s="99">
        <v>42041</v>
      </c>
      <c r="B309" s="100" t="s">
        <v>136</v>
      </c>
      <c r="C309" s="100" t="s">
        <v>504</v>
      </c>
      <c r="D309" s="100" t="s">
        <v>510</v>
      </c>
      <c r="E309" s="100" t="s">
        <v>823</v>
      </c>
      <c r="F309" s="101">
        <v>3266.3488000000002</v>
      </c>
      <c r="G309" s="101">
        <v>3711.76</v>
      </c>
      <c r="H309" s="110">
        <f t="shared" si="4"/>
        <v>259.82320000000004</v>
      </c>
    </row>
    <row r="310" spans="1:8" x14ac:dyDescent="0.3">
      <c r="A310" s="99">
        <v>42143</v>
      </c>
      <c r="B310" s="100" t="s">
        <v>494</v>
      </c>
      <c r="C310" s="100" t="s">
        <v>518</v>
      </c>
      <c r="D310" s="100" t="s">
        <v>550</v>
      </c>
      <c r="E310" s="100" t="s">
        <v>824</v>
      </c>
      <c r="F310" s="101">
        <v>4638.9192000000003</v>
      </c>
      <c r="G310" s="101">
        <v>6821.94</v>
      </c>
      <c r="H310" s="110">
        <f t="shared" si="4"/>
        <v>613.9745999999999</v>
      </c>
    </row>
    <row r="311" spans="1:8" x14ac:dyDescent="0.3">
      <c r="A311" s="99">
        <v>41842</v>
      </c>
      <c r="B311" s="100" t="s">
        <v>503</v>
      </c>
      <c r="C311" s="100" t="s">
        <v>512</v>
      </c>
      <c r="D311" s="100" t="s">
        <v>496</v>
      </c>
      <c r="E311" s="100" t="s">
        <v>825</v>
      </c>
      <c r="F311" s="101">
        <v>4345.0931999999993</v>
      </c>
      <c r="G311" s="101">
        <v>7491.54</v>
      </c>
      <c r="H311" s="110">
        <f t="shared" si="4"/>
        <v>674.23860000000002</v>
      </c>
    </row>
    <row r="312" spans="1:8" x14ac:dyDescent="0.3">
      <c r="A312" s="99">
        <v>42041</v>
      </c>
      <c r="B312" s="100" t="s">
        <v>506</v>
      </c>
      <c r="C312" s="100" t="s">
        <v>504</v>
      </c>
      <c r="D312" s="100" t="s">
        <v>496</v>
      </c>
      <c r="E312" s="100" t="s">
        <v>826</v>
      </c>
      <c r="F312" s="101">
        <v>1461.2336</v>
      </c>
      <c r="G312" s="101">
        <v>3949.28</v>
      </c>
      <c r="H312" s="110">
        <f t="shared" si="4"/>
        <v>276.44960000000003</v>
      </c>
    </row>
    <row r="313" spans="1:8" x14ac:dyDescent="0.3">
      <c r="A313" s="99">
        <v>42143</v>
      </c>
      <c r="B313" s="100" t="s">
        <v>506</v>
      </c>
      <c r="C313" s="100" t="s">
        <v>512</v>
      </c>
      <c r="D313" s="100" t="s">
        <v>550</v>
      </c>
      <c r="E313" s="100" t="s">
        <v>827</v>
      </c>
      <c r="F313" s="101">
        <v>4442.3175000000001</v>
      </c>
      <c r="G313" s="101">
        <v>5923.09</v>
      </c>
      <c r="H313" s="110">
        <f t="shared" si="4"/>
        <v>533.07809999999995</v>
      </c>
    </row>
    <row r="314" spans="1:8" x14ac:dyDescent="0.3">
      <c r="A314" s="99">
        <v>41842</v>
      </c>
      <c r="B314" s="100" t="s">
        <v>499</v>
      </c>
      <c r="C314" s="100" t="s">
        <v>504</v>
      </c>
      <c r="D314" s="100" t="s">
        <v>523</v>
      </c>
      <c r="E314" s="100" t="s">
        <v>828</v>
      </c>
      <c r="F314" s="101">
        <v>610.89840000000004</v>
      </c>
      <c r="G314" s="101">
        <v>898.38</v>
      </c>
      <c r="H314" s="110">
        <f t="shared" si="4"/>
        <v>35.935200000000002</v>
      </c>
    </row>
    <row r="315" spans="1:8" x14ac:dyDescent="0.3">
      <c r="A315" s="99">
        <v>42041</v>
      </c>
      <c r="B315" s="100" t="s">
        <v>506</v>
      </c>
      <c r="C315" s="100" t="s">
        <v>495</v>
      </c>
      <c r="D315" s="100" t="s">
        <v>519</v>
      </c>
      <c r="E315" s="100" t="s">
        <v>829</v>
      </c>
      <c r="F315" s="101">
        <v>6349.5871999999999</v>
      </c>
      <c r="G315" s="101">
        <v>7215.44</v>
      </c>
      <c r="H315" s="110">
        <f t="shared" si="4"/>
        <v>649.38959999999997</v>
      </c>
    </row>
    <row r="316" spans="1:8" x14ac:dyDescent="0.3">
      <c r="A316" s="99">
        <v>42143</v>
      </c>
      <c r="B316" s="100" t="s">
        <v>503</v>
      </c>
      <c r="C316" s="100" t="s">
        <v>507</v>
      </c>
      <c r="D316" s="100" t="s">
        <v>540</v>
      </c>
      <c r="E316" s="100" t="s">
        <v>830</v>
      </c>
      <c r="F316" s="101">
        <v>3219.6067999999996</v>
      </c>
      <c r="G316" s="101">
        <v>8701.64</v>
      </c>
      <c r="H316" s="110">
        <f t="shared" si="4"/>
        <v>783.1475999999999</v>
      </c>
    </row>
    <row r="317" spans="1:8" x14ac:dyDescent="0.3">
      <c r="A317" s="99">
        <v>41842</v>
      </c>
      <c r="B317" s="100" t="s">
        <v>503</v>
      </c>
      <c r="C317" s="100" t="s">
        <v>512</v>
      </c>
      <c r="D317" s="100" t="s">
        <v>519</v>
      </c>
      <c r="E317" s="100" t="s">
        <v>831</v>
      </c>
      <c r="F317" s="101">
        <v>447.8888</v>
      </c>
      <c r="G317" s="101">
        <v>658.66</v>
      </c>
      <c r="H317" s="110">
        <f t="shared" si="4"/>
        <v>26.346399999999999</v>
      </c>
    </row>
    <row r="318" spans="1:8" x14ac:dyDescent="0.3">
      <c r="A318" s="99">
        <v>42041</v>
      </c>
      <c r="B318" s="100" t="s">
        <v>494</v>
      </c>
      <c r="C318" s="100" t="s">
        <v>504</v>
      </c>
      <c r="D318" s="100" t="s">
        <v>528</v>
      </c>
      <c r="E318" s="100" t="s">
        <v>832</v>
      </c>
      <c r="F318" s="101">
        <v>4431.1187999999993</v>
      </c>
      <c r="G318" s="101">
        <v>7639.86</v>
      </c>
      <c r="H318" s="110">
        <f t="shared" si="4"/>
        <v>687.58739999999989</v>
      </c>
    </row>
    <row r="319" spans="1:8" x14ac:dyDescent="0.3">
      <c r="A319" s="99">
        <v>42143</v>
      </c>
      <c r="B319" s="100" t="s">
        <v>506</v>
      </c>
      <c r="C319" s="100" t="s">
        <v>525</v>
      </c>
      <c r="D319" s="100" t="s">
        <v>534</v>
      </c>
      <c r="E319" s="100" t="s">
        <v>833</v>
      </c>
      <c r="F319" s="101">
        <v>2714.0059000000001</v>
      </c>
      <c r="G319" s="101">
        <v>4600.01</v>
      </c>
      <c r="H319" s="110">
        <f t="shared" si="4"/>
        <v>322.00070000000005</v>
      </c>
    </row>
    <row r="320" spans="1:8" x14ac:dyDescent="0.3">
      <c r="A320" s="99">
        <v>41842</v>
      </c>
      <c r="B320" s="100" t="s">
        <v>494</v>
      </c>
      <c r="C320" s="100" t="s">
        <v>512</v>
      </c>
      <c r="D320" s="100" t="s">
        <v>548</v>
      </c>
      <c r="E320" s="100" t="s">
        <v>535</v>
      </c>
      <c r="F320" s="101">
        <v>2339.48</v>
      </c>
      <c r="G320" s="101">
        <v>2658.5</v>
      </c>
      <c r="H320" s="110">
        <f t="shared" si="4"/>
        <v>186.09500000000003</v>
      </c>
    </row>
    <row r="321" spans="1:8" x14ac:dyDescent="0.3">
      <c r="A321" s="99">
        <v>42041</v>
      </c>
      <c r="B321" s="100" t="s">
        <v>506</v>
      </c>
      <c r="C321" s="100" t="s">
        <v>495</v>
      </c>
      <c r="D321" s="100" t="s">
        <v>550</v>
      </c>
      <c r="E321" s="100" t="s">
        <v>834</v>
      </c>
      <c r="F321" s="101">
        <v>1074.6909000000001</v>
      </c>
      <c r="G321" s="101">
        <v>2904.57</v>
      </c>
      <c r="H321" s="110">
        <f t="shared" si="4"/>
        <v>203.31990000000002</v>
      </c>
    </row>
    <row r="322" spans="1:8" x14ac:dyDescent="0.3">
      <c r="A322" s="99">
        <v>42143</v>
      </c>
      <c r="B322" s="100" t="s">
        <v>494</v>
      </c>
      <c r="C322" s="100" t="s">
        <v>495</v>
      </c>
      <c r="D322" s="100" t="s">
        <v>550</v>
      </c>
      <c r="E322" s="100" t="s">
        <v>835</v>
      </c>
      <c r="F322" s="101">
        <v>4384.4174999999996</v>
      </c>
      <c r="G322" s="101">
        <v>9743.15</v>
      </c>
      <c r="H322" s="110">
        <f t="shared" si="4"/>
        <v>974.31500000000005</v>
      </c>
    </row>
    <row r="323" spans="1:8" x14ac:dyDescent="0.3">
      <c r="A323" s="99">
        <v>41842</v>
      </c>
      <c r="B323" s="100" t="s">
        <v>503</v>
      </c>
      <c r="C323" s="100" t="s">
        <v>507</v>
      </c>
      <c r="D323" s="100" t="s">
        <v>508</v>
      </c>
      <c r="E323" s="100" t="s">
        <v>836</v>
      </c>
      <c r="F323" s="101">
        <v>9318.9580000000005</v>
      </c>
      <c r="G323" s="101">
        <v>9966.7999999999993</v>
      </c>
      <c r="H323" s="110">
        <f t="shared" ref="H323:H346" si="5">HLOOKUP(G323,$K$2:$R$3,2,TRUE)*G323</f>
        <v>996.68</v>
      </c>
    </row>
    <row r="324" spans="1:8" x14ac:dyDescent="0.3">
      <c r="A324" s="99">
        <v>42041</v>
      </c>
      <c r="B324" s="100" t="s">
        <v>494</v>
      </c>
      <c r="C324" s="100" t="s">
        <v>525</v>
      </c>
      <c r="D324" s="100" t="s">
        <v>510</v>
      </c>
      <c r="E324" s="100" t="s">
        <v>837</v>
      </c>
      <c r="F324" s="101">
        <v>3407.4755</v>
      </c>
      <c r="G324" s="101">
        <v>6195.41</v>
      </c>
      <c r="H324" s="110">
        <f t="shared" si="5"/>
        <v>557.58690000000001</v>
      </c>
    </row>
    <row r="325" spans="1:8" x14ac:dyDescent="0.3">
      <c r="A325" s="99">
        <v>42143</v>
      </c>
      <c r="B325" s="100" t="s">
        <v>506</v>
      </c>
      <c r="C325" s="100" t="s">
        <v>518</v>
      </c>
      <c r="D325" s="100" t="s">
        <v>516</v>
      </c>
      <c r="E325" s="100" t="s">
        <v>838</v>
      </c>
      <c r="F325" s="101">
        <v>5180.1380000000008</v>
      </c>
      <c r="G325" s="101">
        <v>7617.85</v>
      </c>
      <c r="H325" s="110">
        <f t="shared" si="5"/>
        <v>685.60649999999998</v>
      </c>
    </row>
    <row r="326" spans="1:8" x14ac:dyDescent="0.3">
      <c r="A326" s="99">
        <v>41842</v>
      </c>
      <c r="B326" s="100" t="s">
        <v>494</v>
      </c>
      <c r="C326" s="100" t="s">
        <v>512</v>
      </c>
      <c r="D326" s="100" t="s">
        <v>534</v>
      </c>
      <c r="E326" s="100" t="s">
        <v>839</v>
      </c>
      <c r="F326" s="101">
        <v>627.93920000000003</v>
      </c>
      <c r="G326" s="101">
        <v>923.44</v>
      </c>
      <c r="H326" s="110">
        <f t="shared" si="5"/>
        <v>36.937600000000003</v>
      </c>
    </row>
    <row r="327" spans="1:8" x14ac:dyDescent="0.3">
      <c r="A327" s="99">
        <v>42041</v>
      </c>
      <c r="B327" s="100" t="s">
        <v>506</v>
      </c>
      <c r="C327" s="100" t="s">
        <v>500</v>
      </c>
      <c r="D327" s="100" t="s">
        <v>508</v>
      </c>
      <c r="E327" s="100" t="s">
        <v>840</v>
      </c>
      <c r="F327" s="101">
        <v>3978.1851999999994</v>
      </c>
      <c r="G327" s="101">
        <v>6858.94</v>
      </c>
      <c r="H327" s="110">
        <f t="shared" si="5"/>
        <v>617.30459999999994</v>
      </c>
    </row>
    <row r="328" spans="1:8" x14ac:dyDescent="0.3">
      <c r="A328" s="99">
        <v>42143</v>
      </c>
      <c r="B328" s="100" t="s">
        <v>494</v>
      </c>
      <c r="C328" s="100" t="s">
        <v>512</v>
      </c>
      <c r="D328" s="100" t="s">
        <v>534</v>
      </c>
      <c r="E328" s="100" t="s">
        <v>841</v>
      </c>
      <c r="F328" s="101">
        <v>5927.7240000000002</v>
      </c>
      <c r="G328" s="101">
        <v>6736.05</v>
      </c>
      <c r="H328" s="110">
        <f t="shared" si="5"/>
        <v>606.24450000000002</v>
      </c>
    </row>
    <row r="329" spans="1:8" x14ac:dyDescent="0.3">
      <c r="A329" s="99">
        <v>41842</v>
      </c>
      <c r="B329" s="100" t="s">
        <v>136</v>
      </c>
      <c r="C329" s="100" t="s">
        <v>512</v>
      </c>
      <c r="D329" s="100" t="s">
        <v>501</v>
      </c>
      <c r="E329" s="100" t="s">
        <v>842</v>
      </c>
      <c r="F329" s="101">
        <v>3845.5505000000003</v>
      </c>
      <c r="G329" s="101">
        <v>6991.91</v>
      </c>
      <c r="H329" s="110">
        <f t="shared" si="5"/>
        <v>629.27189999999996</v>
      </c>
    </row>
    <row r="330" spans="1:8" x14ac:dyDescent="0.3">
      <c r="A330" s="99">
        <v>42041</v>
      </c>
      <c r="B330" s="100" t="s">
        <v>506</v>
      </c>
      <c r="C330" s="100" t="s">
        <v>525</v>
      </c>
      <c r="D330" s="100" t="s">
        <v>508</v>
      </c>
      <c r="E330" s="100" t="s">
        <v>843</v>
      </c>
      <c r="F330" s="101">
        <v>2674.672</v>
      </c>
      <c r="G330" s="101">
        <v>4863.04</v>
      </c>
      <c r="H330" s="110">
        <f t="shared" si="5"/>
        <v>340.4128</v>
      </c>
    </row>
    <row r="331" spans="1:8" x14ac:dyDescent="0.3">
      <c r="A331" s="99">
        <v>42143</v>
      </c>
      <c r="B331" s="100" t="s">
        <v>136</v>
      </c>
      <c r="C331" s="100" t="s">
        <v>512</v>
      </c>
      <c r="D331" s="100" t="s">
        <v>548</v>
      </c>
      <c r="E331" s="100" t="s">
        <v>844</v>
      </c>
      <c r="F331" s="101">
        <v>782.59050000000002</v>
      </c>
      <c r="G331" s="101">
        <v>1739.09</v>
      </c>
      <c r="H331" s="110">
        <f t="shared" si="5"/>
        <v>86.954499999999996</v>
      </c>
    </row>
    <row r="332" spans="1:8" x14ac:dyDescent="0.3">
      <c r="A332" s="99">
        <v>41842</v>
      </c>
      <c r="B332" s="100" t="s">
        <v>494</v>
      </c>
      <c r="C332" s="100" t="s">
        <v>518</v>
      </c>
      <c r="D332" s="100" t="s">
        <v>516</v>
      </c>
      <c r="E332" s="100" t="s">
        <v>845</v>
      </c>
      <c r="F332" s="101">
        <v>2306.5689000000002</v>
      </c>
      <c r="G332" s="101">
        <v>6233.97</v>
      </c>
      <c r="H332" s="110">
        <f t="shared" si="5"/>
        <v>561.05730000000005</v>
      </c>
    </row>
    <row r="333" spans="1:8" x14ac:dyDescent="0.3">
      <c r="A333" s="99">
        <v>42041</v>
      </c>
      <c r="B333" s="100" t="s">
        <v>494</v>
      </c>
      <c r="C333" s="100" t="s">
        <v>495</v>
      </c>
      <c r="D333" s="100" t="s">
        <v>501</v>
      </c>
      <c r="E333" s="100" t="s">
        <v>846</v>
      </c>
      <c r="F333" s="101">
        <v>5841.5896000000002</v>
      </c>
      <c r="G333" s="101">
        <v>6638.17</v>
      </c>
      <c r="H333" s="110">
        <f t="shared" si="5"/>
        <v>597.43529999999998</v>
      </c>
    </row>
    <row r="334" spans="1:8" x14ac:dyDescent="0.3">
      <c r="A334" s="99">
        <v>42143</v>
      </c>
      <c r="B334" s="100" t="s">
        <v>506</v>
      </c>
      <c r="C334" s="100" t="s">
        <v>504</v>
      </c>
      <c r="D334" s="100" t="s">
        <v>550</v>
      </c>
      <c r="E334" s="100" t="s">
        <v>847</v>
      </c>
      <c r="F334" s="101">
        <v>7371.4425000000001</v>
      </c>
      <c r="G334" s="101">
        <v>9828.59</v>
      </c>
      <c r="H334" s="110">
        <f t="shared" si="5"/>
        <v>982.85900000000004</v>
      </c>
    </row>
    <row r="335" spans="1:8" x14ac:dyDescent="0.3">
      <c r="A335" s="99">
        <v>41842</v>
      </c>
      <c r="B335" s="100" t="s">
        <v>494</v>
      </c>
      <c r="C335" s="100" t="s">
        <v>504</v>
      </c>
      <c r="D335" s="100" t="s">
        <v>550</v>
      </c>
      <c r="E335" s="100" t="s">
        <v>848</v>
      </c>
      <c r="F335" s="101">
        <v>4764.9841999999999</v>
      </c>
      <c r="G335" s="101">
        <v>8215.49</v>
      </c>
      <c r="H335" s="110">
        <f t="shared" si="5"/>
        <v>739.39409999999998</v>
      </c>
    </row>
    <row r="336" spans="1:8" x14ac:dyDescent="0.3">
      <c r="A336" s="99">
        <v>42041</v>
      </c>
      <c r="B336" s="100" t="s">
        <v>494</v>
      </c>
      <c r="C336" s="100" t="s">
        <v>495</v>
      </c>
      <c r="D336" s="100" t="s">
        <v>513</v>
      </c>
      <c r="E336" s="100" t="s">
        <v>849</v>
      </c>
      <c r="F336" s="101">
        <v>5269.9459999999999</v>
      </c>
      <c r="G336" s="101">
        <v>9581.7199999999993</v>
      </c>
      <c r="H336" s="110">
        <f t="shared" si="5"/>
        <v>958.17200000000003</v>
      </c>
    </row>
    <row r="337" spans="1:8" x14ac:dyDescent="0.3">
      <c r="A337" s="99">
        <v>42143</v>
      </c>
      <c r="B337" s="100" t="s">
        <v>506</v>
      </c>
      <c r="C337" s="100" t="s">
        <v>500</v>
      </c>
      <c r="D337" s="100" t="s">
        <v>501</v>
      </c>
      <c r="E337" s="100" t="s">
        <v>850</v>
      </c>
      <c r="F337" s="101">
        <v>5245.7053000000005</v>
      </c>
      <c r="G337" s="101">
        <v>5610.38</v>
      </c>
      <c r="H337" s="110">
        <f t="shared" si="5"/>
        <v>504.93419999999998</v>
      </c>
    </row>
    <row r="338" spans="1:8" x14ac:dyDescent="0.3">
      <c r="A338" s="99">
        <v>41842</v>
      </c>
      <c r="B338" s="100" t="s">
        <v>499</v>
      </c>
      <c r="C338" s="100" t="s">
        <v>500</v>
      </c>
      <c r="D338" s="100" t="s">
        <v>496</v>
      </c>
      <c r="E338" s="100" t="s">
        <v>851</v>
      </c>
      <c r="F338" s="101">
        <v>6159.0388000000003</v>
      </c>
      <c r="G338" s="101">
        <v>9057.41</v>
      </c>
      <c r="H338" s="110">
        <f t="shared" si="5"/>
        <v>905.74099999999999</v>
      </c>
    </row>
    <row r="339" spans="1:8" x14ac:dyDescent="0.3">
      <c r="A339" s="99">
        <v>42041</v>
      </c>
      <c r="B339" s="100" t="s">
        <v>494</v>
      </c>
      <c r="C339" s="100" t="s">
        <v>507</v>
      </c>
      <c r="D339" s="100" t="s">
        <v>540</v>
      </c>
      <c r="E339" s="100" t="s">
        <v>852</v>
      </c>
      <c r="F339" s="101">
        <v>3795.6056999999996</v>
      </c>
      <c r="G339" s="101">
        <v>6433.23</v>
      </c>
      <c r="H339" s="110">
        <f t="shared" si="5"/>
        <v>578.99069999999995</v>
      </c>
    </row>
    <row r="340" spans="1:8" x14ac:dyDescent="0.3">
      <c r="A340" s="99">
        <v>42143</v>
      </c>
      <c r="B340" s="100" t="s">
        <v>499</v>
      </c>
      <c r="C340" s="100" t="s">
        <v>507</v>
      </c>
      <c r="D340" s="100" t="s">
        <v>501</v>
      </c>
      <c r="E340" s="100" t="s">
        <v>853</v>
      </c>
      <c r="F340" s="101">
        <v>7657.5664000000006</v>
      </c>
      <c r="G340" s="101">
        <v>8701.7800000000007</v>
      </c>
      <c r="H340" s="110">
        <f t="shared" si="5"/>
        <v>783.16020000000003</v>
      </c>
    </row>
    <row r="341" spans="1:8" x14ac:dyDescent="0.3">
      <c r="A341" s="99">
        <v>41842</v>
      </c>
      <c r="B341" s="100" t="s">
        <v>499</v>
      </c>
      <c r="C341" s="100" t="s">
        <v>527</v>
      </c>
      <c r="D341" s="100" t="s">
        <v>519</v>
      </c>
      <c r="E341" s="100" t="s">
        <v>854</v>
      </c>
      <c r="F341" s="101">
        <v>2084.6947</v>
      </c>
      <c r="G341" s="101">
        <v>5634.31</v>
      </c>
      <c r="H341" s="110">
        <f t="shared" si="5"/>
        <v>507.08789999999999</v>
      </c>
    </row>
    <row r="342" spans="1:8" x14ac:dyDescent="0.3">
      <c r="A342" s="99">
        <v>42041</v>
      </c>
      <c r="B342" s="100" t="s">
        <v>494</v>
      </c>
      <c r="C342" s="100" t="s">
        <v>507</v>
      </c>
      <c r="D342" s="100" t="s">
        <v>540</v>
      </c>
      <c r="E342" s="100" t="s">
        <v>855</v>
      </c>
      <c r="F342" s="101">
        <v>2918.6280000000002</v>
      </c>
      <c r="G342" s="101">
        <v>6485.84</v>
      </c>
      <c r="H342" s="110">
        <f t="shared" si="5"/>
        <v>583.72559999999999</v>
      </c>
    </row>
    <row r="343" spans="1:8" x14ac:dyDescent="0.3">
      <c r="A343" s="99">
        <v>42143</v>
      </c>
      <c r="B343" s="100" t="s">
        <v>499</v>
      </c>
      <c r="C343" s="100" t="s">
        <v>512</v>
      </c>
      <c r="D343" s="100" t="s">
        <v>550</v>
      </c>
      <c r="E343" s="100" t="s">
        <v>856</v>
      </c>
      <c r="F343" s="101">
        <v>54.287500000000001</v>
      </c>
      <c r="G343" s="101">
        <v>126.25</v>
      </c>
      <c r="H343" s="110">
        <f t="shared" si="5"/>
        <v>2.5249999999999999</v>
      </c>
    </row>
    <row r="344" spans="1:8" x14ac:dyDescent="0.3">
      <c r="A344" s="99">
        <v>41842</v>
      </c>
      <c r="B344" s="100" t="s">
        <v>494</v>
      </c>
      <c r="C344" s="100" t="s">
        <v>512</v>
      </c>
      <c r="D344" s="100" t="s">
        <v>528</v>
      </c>
      <c r="E344" s="100" t="s">
        <v>857</v>
      </c>
      <c r="F344" s="101">
        <v>1319.846</v>
      </c>
      <c r="G344" s="101">
        <v>2399.7199999999998</v>
      </c>
      <c r="H344" s="110">
        <f t="shared" si="5"/>
        <v>119.98599999999999</v>
      </c>
    </row>
    <row r="345" spans="1:8" x14ac:dyDescent="0.3">
      <c r="A345" s="99">
        <v>42041</v>
      </c>
      <c r="B345" s="100" t="s">
        <v>494</v>
      </c>
      <c r="C345" s="100" t="s">
        <v>512</v>
      </c>
      <c r="D345" s="100" t="s">
        <v>519</v>
      </c>
      <c r="E345" s="100" t="s">
        <v>858</v>
      </c>
      <c r="F345" s="101">
        <v>649.5005000000001</v>
      </c>
      <c r="G345" s="101">
        <v>1180.9100000000001</v>
      </c>
      <c r="H345" s="110">
        <f t="shared" si="5"/>
        <v>59.045500000000004</v>
      </c>
    </row>
    <row r="346" spans="1:8" x14ac:dyDescent="0.3">
      <c r="A346" s="99">
        <v>42143</v>
      </c>
      <c r="B346" s="100" t="s">
        <v>494</v>
      </c>
      <c r="C346" s="100" t="s">
        <v>512</v>
      </c>
      <c r="D346" s="100" t="s">
        <v>528</v>
      </c>
      <c r="E346" s="100" t="s">
        <v>858</v>
      </c>
      <c r="F346" s="101">
        <v>200</v>
      </c>
      <c r="G346" s="101">
        <v>500</v>
      </c>
      <c r="H346" s="110">
        <f t="shared" si="5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EB74-9917-451E-9BC1-E0482B467E3B}">
  <dimension ref="A1:J12"/>
  <sheetViews>
    <sheetView zoomScale="145" zoomScaleNormal="145" workbookViewId="0">
      <selection activeCell="C15" sqref="C15"/>
    </sheetView>
  </sheetViews>
  <sheetFormatPr defaultRowHeight="14.4" x14ac:dyDescent="0.3"/>
  <cols>
    <col min="1" max="1" width="21.5546875" bestFit="1" customWidth="1"/>
    <col min="2" max="2" width="21.5546875" customWidth="1"/>
    <col min="3" max="3" width="11.44140625" customWidth="1"/>
    <col min="4" max="6" width="9" bestFit="1" customWidth="1"/>
    <col min="7" max="10" width="10.109375" bestFit="1" customWidth="1"/>
  </cols>
  <sheetData>
    <row r="1" spans="1:10" ht="30.75" customHeight="1" x14ac:dyDescent="0.3">
      <c r="A1" s="112" t="s">
        <v>36</v>
      </c>
      <c r="B1" s="112"/>
      <c r="C1" s="112"/>
      <c r="D1" s="112"/>
      <c r="E1" s="112"/>
      <c r="F1" s="112"/>
      <c r="G1" s="112"/>
      <c r="H1" s="112"/>
      <c r="I1" s="112"/>
      <c r="J1" s="112"/>
    </row>
    <row r="2" spans="1:10" ht="30.75" customHeight="1" x14ac:dyDescent="0.6">
      <c r="A2" s="113" t="s">
        <v>37</v>
      </c>
      <c r="B2" s="114"/>
      <c r="C2" s="10">
        <v>0.02</v>
      </c>
      <c r="D2" s="10">
        <v>0.03</v>
      </c>
      <c r="E2" s="10">
        <v>0.04</v>
      </c>
      <c r="F2" s="10">
        <v>0.05</v>
      </c>
      <c r="G2" s="10">
        <v>0.06</v>
      </c>
      <c r="H2" s="10">
        <v>7.0000000000000007E-2</v>
      </c>
      <c r="I2" s="10">
        <v>0.08</v>
      </c>
      <c r="J2" s="10">
        <v>0.09</v>
      </c>
    </row>
    <row r="3" spans="1:10" x14ac:dyDescent="0.3">
      <c r="A3" s="11" t="s">
        <v>2</v>
      </c>
      <c r="B3" s="11" t="s">
        <v>38</v>
      </c>
      <c r="C3" s="11" t="s">
        <v>39</v>
      </c>
      <c r="D3" s="11" t="s">
        <v>40</v>
      </c>
      <c r="E3" s="11" t="s">
        <v>41</v>
      </c>
      <c r="F3" s="11" t="s">
        <v>42</v>
      </c>
      <c r="G3" s="11" t="s">
        <v>43</v>
      </c>
      <c r="H3" s="11" t="s">
        <v>44</v>
      </c>
      <c r="I3" s="11" t="s">
        <v>45</v>
      </c>
      <c r="J3" s="11" t="s">
        <v>46</v>
      </c>
    </row>
    <row r="4" spans="1:10" x14ac:dyDescent="0.3">
      <c r="A4" s="1" t="s">
        <v>47</v>
      </c>
      <c r="B4" s="1">
        <v>164506</v>
      </c>
      <c r="C4" s="1">
        <f>$B4*C$2</f>
        <v>3290.12</v>
      </c>
      <c r="D4" s="1">
        <f t="shared" ref="D4:J4" si="0">$B4*D$2</f>
        <v>4935.1799999999994</v>
      </c>
      <c r="E4" s="1">
        <f t="shared" si="0"/>
        <v>6580.24</v>
      </c>
      <c r="F4" s="1">
        <f t="shared" si="0"/>
        <v>8225.3000000000011</v>
      </c>
      <c r="G4" s="1">
        <f t="shared" si="0"/>
        <v>9870.3599999999988</v>
      </c>
      <c r="H4" s="1">
        <f t="shared" si="0"/>
        <v>11515.420000000002</v>
      </c>
      <c r="I4" s="1">
        <f t="shared" si="0"/>
        <v>13160.48</v>
      </c>
      <c r="J4" s="1">
        <f t="shared" si="0"/>
        <v>14805.539999999999</v>
      </c>
    </row>
    <row r="5" spans="1:10" x14ac:dyDescent="0.3">
      <c r="A5" s="1" t="s">
        <v>48</v>
      </c>
      <c r="B5" s="1">
        <v>186343</v>
      </c>
      <c r="C5" s="1">
        <f t="shared" ref="C5:J12" si="1">$B5*C$2</f>
        <v>3726.86</v>
      </c>
      <c r="D5" s="1">
        <f t="shared" si="1"/>
        <v>5590.29</v>
      </c>
      <c r="E5" s="1">
        <f t="shared" si="1"/>
        <v>7453.72</v>
      </c>
      <c r="F5" s="1">
        <f t="shared" si="1"/>
        <v>9317.15</v>
      </c>
      <c r="G5" s="1">
        <f t="shared" si="1"/>
        <v>11180.58</v>
      </c>
      <c r="H5" s="1">
        <f t="shared" si="1"/>
        <v>13044.010000000002</v>
      </c>
      <c r="I5" s="1">
        <f t="shared" si="1"/>
        <v>14907.44</v>
      </c>
      <c r="J5" s="1">
        <f t="shared" si="1"/>
        <v>16770.87</v>
      </c>
    </row>
    <row r="6" spans="1:10" x14ac:dyDescent="0.3">
      <c r="A6" s="1" t="s">
        <v>49</v>
      </c>
      <c r="B6" s="1">
        <v>155543</v>
      </c>
      <c r="C6" s="1">
        <f t="shared" si="1"/>
        <v>3110.86</v>
      </c>
      <c r="D6" s="1">
        <f t="shared" si="1"/>
        <v>4666.29</v>
      </c>
      <c r="E6" s="1">
        <f t="shared" si="1"/>
        <v>6221.72</v>
      </c>
      <c r="F6" s="1">
        <f t="shared" si="1"/>
        <v>7777.1500000000005</v>
      </c>
      <c r="G6" s="1">
        <f t="shared" si="1"/>
        <v>9332.58</v>
      </c>
      <c r="H6" s="1">
        <f t="shared" si="1"/>
        <v>10888.01</v>
      </c>
      <c r="I6" s="1">
        <f t="shared" si="1"/>
        <v>12443.44</v>
      </c>
      <c r="J6" s="1">
        <f t="shared" si="1"/>
        <v>13998.869999999999</v>
      </c>
    </row>
    <row r="7" spans="1:10" x14ac:dyDescent="0.3">
      <c r="A7" s="1" t="s">
        <v>50</v>
      </c>
      <c r="B7" s="1">
        <v>101719</v>
      </c>
      <c r="C7" s="1">
        <f t="shared" si="1"/>
        <v>2034.38</v>
      </c>
      <c r="D7" s="1">
        <f t="shared" si="1"/>
        <v>3051.5699999999997</v>
      </c>
      <c r="E7" s="1">
        <f t="shared" si="1"/>
        <v>4068.76</v>
      </c>
      <c r="F7" s="1">
        <f t="shared" si="1"/>
        <v>5085.9500000000007</v>
      </c>
      <c r="G7" s="1">
        <f t="shared" si="1"/>
        <v>6103.1399999999994</v>
      </c>
      <c r="H7" s="1">
        <f t="shared" si="1"/>
        <v>7120.3300000000008</v>
      </c>
      <c r="I7" s="1">
        <f t="shared" si="1"/>
        <v>8137.52</v>
      </c>
      <c r="J7" s="1">
        <f t="shared" si="1"/>
        <v>9154.7099999999991</v>
      </c>
    </row>
    <row r="8" spans="1:10" x14ac:dyDescent="0.3">
      <c r="A8" s="1" t="s">
        <v>51</v>
      </c>
      <c r="B8" s="1">
        <v>192612</v>
      </c>
      <c r="C8" s="1">
        <f t="shared" si="1"/>
        <v>3852.2400000000002</v>
      </c>
      <c r="D8" s="1">
        <f t="shared" si="1"/>
        <v>5778.36</v>
      </c>
      <c r="E8" s="1">
        <f t="shared" si="1"/>
        <v>7704.4800000000005</v>
      </c>
      <c r="F8" s="1">
        <f t="shared" si="1"/>
        <v>9630.6</v>
      </c>
      <c r="G8" s="1">
        <f t="shared" si="1"/>
        <v>11556.72</v>
      </c>
      <c r="H8" s="1">
        <f t="shared" si="1"/>
        <v>13482.840000000002</v>
      </c>
      <c r="I8" s="1">
        <f t="shared" si="1"/>
        <v>15408.960000000001</v>
      </c>
      <c r="J8" s="1">
        <f t="shared" si="1"/>
        <v>17335.079999999998</v>
      </c>
    </row>
    <row r="9" spans="1:10" x14ac:dyDescent="0.3">
      <c r="A9" s="1" t="s">
        <v>52</v>
      </c>
      <c r="B9" s="1">
        <v>198205</v>
      </c>
      <c r="C9" s="1">
        <f t="shared" si="1"/>
        <v>3964.1</v>
      </c>
      <c r="D9" s="1">
        <f t="shared" si="1"/>
        <v>5946.15</v>
      </c>
      <c r="E9" s="1">
        <f t="shared" si="1"/>
        <v>7928.2</v>
      </c>
      <c r="F9" s="1">
        <f t="shared" si="1"/>
        <v>9910.25</v>
      </c>
      <c r="G9" s="1">
        <f t="shared" si="1"/>
        <v>11892.3</v>
      </c>
      <c r="H9" s="1">
        <f t="shared" si="1"/>
        <v>13874.350000000002</v>
      </c>
      <c r="I9" s="1">
        <f t="shared" si="1"/>
        <v>15856.4</v>
      </c>
      <c r="J9" s="1">
        <f t="shared" si="1"/>
        <v>17838.45</v>
      </c>
    </row>
    <row r="10" spans="1:10" x14ac:dyDescent="0.3">
      <c r="A10" s="1" t="s">
        <v>53</v>
      </c>
      <c r="B10" s="1">
        <v>160259</v>
      </c>
      <c r="C10" s="1">
        <f t="shared" si="1"/>
        <v>3205.1800000000003</v>
      </c>
      <c r="D10" s="1">
        <f t="shared" si="1"/>
        <v>4807.7699999999995</v>
      </c>
      <c r="E10" s="1">
        <f t="shared" si="1"/>
        <v>6410.3600000000006</v>
      </c>
      <c r="F10" s="1">
        <f t="shared" si="1"/>
        <v>8012.9500000000007</v>
      </c>
      <c r="G10" s="1">
        <f t="shared" si="1"/>
        <v>9615.5399999999991</v>
      </c>
      <c r="H10" s="1">
        <f t="shared" si="1"/>
        <v>11218.130000000001</v>
      </c>
      <c r="I10" s="1">
        <f t="shared" si="1"/>
        <v>12820.720000000001</v>
      </c>
      <c r="J10" s="1">
        <f t="shared" si="1"/>
        <v>14423.31</v>
      </c>
    </row>
    <row r="11" spans="1:10" x14ac:dyDescent="0.3">
      <c r="A11" s="1" t="s">
        <v>54</v>
      </c>
      <c r="B11" s="1">
        <v>102034</v>
      </c>
      <c r="C11" s="1">
        <f t="shared" si="1"/>
        <v>2040.68</v>
      </c>
      <c r="D11" s="1">
        <f t="shared" si="1"/>
        <v>3061.02</v>
      </c>
      <c r="E11" s="1">
        <f t="shared" si="1"/>
        <v>4081.36</v>
      </c>
      <c r="F11" s="1">
        <f t="shared" si="1"/>
        <v>5101.7000000000007</v>
      </c>
      <c r="G11" s="1">
        <f t="shared" si="1"/>
        <v>6122.04</v>
      </c>
      <c r="H11" s="1">
        <f t="shared" si="1"/>
        <v>7142.380000000001</v>
      </c>
      <c r="I11" s="1">
        <f t="shared" si="1"/>
        <v>8162.72</v>
      </c>
      <c r="J11" s="1">
        <f t="shared" si="1"/>
        <v>9183.06</v>
      </c>
    </row>
    <row r="12" spans="1:10" x14ac:dyDescent="0.3">
      <c r="A12" s="1" t="s">
        <v>55</v>
      </c>
      <c r="B12" s="1">
        <v>167168</v>
      </c>
      <c r="C12" s="1">
        <f t="shared" si="1"/>
        <v>3343.36</v>
      </c>
      <c r="D12" s="1">
        <f t="shared" si="1"/>
        <v>5015.04</v>
      </c>
      <c r="E12" s="1">
        <f t="shared" si="1"/>
        <v>6686.72</v>
      </c>
      <c r="F12" s="1">
        <f t="shared" si="1"/>
        <v>8358.4</v>
      </c>
      <c r="G12" s="1">
        <f t="shared" si="1"/>
        <v>10030.08</v>
      </c>
      <c r="H12" s="1">
        <f t="shared" si="1"/>
        <v>11701.76</v>
      </c>
      <c r="I12" s="1">
        <f t="shared" si="1"/>
        <v>13373.44</v>
      </c>
      <c r="J12" s="1">
        <f t="shared" si="1"/>
        <v>15045.119999999999</v>
      </c>
    </row>
  </sheetData>
  <mergeCells count="2">
    <mergeCell ref="A1:J1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0F4F-E708-4C53-B8FB-0FBB849F7776}">
  <dimension ref="A1:P21"/>
  <sheetViews>
    <sheetView showGridLines="0" zoomScale="90" zoomScaleNormal="90" workbookViewId="0">
      <selection sqref="A1:E3"/>
    </sheetView>
  </sheetViews>
  <sheetFormatPr defaultColWidth="9.109375" defaultRowHeight="13.2" x14ac:dyDescent="0.25"/>
  <cols>
    <col min="1" max="7" width="9.109375" style="12"/>
    <col min="8" max="9" width="18.88671875" style="12" customWidth="1"/>
    <col min="10" max="10" width="11.6640625" style="12" bestFit="1" customWidth="1"/>
    <col min="11" max="16384" width="9.109375" style="12"/>
  </cols>
  <sheetData>
    <row r="1" spans="1:16" ht="20.25" customHeight="1" x14ac:dyDescent="0.3">
      <c r="A1"/>
      <c r="B1"/>
      <c r="C1"/>
      <c r="H1" s="13" t="s">
        <v>56</v>
      </c>
      <c r="I1" s="13" t="s">
        <v>57</v>
      </c>
    </row>
    <row r="2" spans="1:16" ht="12.75" customHeight="1" x14ac:dyDescent="0.3">
      <c r="A2"/>
      <c r="B2"/>
      <c r="C2"/>
      <c r="H2" s="14">
        <v>10</v>
      </c>
      <c r="I2" s="14" t="s">
        <v>58</v>
      </c>
    </row>
    <row r="3" spans="1:16" ht="12.75" customHeight="1" x14ac:dyDescent="0.3">
      <c r="A3"/>
      <c r="B3"/>
      <c r="C3"/>
      <c r="H3" s="14">
        <v>8</v>
      </c>
      <c r="I3" s="14" t="s">
        <v>59</v>
      </c>
    </row>
    <row r="4" spans="1:16" ht="12.75" customHeight="1" x14ac:dyDescent="0.3">
      <c r="A4"/>
      <c r="B4"/>
      <c r="C4"/>
      <c r="H4" s="14">
        <v>7</v>
      </c>
      <c r="I4" s="14" t="s">
        <v>60</v>
      </c>
    </row>
    <row r="5" spans="1:16" ht="12.75" customHeight="1" x14ac:dyDescent="0.3">
      <c r="A5"/>
      <c r="B5"/>
      <c r="C5"/>
      <c r="H5" s="14">
        <v>9</v>
      </c>
      <c r="I5" s="14" t="s">
        <v>61</v>
      </c>
    </row>
    <row r="6" spans="1:16" ht="12.75" customHeight="1" x14ac:dyDescent="0.3">
      <c r="A6"/>
      <c r="B6"/>
      <c r="C6"/>
      <c r="F6" s="15"/>
      <c r="G6" s="15"/>
      <c r="H6" s="14">
        <v>4</v>
      </c>
      <c r="I6" s="14" t="s">
        <v>62</v>
      </c>
      <c r="J6" s="15"/>
      <c r="K6" s="15"/>
      <c r="L6" s="15"/>
      <c r="M6" s="15"/>
      <c r="N6" s="15"/>
      <c r="O6" s="15"/>
      <c r="P6" s="15"/>
    </row>
    <row r="7" spans="1:16" ht="12.75" customHeight="1" x14ac:dyDescent="0.3">
      <c r="A7"/>
      <c r="B7"/>
      <c r="C7"/>
      <c r="F7" s="15"/>
      <c r="G7" s="15"/>
      <c r="H7" s="14">
        <v>6</v>
      </c>
      <c r="I7" s="14" t="s">
        <v>63</v>
      </c>
      <c r="J7" s="15"/>
      <c r="K7" s="15"/>
      <c r="L7" s="15"/>
      <c r="M7" s="15"/>
      <c r="N7" s="15"/>
      <c r="O7" s="15"/>
      <c r="P7" s="15"/>
    </row>
    <row r="8" spans="1:16" ht="14.4" x14ac:dyDescent="0.3">
      <c r="A8"/>
      <c r="B8"/>
      <c r="C8"/>
      <c r="F8" s="15"/>
      <c r="G8" s="15"/>
      <c r="H8" s="14">
        <v>5</v>
      </c>
      <c r="I8" s="14" t="s">
        <v>64</v>
      </c>
      <c r="J8" s="15"/>
      <c r="K8" s="15"/>
      <c r="L8" s="15"/>
      <c r="M8" s="15"/>
      <c r="N8" s="15"/>
      <c r="O8" s="15"/>
      <c r="P8" s="15"/>
    </row>
    <row r="9" spans="1:16" ht="14.4" x14ac:dyDescent="0.3">
      <c r="A9"/>
      <c r="B9"/>
      <c r="C9"/>
      <c r="H9" s="14">
        <v>1</v>
      </c>
      <c r="I9" s="14" t="s">
        <v>65</v>
      </c>
    </row>
    <row r="10" spans="1:16" ht="14.4" x14ac:dyDescent="0.3">
      <c r="A10"/>
      <c r="B10"/>
      <c r="C10"/>
      <c r="H10" s="14">
        <v>3</v>
      </c>
      <c r="I10" s="14" t="s">
        <v>66</v>
      </c>
    </row>
    <row r="11" spans="1:16" ht="14.4" x14ac:dyDescent="0.3">
      <c r="A11"/>
      <c r="B11"/>
      <c r="C11"/>
      <c r="H11" s="14">
        <v>2</v>
      </c>
      <c r="I11" s="14" t="s">
        <v>67</v>
      </c>
    </row>
    <row r="12" spans="1:16" ht="14.4" x14ac:dyDescent="0.3">
      <c r="A12"/>
      <c r="B12"/>
      <c r="C12"/>
      <c r="H12" s="14">
        <v>20</v>
      </c>
      <c r="I12" s="14" t="s">
        <v>68</v>
      </c>
    </row>
    <row r="13" spans="1:16" ht="14.4" x14ac:dyDescent="0.3">
      <c r="A13"/>
      <c r="B13"/>
      <c r="C13"/>
      <c r="H13" s="14">
        <v>17</v>
      </c>
      <c r="I13" s="14" t="s">
        <v>69</v>
      </c>
    </row>
    <row r="14" spans="1:16" x14ac:dyDescent="0.25">
      <c r="A14" s="16"/>
      <c r="B14" s="16"/>
      <c r="C14" s="16"/>
      <c r="H14" s="14">
        <v>19</v>
      </c>
      <c r="I14" s="14" t="s">
        <v>70</v>
      </c>
    </row>
    <row r="15" spans="1:16" x14ac:dyDescent="0.25">
      <c r="H15" s="14">
        <v>18</v>
      </c>
      <c r="I15" s="14" t="s">
        <v>71</v>
      </c>
    </row>
    <row r="16" spans="1:16" x14ac:dyDescent="0.25">
      <c r="H16" s="14">
        <v>13</v>
      </c>
      <c r="I16" s="14" t="s">
        <v>72</v>
      </c>
    </row>
    <row r="17" spans="8:9" x14ac:dyDescent="0.25">
      <c r="H17" s="14">
        <v>16</v>
      </c>
      <c r="I17" s="14" t="s">
        <v>73</v>
      </c>
    </row>
    <row r="18" spans="8:9" x14ac:dyDescent="0.25">
      <c r="H18" s="14">
        <v>14</v>
      </c>
      <c r="I18" s="14" t="s">
        <v>74</v>
      </c>
    </row>
    <row r="19" spans="8:9" x14ac:dyDescent="0.25">
      <c r="H19" s="14">
        <v>15</v>
      </c>
      <c r="I19" s="14">
        <v>1</v>
      </c>
    </row>
    <row r="20" spans="8:9" x14ac:dyDescent="0.25">
      <c r="H20" s="14">
        <v>11</v>
      </c>
      <c r="I20" s="14" t="s">
        <v>75</v>
      </c>
    </row>
    <row r="21" spans="8:9" x14ac:dyDescent="0.25">
      <c r="H21" s="14">
        <v>12</v>
      </c>
      <c r="I21" s="1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5051-C811-4796-BC2C-0BB9920FB34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590E-4DFC-4C11-B4FE-75530CD431A3}">
  <dimension ref="A1:N38"/>
  <sheetViews>
    <sheetView showGridLines="0" topLeftCell="A7" zoomScale="130" zoomScaleNormal="130" workbookViewId="0">
      <selection activeCell="C21" sqref="C21:C25"/>
    </sheetView>
  </sheetViews>
  <sheetFormatPr defaultRowHeight="14.4" x14ac:dyDescent="0.3"/>
  <cols>
    <col min="1" max="1" width="18.33203125" bestFit="1" customWidth="1"/>
    <col min="2" max="2" width="24.33203125" bestFit="1" customWidth="1"/>
    <col min="3" max="3" width="14.88671875" bestFit="1" customWidth="1"/>
    <col min="4" max="4" width="17.33203125" bestFit="1" customWidth="1"/>
    <col min="5" max="5" width="15" bestFit="1" customWidth="1"/>
    <col min="6" max="6" width="9.6640625" bestFit="1" customWidth="1"/>
    <col min="7" max="7" width="9.44140625" bestFit="1" customWidth="1"/>
    <col min="8" max="8" width="10.109375" bestFit="1" customWidth="1"/>
    <col min="9" max="9" width="11.88671875" bestFit="1" customWidth="1"/>
  </cols>
  <sheetData>
    <row r="1" spans="1:14" x14ac:dyDescent="0.3">
      <c r="A1" s="17" t="s">
        <v>77</v>
      </c>
      <c r="B1" s="17" t="s">
        <v>78</v>
      </c>
      <c r="C1" s="17" t="s">
        <v>79</v>
      </c>
      <c r="D1" s="17" t="s">
        <v>80</v>
      </c>
      <c r="E1" s="18" t="s">
        <v>81</v>
      </c>
    </row>
    <row r="2" spans="1:14" ht="16.5" customHeight="1" x14ac:dyDescent="0.3">
      <c r="A2" s="1">
        <v>1100552210</v>
      </c>
      <c r="B2" s="1" t="s">
        <v>82</v>
      </c>
      <c r="C2" s="1" t="s">
        <v>83</v>
      </c>
      <c r="D2" s="19">
        <v>12500</v>
      </c>
      <c r="E2" s="19">
        <f>IF(C2 ="Current",D2*0.25%,D2*0.5%)</f>
        <v>31.25</v>
      </c>
      <c r="H2" s="20" t="s">
        <v>84</v>
      </c>
      <c r="L2" s="20"/>
      <c r="M2" s="20"/>
    </row>
    <row r="3" spans="1:14" ht="23.4" x14ac:dyDescent="0.3">
      <c r="A3" s="1">
        <v>1100552211</v>
      </c>
      <c r="B3" s="1" t="s">
        <v>85</v>
      </c>
      <c r="C3" s="1" t="s">
        <v>86</v>
      </c>
      <c r="D3" s="19">
        <v>7000</v>
      </c>
      <c r="E3" s="19">
        <f t="shared" ref="E3:E17" si="0">IF(C3 ="Current",D3*0.25%,D3*0.5%)</f>
        <v>35</v>
      </c>
      <c r="H3" s="21" t="s">
        <v>87</v>
      </c>
      <c r="I3" s="21" t="s">
        <v>88</v>
      </c>
      <c r="J3" s="21" t="s">
        <v>8</v>
      </c>
      <c r="K3" s="21" t="s">
        <v>9</v>
      </c>
      <c r="L3" s="20"/>
      <c r="M3" s="20"/>
    </row>
    <row r="4" spans="1:14" ht="23.4" x14ac:dyDescent="0.3">
      <c r="A4" s="1">
        <v>1100552212</v>
      </c>
      <c r="B4" s="1" t="s">
        <v>89</v>
      </c>
      <c r="C4" s="1" t="s">
        <v>83</v>
      </c>
      <c r="D4" s="19">
        <v>5200</v>
      </c>
      <c r="E4" s="19">
        <f t="shared" si="0"/>
        <v>13</v>
      </c>
      <c r="H4" s="22" t="s">
        <v>90</v>
      </c>
      <c r="I4" s="22">
        <v>5</v>
      </c>
      <c r="J4" s="23">
        <v>8.66</v>
      </c>
      <c r="K4" s="22">
        <f>IF(I4="","",I4*J4)</f>
        <v>43.3</v>
      </c>
      <c r="L4" s="107">
        <f>IF(I4=" "," ",I4*J4)</f>
        <v>43.3</v>
      </c>
      <c r="M4" s="20"/>
    </row>
    <row r="5" spans="1:14" ht="15" x14ac:dyDescent="0.3">
      <c r="A5" s="1">
        <v>1100552213</v>
      </c>
      <c r="B5" s="1" t="s">
        <v>91</v>
      </c>
      <c r="C5" s="1" t="s">
        <v>83</v>
      </c>
      <c r="D5" s="19">
        <v>4000</v>
      </c>
      <c r="E5" s="19">
        <f t="shared" si="0"/>
        <v>10</v>
      </c>
      <c r="H5" s="22" t="s">
        <v>92</v>
      </c>
      <c r="I5" s="22"/>
      <c r="J5" s="23">
        <v>3.01</v>
      </c>
      <c r="K5" s="22" t="str">
        <f t="shared" ref="K5:K9" si="1">IF(I5="","",I5*J5)</f>
        <v/>
      </c>
      <c r="L5" s="107">
        <f t="shared" ref="L5:L9" si="2">IF(I5=" "," ",I5*J5)</f>
        <v>0</v>
      </c>
    </row>
    <row r="6" spans="1:14" ht="15" x14ac:dyDescent="0.3">
      <c r="A6" s="1">
        <v>1100552214</v>
      </c>
      <c r="B6" s="1" t="s">
        <v>93</v>
      </c>
      <c r="C6" s="1" t="s">
        <v>83</v>
      </c>
      <c r="D6" s="19">
        <v>15000</v>
      </c>
      <c r="E6" s="19">
        <f t="shared" si="0"/>
        <v>37.5</v>
      </c>
      <c r="H6" s="22" t="s">
        <v>94</v>
      </c>
      <c r="I6" s="22">
        <v>1</v>
      </c>
      <c r="J6" s="23">
        <v>8.36</v>
      </c>
      <c r="K6" s="22">
        <f t="shared" si="1"/>
        <v>8.36</v>
      </c>
      <c r="L6" s="107">
        <f t="shared" si="2"/>
        <v>8.36</v>
      </c>
      <c r="N6" t="s">
        <v>867</v>
      </c>
    </row>
    <row r="7" spans="1:14" ht="15" x14ac:dyDescent="0.3">
      <c r="A7" s="1">
        <v>1100552215</v>
      </c>
      <c r="B7" s="1" t="s">
        <v>95</v>
      </c>
      <c r="C7" s="1" t="s">
        <v>86</v>
      </c>
      <c r="D7" s="19">
        <v>8000</v>
      </c>
      <c r="E7" s="19">
        <f t="shared" si="0"/>
        <v>40</v>
      </c>
      <c r="H7" s="22" t="s">
        <v>96</v>
      </c>
      <c r="I7" s="22">
        <v>12</v>
      </c>
      <c r="J7" s="23">
        <v>0.59</v>
      </c>
      <c r="K7" s="22">
        <f t="shared" si="1"/>
        <v>7.08</v>
      </c>
      <c r="L7" s="107">
        <f t="shared" si="2"/>
        <v>7.08</v>
      </c>
    </row>
    <row r="8" spans="1:14" ht="15" x14ac:dyDescent="0.3">
      <c r="A8" s="1">
        <v>1100552216</v>
      </c>
      <c r="B8" s="1" t="s">
        <v>97</v>
      </c>
      <c r="C8" s="1" t="s">
        <v>86</v>
      </c>
      <c r="D8" s="19">
        <v>20000</v>
      </c>
      <c r="E8" s="19">
        <f t="shared" si="0"/>
        <v>100</v>
      </c>
      <c r="H8" s="22" t="s">
        <v>98</v>
      </c>
      <c r="I8" s="22"/>
      <c r="J8" s="23">
        <v>6.51</v>
      </c>
      <c r="K8" s="22" t="str">
        <f t="shared" si="1"/>
        <v/>
      </c>
      <c r="L8" s="107">
        <f t="shared" si="2"/>
        <v>0</v>
      </c>
    </row>
    <row r="9" spans="1:14" ht="15" x14ac:dyDescent="0.3">
      <c r="A9" s="1">
        <v>1100552217</v>
      </c>
      <c r="B9" s="1" t="s">
        <v>99</v>
      </c>
      <c r="C9" s="1" t="s">
        <v>86</v>
      </c>
      <c r="D9" s="19">
        <v>9000</v>
      </c>
      <c r="E9" s="19">
        <f t="shared" si="0"/>
        <v>45</v>
      </c>
      <c r="H9" s="22" t="s">
        <v>100</v>
      </c>
      <c r="I9" s="22">
        <v>5</v>
      </c>
      <c r="J9" s="23">
        <v>6.06</v>
      </c>
      <c r="K9" s="22">
        <f t="shared" si="1"/>
        <v>30.299999999999997</v>
      </c>
      <c r="L9" s="107">
        <f t="shared" si="2"/>
        <v>30.299999999999997</v>
      </c>
    </row>
    <row r="10" spans="1:14" x14ac:dyDescent="0.3">
      <c r="A10" s="1">
        <v>1100552218</v>
      </c>
      <c r="B10" s="1" t="s">
        <v>101</v>
      </c>
      <c r="C10" s="1" t="s">
        <v>86</v>
      </c>
      <c r="D10" s="19">
        <v>2000</v>
      </c>
      <c r="E10" s="19">
        <f t="shared" si="0"/>
        <v>10</v>
      </c>
      <c r="K10" s="22"/>
    </row>
    <row r="11" spans="1:14" x14ac:dyDescent="0.3">
      <c r="A11" s="1">
        <v>1100552219</v>
      </c>
      <c r="B11" s="1" t="s">
        <v>102</v>
      </c>
      <c r="C11" s="1" t="s">
        <v>86</v>
      </c>
      <c r="D11" s="19">
        <v>11000</v>
      </c>
      <c r="E11" s="19">
        <f t="shared" si="0"/>
        <v>55</v>
      </c>
    </row>
    <row r="12" spans="1:14" x14ac:dyDescent="0.3">
      <c r="A12" s="1">
        <v>1100552220</v>
      </c>
      <c r="B12" s="7" t="s">
        <v>103</v>
      </c>
      <c r="C12" s="1" t="s">
        <v>83</v>
      </c>
      <c r="D12" s="19">
        <v>12500</v>
      </c>
      <c r="E12" s="19">
        <f t="shared" si="0"/>
        <v>31.25</v>
      </c>
      <c r="M12" t="s">
        <v>86</v>
      </c>
      <c r="N12" t="s">
        <v>83</v>
      </c>
    </row>
    <row r="13" spans="1:14" x14ac:dyDescent="0.3">
      <c r="A13" s="1">
        <v>1100552221</v>
      </c>
      <c r="B13" s="7" t="s">
        <v>104</v>
      </c>
      <c r="C13" s="1" t="s">
        <v>86</v>
      </c>
      <c r="D13" s="19">
        <v>7000</v>
      </c>
      <c r="E13" s="19">
        <f t="shared" si="0"/>
        <v>35</v>
      </c>
      <c r="M13" s="106">
        <v>5.0000000000000001E-3</v>
      </c>
      <c r="N13" s="106">
        <v>2.5000000000000001E-3</v>
      </c>
    </row>
    <row r="14" spans="1:14" x14ac:dyDescent="0.3">
      <c r="A14" s="1">
        <v>1100552222</v>
      </c>
      <c r="B14" s="7" t="s">
        <v>105</v>
      </c>
      <c r="C14" s="1" t="s">
        <v>83</v>
      </c>
      <c r="D14" s="19">
        <v>5200</v>
      </c>
      <c r="E14" s="19">
        <f t="shared" si="0"/>
        <v>13</v>
      </c>
    </row>
    <row r="15" spans="1:14" x14ac:dyDescent="0.3">
      <c r="A15" s="1">
        <v>1100552223</v>
      </c>
      <c r="B15" s="7" t="s">
        <v>106</v>
      </c>
      <c r="C15" s="1" t="s">
        <v>83</v>
      </c>
      <c r="D15" s="19">
        <v>4000</v>
      </c>
      <c r="E15" s="19">
        <f t="shared" si="0"/>
        <v>10</v>
      </c>
    </row>
    <row r="16" spans="1:14" x14ac:dyDescent="0.3">
      <c r="A16" s="1">
        <v>1100552224</v>
      </c>
      <c r="B16" s="7" t="s">
        <v>107</v>
      </c>
      <c r="C16" s="1" t="s">
        <v>83</v>
      </c>
      <c r="D16" s="19">
        <v>15000</v>
      </c>
      <c r="E16" s="19">
        <f t="shared" si="0"/>
        <v>37.5</v>
      </c>
    </row>
    <row r="17" spans="1:9" x14ac:dyDescent="0.3">
      <c r="A17" s="1">
        <v>1100552225</v>
      </c>
      <c r="B17" s="7" t="s">
        <v>108</v>
      </c>
      <c r="C17" s="1" t="s">
        <v>86</v>
      </c>
      <c r="D17" s="19">
        <v>8000</v>
      </c>
      <c r="E17" s="19">
        <f t="shared" si="0"/>
        <v>40</v>
      </c>
    </row>
    <row r="19" spans="1:9" ht="15" thickBot="1" x14ac:dyDescent="0.35"/>
    <row r="20" spans="1:9" ht="15" thickBot="1" x14ac:dyDescent="0.35">
      <c r="A20" s="24" t="s">
        <v>109</v>
      </c>
      <c r="B20" s="24" t="s">
        <v>110</v>
      </c>
      <c r="C20" s="24" t="s">
        <v>111</v>
      </c>
      <c r="D20" s="24" t="s">
        <v>112</v>
      </c>
      <c r="F20" s="25" t="s">
        <v>87</v>
      </c>
      <c r="G20" s="26" t="s">
        <v>88</v>
      </c>
      <c r="H20" s="26" t="s">
        <v>8</v>
      </c>
      <c r="I20" s="27" t="s">
        <v>113</v>
      </c>
    </row>
    <row r="21" spans="1:9" x14ac:dyDescent="0.3">
      <c r="A21" s="28">
        <v>450000</v>
      </c>
      <c r="B21" s="28">
        <v>600000</v>
      </c>
      <c r="C21" s="28" t="str">
        <f>IF(B21&gt;A21,"NotAchived","Achived")</f>
        <v>NotAchived</v>
      </c>
      <c r="D21" s="28"/>
      <c r="F21" s="29" t="s">
        <v>114</v>
      </c>
      <c r="G21" s="30">
        <v>2</v>
      </c>
      <c r="H21" s="30">
        <v>200</v>
      </c>
      <c r="I21" s="30">
        <f>G21*H21</f>
        <v>400</v>
      </c>
    </row>
    <row r="22" spans="1:9" x14ac:dyDescent="0.3">
      <c r="A22" s="28">
        <v>230000</v>
      </c>
      <c r="B22" s="28">
        <v>200000</v>
      </c>
      <c r="C22" s="28" t="str">
        <f t="shared" ref="C22:C25" si="3">IF(B22&gt;A22,"NotAchived","Achived")</f>
        <v>Achived</v>
      </c>
      <c r="D22" s="28"/>
      <c r="F22" s="1" t="s">
        <v>115</v>
      </c>
      <c r="G22" s="31">
        <v>3</v>
      </c>
      <c r="H22" s="31">
        <v>340</v>
      </c>
      <c r="I22" s="31">
        <f>G22*H22</f>
        <v>1020</v>
      </c>
    </row>
    <row r="23" spans="1:9" x14ac:dyDescent="0.3">
      <c r="A23" s="28">
        <v>870000</v>
      </c>
      <c r="B23" s="28">
        <v>800000</v>
      </c>
      <c r="C23" s="28" t="str">
        <f t="shared" si="3"/>
        <v>Achived</v>
      </c>
      <c r="D23" s="28"/>
      <c r="F23" s="1" t="s">
        <v>116</v>
      </c>
      <c r="G23" s="31">
        <v>4</v>
      </c>
      <c r="H23" s="31">
        <v>120</v>
      </c>
      <c r="I23" s="31">
        <f>G23*H23</f>
        <v>480</v>
      </c>
    </row>
    <row r="24" spans="1:9" ht="15" thickBot="1" x14ac:dyDescent="0.35">
      <c r="A24" s="28">
        <v>234000</v>
      </c>
      <c r="B24" s="28">
        <v>300000</v>
      </c>
      <c r="C24" s="28" t="str">
        <f t="shared" si="3"/>
        <v>NotAchived</v>
      </c>
      <c r="D24" s="28"/>
      <c r="F24" s="32"/>
      <c r="I24" s="33"/>
    </row>
    <row r="25" spans="1:9" x14ac:dyDescent="0.3">
      <c r="A25" s="28">
        <v>120000</v>
      </c>
      <c r="B25" s="28">
        <v>400000</v>
      </c>
      <c r="C25" s="28" t="str">
        <f t="shared" si="3"/>
        <v>NotAchived</v>
      </c>
      <c r="D25" s="28"/>
      <c r="F25" s="32"/>
      <c r="G25" s="115" t="s">
        <v>117</v>
      </c>
      <c r="H25" s="116"/>
      <c r="I25" s="34">
        <f>SUM(I21:I23)</f>
        <v>1900</v>
      </c>
    </row>
    <row r="26" spans="1:9" x14ac:dyDescent="0.3">
      <c r="F26" s="32"/>
      <c r="G26" s="35" t="s">
        <v>118</v>
      </c>
      <c r="H26" s="36" t="s">
        <v>866</v>
      </c>
      <c r="I26" s="37">
        <f>IF(H26="Yes",I25*5%,0)</f>
        <v>95</v>
      </c>
    </row>
    <row r="27" spans="1:9" ht="15" thickBot="1" x14ac:dyDescent="0.35">
      <c r="F27" s="38"/>
      <c r="G27" s="117" t="s">
        <v>113</v>
      </c>
      <c r="H27" s="118"/>
      <c r="I27" s="39">
        <f>I25+I26</f>
        <v>1995</v>
      </c>
    </row>
    <row r="30" spans="1:9" ht="23.4" x14ac:dyDescent="0.3">
      <c r="A30" s="20" t="s">
        <v>120</v>
      </c>
    </row>
    <row r="31" spans="1:9" x14ac:dyDescent="0.3">
      <c r="A31" s="40" t="s">
        <v>121</v>
      </c>
      <c r="B31" s="40" t="s">
        <v>122</v>
      </c>
      <c r="C31" s="40" t="s">
        <v>123</v>
      </c>
      <c r="D31" s="41"/>
      <c r="E31" s="41"/>
    </row>
    <row r="32" spans="1:9" x14ac:dyDescent="0.3">
      <c r="A32" s="22" t="s">
        <v>124</v>
      </c>
      <c r="B32" s="22" t="s">
        <v>125</v>
      </c>
      <c r="C32" s="23" t="str">
        <f>IF(B32="M","Mr","Ms")</f>
        <v>Mr</v>
      </c>
      <c r="D32" s="41"/>
      <c r="E32" s="41"/>
    </row>
    <row r="33" spans="1:5" x14ac:dyDescent="0.3">
      <c r="A33" s="22" t="s">
        <v>126</v>
      </c>
      <c r="B33" s="22" t="s">
        <v>125</v>
      </c>
      <c r="C33" s="23" t="str">
        <f t="shared" ref="C33:C38" si="4">IF(B33="M","Mr","Ms")</f>
        <v>Mr</v>
      </c>
      <c r="D33" s="41"/>
      <c r="E33" s="41"/>
    </row>
    <row r="34" spans="1:5" x14ac:dyDescent="0.3">
      <c r="A34" s="22" t="s">
        <v>127</v>
      </c>
      <c r="B34" s="22" t="s">
        <v>128</v>
      </c>
      <c r="C34" s="23" t="str">
        <f t="shared" si="4"/>
        <v>Ms</v>
      </c>
      <c r="D34" s="41"/>
      <c r="E34" s="41"/>
    </row>
    <row r="35" spans="1:5" x14ac:dyDescent="0.3">
      <c r="A35" s="22" t="s">
        <v>129</v>
      </c>
      <c r="B35" s="22" t="s">
        <v>128</v>
      </c>
      <c r="C35" s="23" t="str">
        <f t="shared" si="4"/>
        <v>Ms</v>
      </c>
      <c r="D35" s="41"/>
      <c r="E35" s="41"/>
    </row>
    <row r="36" spans="1:5" x14ac:dyDescent="0.3">
      <c r="A36" s="22" t="s">
        <v>130</v>
      </c>
      <c r="B36" s="22" t="s">
        <v>125</v>
      </c>
      <c r="C36" s="23" t="str">
        <f t="shared" si="4"/>
        <v>Mr</v>
      </c>
      <c r="D36" s="41"/>
      <c r="E36" s="41"/>
    </row>
    <row r="37" spans="1:5" x14ac:dyDescent="0.3">
      <c r="A37" s="22" t="s">
        <v>131</v>
      </c>
      <c r="B37" s="22" t="s">
        <v>128</v>
      </c>
      <c r="C37" s="23" t="str">
        <f t="shared" si="4"/>
        <v>Ms</v>
      </c>
      <c r="D37" s="41"/>
      <c r="E37" s="41"/>
    </row>
    <row r="38" spans="1:5" x14ac:dyDescent="0.3">
      <c r="A38" s="22" t="s">
        <v>132</v>
      </c>
      <c r="B38" s="22" t="s">
        <v>125</v>
      </c>
      <c r="C38" s="23" t="str">
        <f t="shared" si="4"/>
        <v>Mr</v>
      </c>
      <c r="D38" s="41"/>
      <c r="E38" s="41"/>
    </row>
  </sheetData>
  <mergeCells count="2">
    <mergeCell ref="G25:H25"/>
    <mergeCell ref="G27:H27"/>
  </mergeCells>
  <conditionalFormatting sqref="H5:H9">
    <cfRule type="expression" dxfId="3" priority="4">
      <formula>MOD(ROW(),2)=0</formula>
    </cfRule>
  </conditionalFormatting>
  <conditionalFormatting sqref="H4:K4 I5:J9 K5:K10">
    <cfRule type="expression" dxfId="2" priority="3">
      <formula>MOD(ROW(),2)=0</formula>
    </cfRule>
  </conditionalFormatting>
  <conditionalFormatting sqref="A33:A38">
    <cfRule type="expression" dxfId="1" priority="2">
      <formula>MOD(ROW(),2)=0</formula>
    </cfRule>
  </conditionalFormatting>
  <conditionalFormatting sqref="A32:C32 B33:C38">
    <cfRule type="expression" dxfId="0" priority="1">
      <formula>MOD(ROW(),2)=0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FBBA-95CA-4B3A-896B-49DEC8E97B0A}">
  <dimension ref="A1:K81"/>
  <sheetViews>
    <sheetView showGridLines="0" tabSelected="1" zoomScale="112" zoomScaleNormal="112" workbookViewId="0">
      <selection activeCell="G2" sqref="G2"/>
    </sheetView>
  </sheetViews>
  <sheetFormatPr defaultRowHeight="14.4" x14ac:dyDescent="0.3"/>
  <cols>
    <col min="1" max="1" width="8" bestFit="1" customWidth="1"/>
    <col min="2" max="2" width="18.6640625" bestFit="1" customWidth="1"/>
    <col min="3" max="3" width="12.109375" bestFit="1" customWidth="1"/>
    <col min="4" max="4" width="9.88671875" bestFit="1" customWidth="1"/>
    <col min="5" max="5" width="9.109375" customWidth="1"/>
    <col min="6" max="6" width="10" bestFit="1" customWidth="1"/>
    <col min="7" max="7" width="10.88671875" bestFit="1" customWidth="1"/>
    <col min="10" max="10" width="14" customWidth="1"/>
    <col min="11" max="11" width="13.33203125" customWidth="1"/>
  </cols>
  <sheetData>
    <row r="1" spans="1:11" x14ac:dyDescent="0.3">
      <c r="A1" s="42" t="s">
        <v>133</v>
      </c>
      <c r="B1" s="42" t="s">
        <v>134</v>
      </c>
      <c r="C1" s="42" t="s">
        <v>87</v>
      </c>
      <c r="D1" s="42" t="s">
        <v>7</v>
      </c>
      <c r="E1" s="42" t="s">
        <v>8</v>
      </c>
      <c r="F1" s="42" t="s">
        <v>135</v>
      </c>
      <c r="G1" s="42" t="s">
        <v>9</v>
      </c>
    </row>
    <row r="2" spans="1:11" x14ac:dyDescent="0.3">
      <c r="A2" s="1" t="s">
        <v>136</v>
      </c>
      <c r="B2" s="1" t="s">
        <v>137</v>
      </c>
      <c r="C2" s="1" t="s">
        <v>138</v>
      </c>
      <c r="D2" s="1">
        <v>20</v>
      </c>
      <c r="E2" s="1">
        <v>3800</v>
      </c>
      <c r="F2" s="1">
        <f>IF(1000&gt;=E2,"Nill",IF(4000&gt;=E2,2%*E2,IF(5000&gt;=E2,2.5%*E2,3%*E2)))</f>
        <v>76</v>
      </c>
      <c r="G2" s="1">
        <f>IFERROR(D2*E2-D2*F2,D2*E2)</f>
        <v>74480</v>
      </c>
      <c r="J2" s="42" t="s">
        <v>8</v>
      </c>
      <c r="K2" s="42" t="s">
        <v>135</v>
      </c>
    </row>
    <row r="3" spans="1:11" x14ac:dyDescent="0.3">
      <c r="A3" s="1" t="s">
        <v>139</v>
      </c>
      <c r="B3" s="1" t="s">
        <v>140</v>
      </c>
      <c r="C3" s="1" t="s">
        <v>141</v>
      </c>
      <c r="D3" s="1">
        <v>40</v>
      </c>
      <c r="E3" s="1">
        <v>150</v>
      </c>
      <c r="F3" s="1" t="str">
        <f t="shared" ref="F3:F66" si="0">IF(1000&gt;=E3,"Nill",IF(4000&gt;=E3,2%*E3,IF(5000&gt;=E3,2.5%*E3,3%*E3)))</f>
        <v>Nill</v>
      </c>
      <c r="G3" s="1">
        <f t="shared" ref="G3:G66" si="1">IFERROR(D3*E3-D3*F3,D3*E3)</f>
        <v>6000</v>
      </c>
      <c r="J3" s="1" t="s">
        <v>142</v>
      </c>
      <c r="K3" s="43" t="s">
        <v>143</v>
      </c>
    </row>
    <row r="4" spans="1:11" x14ac:dyDescent="0.3">
      <c r="A4" s="1" t="s">
        <v>136</v>
      </c>
      <c r="B4" s="1" t="s">
        <v>144</v>
      </c>
      <c r="C4" s="1" t="s">
        <v>145</v>
      </c>
      <c r="D4" s="1">
        <v>25</v>
      </c>
      <c r="E4" s="1">
        <v>50</v>
      </c>
      <c r="F4" s="1" t="str">
        <f t="shared" si="0"/>
        <v>Nill</v>
      </c>
      <c r="G4" s="1">
        <f t="shared" si="1"/>
        <v>1250</v>
      </c>
      <c r="J4" s="44" t="s">
        <v>146</v>
      </c>
      <c r="K4" s="45">
        <v>0.02</v>
      </c>
    </row>
    <row r="5" spans="1:11" x14ac:dyDescent="0.3">
      <c r="A5" s="1" t="s">
        <v>147</v>
      </c>
      <c r="B5" s="1" t="s">
        <v>148</v>
      </c>
      <c r="C5" s="1" t="s">
        <v>149</v>
      </c>
      <c r="D5" s="1">
        <v>32</v>
      </c>
      <c r="E5" s="1">
        <v>200</v>
      </c>
      <c r="F5" s="1" t="str">
        <f t="shared" si="0"/>
        <v>Nill</v>
      </c>
      <c r="G5" s="1">
        <f t="shared" si="1"/>
        <v>6400</v>
      </c>
      <c r="J5" s="44" t="s">
        <v>150</v>
      </c>
      <c r="K5" s="45">
        <v>2.5000000000000001E-2</v>
      </c>
    </row>
    <row r="6" spans="1:11" x14ac:dyDescent="0.3">
      <c r="A6" s="1" t="s">
        <v>151</v>
      </c>
      <c r="B6" s="1" t="s">
        <v>152</v>
      </c>
      <c r="C6" s="1" t="s">
        <v>149</v>
      </c>
      <c r="D6" s="1">
        <v>30</v>
      </c>
      <c r="E6" s="1">
        <v>200</v>
      </c>
      <c r="F6" s="1" t="str">
        <f t="shared" si="0"/>
        <v>Nill</v>
      </c>
      <c r="G6" s="1">
        <f t="shared" si="1"/>
        <v>6000</v>
      </c>
      <c r="J6" s="44" t="s">
        <v>153</v>
      </c>
      <c r="K6" s="45">
        <v>0.03</v>
      </c>
    </row>
    <row r="7" spans="1:11" x14ac:dyDescent="0.3">
      <c r="A7" s="1" t="s">
        <v>139</v>
      </c>
      <c r="B7" s="1" t="s">
        <v>154</v>
      </c>
      <c r="C7" s="1" t="s">
        <v>155</v>
      </c>
      <c r="D7" s="1">
        <v>15</v>
      </c>
      <c r="E7" s="1">
        <v>6580</v>
      </c>
      <c r="F7" s="1">
        <f t="shared" si="0"/>
        <v>197.4</v>
      </c>
      <c r="G7" s="1">
        <f t="shared" si="1"/>
        <v>95739</v>
      </c>
    </row>
    <row r="8" spans="1:11" x14ac:dyDescent="0.3">
      <c r="A8" s="1" t="s">
        <v>151</v>
      </c>
      <c r="B8" s="1" t="s">
        <v>156</v>
      </c>
      <c r="C8" s="1" t="s">
        <v>155</v>
      </c>
      <c r="D8" s="1">
        <v>30</v>
      </c>
      <c r="E8" s="1">
        <v>6580</v>
      </c>
      <c r="F8" s="1">
        <f t="shared" si="0"/>
        <v>197.4</v>
      </c>
      <c r="G8" s="1">
        <f t="shared" si="1"/>
        <v>191478</v>
      </c>
    </row>
    <row r="9" spans="1:11" x14ac:dyDescent="0.3">
      <c r="A9" s="1" t="s">
        <v>147</v>
      </c>
      <c r="B9" s="1" t="s">
        <v>157</v>
      </c>
      <c r="C9" s="1" t="s">
        <v>145</v>
      </c>
      <c r="D9" s="1">
        <v>22</v>
      </c>
      <c r="E9" s="1">
        <v>50</v>
      </c>
      <c r="F9" s="1" t="str">
        <f t="shared" si="0"/>
        <v>Nill</v>
      </c>
      <c r="G9" s="1">
        <f t="shared" si="1"/>
        <v>1100</v>
      </c>
    </row>
    <row r="10" spans="1:11" x14ac:dyDescent="0.3">
      <c r="A10" s="1" t="s">
        <v>136</v>
      </c>
      <c r="B10" s="1" t="s">
        <v>158</v>
      </c>
      <c r="C10" s="1" t="s">
        <v>145</v>
      </c>
      <c r="D10" s="1">
        <v>45</v>
      </c>
      <c r="E10" s="1">
        <v>50</v>
      </c>
      <c r="F10" s="1" t="str">
        <f t="shared" si="0"/>
        <v>Nill</v>
      </c>
      <c r="G10" s="1">
        <f t="shared" si="1"/>
        <v>2250</v>
      </c>
    </row>
    <row r="11" spans="1:11" x14ac:dyDescent="0.3">
      <c r="A11" s="1" t="s">
        <v>139</v>
      </c>
      <c r="B11" s="1" t="s">
        <v>159</v>
      </c>
      <c r="C11" s="1" t="s">
        <v>155</v>
      </c>
      <c r="D11" s="1">
        <v>10</v>
      </c>
      <c r="E11" s="1">
        <v>6580</v>
      </c>
      <c r="F11" s="1">
        <f t="shared" si="0"/>
        <v>197.4</v>
      </c>
      <c r="G11" s="1">
        <f t="shared" si="1"/>
        <v>63826</v>
      </c>
    </row>
    <row r="12" spans="1:11" x14ac:dyDescent="0.3">
      <c r="A12" s="1" t="s">
        <v>136</v>
      </c>
      <c r="B12" s="1" t="s">
        <v>137</v>
      </c>
      <c r="C12" s="1" t="s">
        <v>138</v>
      </c>
      <c r="D12" s="1">
        <v>20</v>
      </c>
      <c r="E12" s="1">
        <v>3800</v>
      </c>
      <c r="F12" s="1">
        <f t="shared" si="0"/>
        <v>76</v>
      </c>
      <c r="G12" s="1">
        <f t="shared" si="1"/>
        <v>74480</v>
      </c>
    </row>
    <row r="13" spans="1:11" x14ac:dyDescent="0.3">
      <c r="A13" s="1" t="s">
        <v>139</v>
      </c>
      <c r="B13" s="1" t="s">
        <v>140</v>
      </c>
      <c r="C13" s="1" t="s">
        <v>141</v>
      </c>
      <c r="D13" s="1">
        <v>40</v>
      </c>
      <c r="E13" s="1">
        <v>150</v>
      </c>
      <c r="F13" s="1" t="str">
        <f t="shared" si="0"/>
        <v>Nill</v>
      </c>
      <c r="G13" s="1">
        <f t="shared" si="1"/>
        <v>6000</v>
      </c>
    </row>
    <row r="14" spans="1:11" x14ac:dyDescent="0.3">
      <c r="A14" s="1" t="s">
        <v>136</v>
      </c>
      <c r="B14" s="1" t="s">
        <v>144</v>
      </c>
      <c r="C14" s="1" t="s">
        <v>145</v>
      </c>
      <c r="D14" s="1">
        <v>25</v>
      </c>
      <c r="E14" s="1">
        <v>50</v>
      </c>
      <c r="F14" s="1" t="str">
        <f t="shared" si="0"/>
        <v>Nill</v>
      </c>
      <c r="G14" s="1">
        <f t="shared" si="1"/>
        <v>1250</v>
      </c>
    </row>
    <row r="15" spans="1:11" x14ac:dyDescent="0.3">
      <c r="A15" s="1" t="s">
        <v>147</v>
      </c>
      <c r="B15" s="1" t="s">
        <v>148</v>
      </c>
      <c r="C15" s="1" t="s">
        <v>149</v>
      </c>
      <c r="D15" s="1">
        <v>32</v>
      </c>
      <c r="E15" s="1">
        <v>200</v>
      </c>
      <c r="F15" s="1" t="str">
        <f t="shared" si="0"/>
        <v>Nill</v>
      </c>
      <c r="G15" s="1">
        <f t="shared" si="1"/>
        <v>6400</v>
      </c>
    </row>
    <row r="16" spans="1:11" x14ac:dyDescent="0.3">
      <c r="A16" s="1" t="s">
        <v>151</v>
      </c>
      <c r="B16" s="1" t="s">
        <v>152</v>
      </c>
      <c r="C16" s="1" t="s">
        <v>149</v>
      </c>
      <c r="D16" s="1">
        <v>30</v>
      </c>
      <c r="E16" s="1">
        <v>200</v>
      </c>
      <c r="F16" s="1" t="str">
        <f t="shared" si="0"/>
        <v>Nill</v>
      </c>
      <c r="G16" s="1">
        <f t="shared" si="1"/>
        <v>6000</v>
      </c>
    </row>
    <row r="17" spans="1:7" x14ac:dyDescent="0.3">
      <c r="A17" s="1" t="s">
        <v>139</v>
      </c>
      <c r="B17" s="1" t="s">
        <v>154</v>
      </c>
      <c r="C17" s="1" t="s">
        <v>155</v>
      </c>
      <c r="D17" s="1">
        <v>12</v>
      </c>
      <c r="E17" s="1">
        <v>6580</v>
      </c>
      <c r="F17" s="1">
        <f t="shared" si="0"/>
        <v>197.4</v>
      </c>
      <c r="G17" s="1">
        <f t="shared" si="1"/>
        <v>76591.199999999997</v>
      </c>
    </row>
    <row r="18" spans="1:7" x14ac:dyDescent="0.3">
      <c r="A18" s="1" t="s">
        <v>151</v>
      </c>
      <c r="B18" s="1" t="s">
        <v>156</v>
      </c>
      <c r="C18" s="1" t="s">
        <v>155</v>
      </c>
      <c r="D18" s="1">
        <v>13</v>
      </c>
      <c r="E18" s="1">
        <v>6580</v>
      </c>
      <c r="F18" s="1">
        <f t="shared" si="0"/>
        <v>197.4</v>
      </c>
      <c r="G18" s="1">
        <f t="shared" si="1"/>
        <v>82973.8</v>
      </c>
    </row>
    <row r="19" spans="1:7" x14ac:dyDescent="0.3">
      <c r="A19" s="1" t="s">
        <v>147</v>
      </c>
      <c r="B19" s="1" t="s">
        <v>157</v>
      </c>
      <c r="C19" s="1" t="s">
        <v>145</v>
      </c>
      <c r="D19" s="1">
        <v>22</v>
      </c>
      <c r="E19" s="1">
        <v>50</v>
      </c>
      <c r="F19" s="1" t="str">
        <f t="shared" si="0"/>
        <v>Nill</v>
      </c>
      <c r="G19" s="1">
        <f t="shared" si="1"/>
        <v>1100</v>
      </c>
    </row>
    <row r="20" spans="1:7" x14ac:dyDescent="0.3">
      <c r="A20" s="1" t="s">
        <v>136</v>
      </c>
      <c r="B20" s="1" t="s">
        <v>158</v>
      </c>
      <c r="C20" s="1" t="s">
        <v>145</v>
      </c>
      <c r="D20" s="1">
        <v>45</v>
      </c>
      <c r="E20" s="1">
        <v>50</v>
      </c>
      <c r="F20" s="1" t="str">
        <f t="shared" si="0"/>
        <v>Nill</v>
      </c>
      <c r="G20" s="1">
        <f t="shared" si="1"/>
        <v>2250</v>
      </c>
    </row>
    <row r="21" spans="1:7" x14ac:dyDescent="0.3">
      <c r="A21" s="1" t="s">
        <v>139</v>
      </c>
      <c r="B21" s="1" t="s">
        <v>159</v>
      </c>
      <c r="C21" s="1" t="s">
        <v>155</v>
      </c>
      <c r="D21" s="1">
        <v>42</v>
      </c>
      <c r="E21" s="1">
        <v>6580</v>
      </c>
      <c r="F21" s="1">
        <f t="shared" si="0"/>
        <v>197.4</v>
      </c>
      <c r="G21" s="1">
        <f t="shared" si="1"/>
        <v>268069.2</v>
      </c>
    </row>
    <row r="22" spans="1:7" x14ac:dyDescent="0.3">
      <c r="A22" s="1" t="s">
        <v>136</v>
      </c>
      <c r="B22" s="1" t="s">
        <v>137</v>
      </c>
      <c r="C22" s="1" t="s">
        <v>138</v>
      </c>
      <c r="D22" s="1">
        <v>20</v>
      </c>
      <c r="E22" s="1">
        <v>3800</v>
      </c>
      <c r="F22" s="1">
        <f t="shared" si="0"/>
        <v>76</v>
      </c>
      <c r="G22" s="1">
        <f t="shared" si="1"/>
        <v>74480</v>
      </c>
    </row>
    <row r="23" spans="1:7" x14ac:dyDescent="0.3">
      <c r="A23" s="1" t="s">
        <v>139</v>
      </c>
      <c r="B23" s="1" t="s">
        <v>140</v>
      </c>
      <c r="C23" s="1" t="s">
        <v>141</v>
      </c>
      <c r="D23" s="1">
        <v>40</v>
      </c>
      <c r="E23" s="1">
        <v>150</v>
      </c>
      <c r="F23" s="1" t="str">
        <f t="shared" si="0"/>
        <v>Nill</v>
      </c>
      <c r="G23" s="1">
        <f t="shared" si="1"/>
        <v>6000</v>
      </c>
    </row>
    <row r="24" spans="1:7" x14ac:dyDescent="0.3">
      <c r="A24" s="1" t="s">
        <v>136</v>
      </c>
      <c r="B24" s="1" t="s">
        <v>144</v>
      </c>
      <c r="C24" s="1" t="s">
        <v>145</v>
      </c>
      <c r="D24" s="1">
        <v>25</v>
      </c>
      <c r="E24" s="1">
        <v>50</v>
      </c>
      <c r="F24" s="1" t="str">
        <f t="shared" si="0"/>
        <v>Nill</v>
      </c>
      <c r="G24" s="1">
        <f t="shared" si="1"/>
        <v>1250</v>
      </c>
    </row>
    <row r="25" spans="1:7" x14ac:dyDescent="0.3">
      <c r="A25" s="1" t="s">
        <v>147</v>
      </c>
      <c r="B25" s="1" t="s">
        <v>148</v>
      </c>
      <c r="C25" s="1" t="s">
        <v>149</v>
      </c>
      <c r="D25" s="1">
        <v>32</v>
      </c>
      <c r="E25" s="1">
        <v>200</v>
      </c>
      <c r="F25" s="1" t="str">
        <f t="shared" si="0"/>
        <v>Nill</v>
      </c>
      <c r="G25" s="1">
        <f t="shared" si="1"/>
        <v>6400</v>
      </c>
    </row>
    <row r="26" spans="1:7" x14ac:dyDescent="0.3">
      <c r="A26" s="1" t="s">
        <v>151</v>
      </c>
      <c r="B26" s="1" t="s">
        <v>152</v>
      </c>
      <c r="C26" s="1" t="s">
        <v>149</v>
      </c>
      <c r="D26" s="1">
        <v>30</v>
      </c>
      <c r="E26" s="1">
        <v>200</v>
      </c>
      <c r="F26" s="1" t="str">
        <f t="shared" si="0"/>
        <v>Nill</v>
      </c>
      <c r="G26" s="1">
        <f t="shared" si="1"/>
        <v>6000</v>
      </c>
    </row>
    <row r="27" spans="1:7" x14ac:dyDescent="0.3">
      <c r="A27" s="1" t="s">
        <v>139</v>
      </c>
      <c r="B27" s="1" t="s">
        <v>154</v>
      </c>
      <c r="C27" s="1" t="s">
        <v>155</v>
      </c>
      <c r="D27" s="1">
        <v>10</v>
      </c>
      <c r="E27" s="1">
        <v>6580</v>
      </c>
      <c r="F27" s="1">
        <f t="shared" si="0"/>
        <v>197.4</v>
      </c>
      <c r="G27" s="1">
        <f t="shared" si="1"/>
        <v>63826</v>
      </c>
    </row>
    <row r="28" spans="1:7" x14ac:dyDescent="0.3">
      <c r="A28" s="1" t="s">
        <v>151</v>
      </c>
      <c r="B28" s="1" t="s">
        <v>156</v>
      </c>
      <c r="C28" s="1" t="s">
        <v>155</v>
      </c>
      <c r="D28" s="1">
        <v>14</v>
      </c>
      <c r="E28" s="1">
        <v>6580</v>
      </c>
      <c r="F28" s="1">
        <f t="shared" si="0"/>
        <v>197.4</v>
      </c>
      <c r="G28" s="1">
        <f t="shared" si="1"/>
        <v>89356.4</v>
      </c>
    </row>
    <row r="29" spans="1:7" x14ac:dyDescent="0.3">
      <c r="A29" s="1" t="s">
        <v>147</v>
      </c>
      <c r="B29" s="1" t="s">
        <v>157</v>
      </c>
      <c r="C29" s="1" t="s">
        <v>145</v>
      </c>
      <c r="D29" s="1">
        <v>22</v>
      </c>
      <c r="E29" s="1">
        <v>50</v>
      </c>
      <c r="F29" s="1" t="str">
        <f t="shared" si="0"/>
        <v>Nill</v>
      </c>
      <c r="G29" s="1">
        <f t="shared" si="1"/>
        <v>1100</v>
      </c>
    </row>
    <row r="30" spans="1:7" x14ac:dyDescent="0.3">
      <c r="A30" s="1" t="s">
        <v>136</v>
      </c>
      <c r="B30" s="1" t="s">
        <v>158</v>
      </c>
      <c r="C30" s="1" t="s">
        <v>145</v>
      </c>
      <c r="D30" s="1">
        <v>45</v>
      </c>
      <c r="E30" s="1">
        <v>50</v>
      </c>
      <c r="F30" s="1" t="str">
        <f t="shared" si="0"/>
        <v>Nill</v>
      </c>
      <c r="G30" s="1">
        <f t="shared" si="1"/>
        <v>2250</v>
      </c>
    </row>
    <row r="31" spans="1:7" x14ac:dyDescent="0.3">
      <c r="A31" s="1" t="s">
        <v>139</v>
      </c>
      <c r="B31" s="1" t="s">
        <v>159</v>
      </c>
      <c r="C31" s="1" t="s">
        <v>155</v>
      </c>
      <c r="D31" s="1">
        <v>12</v>
      </c>
      <c r="E31" s="1">
        <v>6580</v>
      </c>
      <c r="F31" s="1">
        <f t="shared" si="0"/>
        <v>197.4</v>
      </c>
      <c r="G31" s="1">
        <f t="shared" si="1"/>
        <v>76591.199999999997</v>
      </c>
    </row>
    <row r="32" spans="1:7" x14ac:dyDescent="0.3">
      <c r="A32" s="1" t="s">
        <v>136</v>
      </c>
      <c r="B32" s="1" t="s">
        <v>137</v>
      </c>
      <c r="C32" s="1" t="s">
        <v>138</v>
      </c>
      <c r="D32" s="1">
        <v>20</v>
      </c>
      <c r="E32" s="1">
        <v>3800</v>
      </c>
      <c r="F32" s="1">
        <f t="shared" si="0"/>
        <v>76</v>
      </c>
      <c r="G32" s="1">
        <f t="shared" si="1"/>
        <v>74480</v>
      </c>
    </row>
    <row r="33" spans="1:7" x14ac:dyDescent="0.3">
      <c r="A33" s="1" t="s">
        <v>139</v>
      </c>
      <c r="B33" s="1" t="s">
        <v>140</v>
      </c>
      <c r="C33" s="1" t="s">
        <v>141</v>
      </c>
      <c r="D33" s="1">
        <v>40</v>
      </c>
      <c r="E33" s="1">
        <v>150</v>
      </c>
      <c r="F33" s="1" t="str">
        <f t="shared" si="0"/>
        <v>Nill</v>
      </c>
      <c r="G33" s="1">
        <f t="shared" si="1"/>
        <v>6000</v>
      </c>
    </row>
    <row r="34" spans="1:7" x14ac:dyDescent="0.3">
      <c r="A34" s="1" t="s">
        <v>136</v>
      </c>
      <c r="B34" s="1" t="s">
        <v>144</v>
      </c>
      <c r="C34" s="1" t="s">
        <v>145</v>
      </c>
      <c r="D34" s="1">
        <v>25</v>
      </c>
      <c r="E34" s="1">
        <v>50</v>
      </c>
      <c r="F34" s="1" t="str">
        <f t="shared" si="0"/>
        <v>Nill</v>
      </c>
      <c r="G34" s="1">
        <f t="shared" si="1"/>
        <v>1250</v>
      </c>
    </row>
    <row r="35" spans="1:7" x14ac:dyDescent="0.3">
      <c r="A35" s="1" t="s">
        <v>147</v>
      </c>
      <c r="B35" s="1" t="s">
        <v>148</v>
      </c>
      <c r="C35" s="1" t="s">
        <v>149</v>
      </c>
      <c r="D35" s="1">
        <v>32</v>
      </c>
      <c r="E35" s="1">
        <v>200</v>
      </c>
      <c r="F35" s="1" t="str">
        <f t="shared" si="0"/>
        <v>Nill</v>
      </c>
      <c r="G35" s="1">
        <f t="shared" si="1"/>
        <v>6400</v>
      </c>
    </row>
    <row r="36" spans="1:7" x14ac:dyDescent="0.3">
      <c r="A36" s="1" t="s">
        <v>151</v>
      </c>
      <c r="B36" s="1" t="s">
        <v>152</v>
      </c>
      <c r="C36" s="1" t="s">
        <v>149</v>
      </c>
      <c r="D36" s="1">
        <v>30</v>
      </c>
      <c r="E36" s="1">
        <v>200</v>
      </c>
      <c r="F36" s="1" t="str">
        <f t="shared" si="0"/>
        <v>Nill</v>
      </c>
      <c r="G36" s="1">
        <f t="shared" si="1"/>
        <v>6000</v>
      </c>
    </row>
    <row r="37" spans="1:7" x14ac:dyDescent="0.3">
      <c r="A37" s="1" t="s">
        <v>139</v>
      </c>
      <c r="B37" s="1" t="s">
        <v>154</v>
      </c>
      <c r="C37" s="1" t="s">
        <v>155</v>
      </c>
      <c r="D37" s="1">
        <v>28</v>
      </c>
      <c r="E37" s="1">
        <v>6580</v>
      </c>
      <c r="F37" s="1">
        <f t="shared" si="0"/>
        <v>197.4</v>
      </c>
      <c r="G37" s="1">
        <f t="shared" si="1"/>
        <v>178712.8</v>
      </c>
    </row>
    <row r="38" spans="1:7" x14ac:dyDescent="0.3">
      <c r="A38" s="1" t="s">
        <v>151</v>
      </c>
      <c r="B38" s="1" t="s">
        <v>156</v>
      </c>
      <c r="C38" s="1" t="s">
        <v>155</v>
      </c>
      <c r="D38" s="1">
        <v>10</v>
      </c>
      <c r="E38" s="1">
        <v>6580</v>
      </c>
      <c r="F38" s="1">
        <f t="shared" si="0"/>
        <v>197.4</v>
      </c>
      <c r="G38" s="1">
        <f t="shared" si="1"/>
        <v>63826</v>
      </c>
    </row>
    <row r="39" spans="1:7" x14ac:dyDescent="0.3">
      <c r="A39" s="1" t="s">
        <v>147</v>
      </c>
      <c r="B39" s="1" t="s">
        <v>157</v>
      </c>
      <c r="C39" s="1" t="s">
        <v>145</v>
      </c>
      <c r="D39" s="1">
        <v>22</v>
      </c>
      <c r="E39" s="1">
        <v>50</v>
      </c>
      <c r="F39" s="1" t="str">
        <f t="shared" si="0"/>
        <v>Nill</v>
      </c>
      <c r="G39" s="1">
        <f t="shared" si="1"/>
        <v>1100</v>
      </c>
    </row>
    <row r="40" spans="1:7" x14ac:dyDescent="0.3">
      <c r="A40" s="1" t="s">
        <v>136</v>
      </c>
      <c r="B40" s="1" t="s">
        <v>158</v>
      </c>
      <c r="C40" s="1" t="s">
        <v>145</v>
      </c>
      <c r="D40" s="1">
        <v>45</v>
      </c>
      <c r="E40" s="1">
        <v>50</v>
      </c>
      <c r="F40" s="1" t="str">
        <f t="shared" si="0"/>
        <v>Nill</v>
      </c>
      <c r="G40" s="1">
        <f t="shared" si="1"/>
        <v>2250</v>
      </c>
    </row>
    <row r="41" spans="1:7" x14ac:dyDescent="0.3">
      <c r="A41" s="1" t="s">
        <v>139</v>
      </c>
      <c r="B41" s="1" t="s">
        <v>159</v>
      </c>
      <c r="C41" s="1" t="s">
        <v>155</v>
      </c>
      <c r="D41" s="1">
        <v>12</v>
      </c>
      <c r="E41" s="1">
        <v>6580</v>
      </c>
      <c r="F41" s="1">
        <f t="shared" si="0"/>
        <v>197.4</v>
      </c>
      <c r="G41" s="1">
        <f t="shared" si="1"/>
        <v>76591.199999999997</v>
      </c>
    </row>
    <row r="42" spans="1:7" x14ac:dyDescent="0.3">
      <c r="A42" s="1" t="s">
        <v>136</v>
      </c>
      <c r="B42" s="1" t="s">
        <v>137</v>
      </c>
      <c r="C42" s="1" t="s">
        <v>138</v>
      </c>
      <c r="D42" s="1">
        <v>20</v>
      </c>
      <c r="E42" s="1">
        <v>3800</v>
      </c>
      <c r="F42" s="1">
        <f t="shared" si="0"/>
        <v>76</v>
      </c>
      <c r="G42" s="1">
        <f t="shared" si="1"/>
        <v>74480</v>
      </c>
    </row>
    <row r="43" spans="1:7" x14ac:dyDescent="0.3">
      <c r="A43" s="1" t="s">
        <v>139</v>
      </c>
      <c r="B43" s="1" t="s">
        <v>140</v>
      </c>
      <c r="C43" s="1" t="s">
        <v>141</v>
      </c>
      <c r="D43" s="1">
        <v>40</v>
      </c>
      <c r="E43" s="1">
        <v>150</v>
      </c>
      <c r="F43" s="1" t="str">
        <f t="shared" si="0"/>
        <v>Nill</v>
      </c>
      <c r="G43" s="1">
        <f t="shared" si="1"/>
        <v>6000</v>
      </c>
    </row>
    <row r="44" spans="1:7" x14ac:dyDescent="0.3">
      <c r="A44" s="1" t="s">
        <v>136</v>
      </c>
      <c r="B44" s="1" t="s">
        <v>144</v>
      </c>
      <c r="C44" s="1" t="s">
        <v>145</v>
      </c>
      <c r="D44" s="1">
        <v>25</v>
      </c>
      <c r="E44" s="1">
        <v>50</v>
      </c>
      <c r="F44" s="1" t="str">
        <f t="shared" si="0"/>
        <v>Nill</v>
      </c>
      <c r="G44" s="1">
        <f t="shared" si="1"/>
        <v>1250</v>
      </c>
    </row>
    <row r="45" spans="1:7" x14ac:dyDescent="0.3">
      <c r="A45" s="1" t="s">
        <v>147</v>
      </c>
      <c r="B45" s="1" t="s">
        <v>148</v>
      </c>
      <c r="C45" s="1" t="s">
        <v>149</v>
      </c>
      <c r="D45" s="1">
        <v>32</v>
      </c>
      <c r="E45" s="1">
        <v>200</v>
      </c>
      <c r="F45" s="1" t="str">
        <f t="shared" si="0"/>
        <v>Nill</v>
      </c>
      <c r="G45" s="1">
        <f t="shared" si="1"/>
        <v>6400</v>
      </c>
    </row>
    <row r="46" spans="1:7" x14ac:dyDescent="0.3">
      <c r="A46" s="1" t="s">
        <v>151</v>
      </c>
      <c r="B46" s="1" t="s">
        <v>152</v>
      </c>
      <c r="C46" s="1" t="s">
        <v>149</v>
      </c>
      <c r="D46" s="1">
        <v>30</v>
      </c>
      <c r="E46" s="1">
        <v>200</v>
      </c>
      <c r="F46" s="1" t="str">
        <f t="shared" si="0"/>
        <v>Nill</v>
      </c>
      <c r="G46" s="1">
        <f t="shared" si="1"/>
        <v>6000</v>
      </c>
    </row>
    <row r="47" spans="1:7" x14ac:dyDescent="0.3">
      <c r="A47" s="1" t="s">
        <v>139</v>
      </c>
      <c r="B47" s="1" t="s">
        <v>154</v>
      </c>
      <c r="C47" s="1" t="s">
        <v>155</v>
      </c>
      <c r="D47" s="1">
        <v>10</v>
      </c>
      <c r="E47" s="1">
        <v>6580</v>
      </c>
      <c r="F47" s="1">
        <f t="shared" si="0"/>
        <v>197.4</v>
      </c>
      <c r="G47" s="1">
        <f t="shared" si="1"/>
        <v>63826</v>
      </c>
    </row>
    <row r="48" spans="1:7" x14ac:dyDescent="0.3">
      <c r="A48" s="1" t="s">
        <v>151</v>
      </c>
      <c r="B48" s="1" t="s">
        <v>156</v>
      </c>
      <c r="C48" s="1" t="s">
        <v>155</v>
      </c>
      <c r="D48" s="1">
        <v>10</v>
      </c>
      <c r="E48" s="1">
        <v>6580</v>
      </c>
      <c r="F48" s="1">
        <f t="shared" si="0"/>
        <v>197.4</v>
      </c>
      <c r="G48" s="1">
        <f t="shared" si="1"/>
        <v>63826</v>
      </c>
    </row>
    <row r="49" spans="1:7" x14ac:dyDescent="0.3">
      <c r="A49" s="1" t="s">
        <v>147</v>
      </c>
      <c r="B49" s="1" t="s">
        <v>157</v>
      </c>
      <c r="C49" s="1" t="s">
        <v>145</v>
      </c>
      <c r="D49" s="1">
        <v>22</v>
      </c>
      <c r="E49" s="1">
        <v>50</v>
      </c>
      <c r="F49" s="1" t="str">
        <f t="shared" si="0"/>
        <v>Nill</v>
      </c>
      <c r="G49" s="1">
        <f t="shared" si="1"/>
        <v>1100</v>
      </c>
    </row>
    <row r="50" spans="1:7" x14ac:dyDescent="0.3">
      <c r="A50" s="1" t="s">
        <v>136</v>
      </c>
      <c r="B50" s="1" t="s">
        <v>158</v>
      </c>
      <c r="C50" s="1" t="s">
        <v>145</v>
      </c>
      <c r="D50" s="1">
        <v>45</v>
      </c>
      <c r="E50" s="1">
        <v>50</v>
      </c>
      <c r="F50" s="1" t="str">
        <f t="shared" si="0"/>
        <v>Nill</v>
      </c>
      <c r="G50" s="1">
        <f t="shared" si="1"/>
        <v>2250</v>
      </c>
    </row>
    <row r="51" spans="1:7" x14ac:dyDescent="0.3">
      <c r="A51" s="1" t="s">
        <v>139</v>
      </c>
      <c r="B51" s="1" t="s">
        <v>159</v>
      </c>
      <c r="C51" s="1" t="s">
        <v>155</v>
      </c>
      <c r="D51" s="1">
        <v>14</v>
      </c>
      <c r="E51" s="1">
        <v>6580</v>
      </c>
      <c r="F51" s="1">
        <f t="shared" si="0"/>
        <v>197.4</v>
      </c>
      <c r="G51" s="1">
        <f t="shared" si="1"/>
        <v>89356.4</v>
      </c>
    </row>
    <row r="52" spans="1:7" x14ac:dyDescent="0.3">
      <c r="A52" s="1" t="s">
        <v>136</v>
      </c>
      <c r="B52" s="1" t="s">
        <v>137</v>
      </c>
      <c r="C52" s="1" t="s">
        <v>138</v>
      </c>
      <c r="D52" s="1">
        <v>20</v>
      </c>
      <c r="E52" s="1">
        <v>3800</v>
      </c>
      <c r="F52" s="1">
        <f t="shared" si="0"/>
        <v>76</v>
      </c>
      <c r="G52" s="1">
        <f t="shared" si="1"/>
        <v>74480</v>
      </c>
    </row>
    <row r="53" spans="1:7" x14ac:dyDescent="0.3">
      <c r="A53" s="1" t="s">
        <v>139</v>
      </c>
      <c r="B53" s="1" t="s">
        <v>140</v>
      </c>
      <c r="C53" s="1" t="s">
        <v>141</v>
      </c>
      <c r="D53" s="1">
        <v>40</v>
      </c>
      <c r="E53" s="1">
        <v>150</v>
      </c>
      <c r="F53" s="1" t="str">
        <f t="shared" si="0"/>
        <v>Nill</v>
      </c>
      <c r="G53" s="1">
        <f t="shared" si="1"/>
        <v>6000</v>
      </c>
    </row>
    <row r="54" spans="1:7" x14ac:dyDescent="0.3">
      <c r="A54" s="1" t="s">
        <v>136</v>
      </c>
      <c r="B54" s="1" t="s">
        <v>144</v>
      </c>
      <c r="C54" s="1" t="s">
        <v>145</v>
      </c>
      <c r="D54" s="1">
        <v>25</v>
      </c>
      <c r="E54" s="1">
        <v>50</v>
      </c>
      <c r="F54" s="1" t="str">
        <f t="shared" si="0"/>
        <v>Nill</v>
      </c>
      <c r="G54" s="1">
        <f t="shared" si="1"/>
        <v>1250</v>
      </c>
    </row>
    <row r="55" spans="1:7" x14ac:dyDescent="0.3">
      <c r="A55" s="1" t="s">
        <v>147</v>
      </c>
      <c r="B55" s="1" t="s">
        <v>148</v>
      </c>
      <c r="C55" s="1" t="s">
        <v>149</v>
      </c>
      <c r="D55" s="1">
        <v>32</v>
      </c>
      <c r="E55" s="1">
        <v>200</v>
      </c>
      <c r="F55" s="1" t="str">
        <f t="shared" si="0"/>
        <v>Nill</v>
      </c>
      <c r="G55" s="1">
        <f t="shared" si="1"/>
        <v>6400</v>
      </c>
    </row>
    <row r="56" spans="1:7" x14ac:dyDescent="0.3">
      <c r="A56" s="1" t="s">
        <v>151</v>
      </c>
      <c r="B56" s="1" t="s">
        <v>152</v>
      </c>
      <c r="C56" s="1" t="s">
        <v>149</v>
      </c>
      <c r="D56" s="1">
        <v>30</v>
      </c>
      <c r="E56" s="1">
        <v>200</v>
      </c>
      <c r="F56" s="1" t="str">
        <f t="shared" si="0"/>
        <v>Nill</v>
      </c>
      <c r="G56" s="1">
        <f t="shared" si="1"/>
        <v>6000</v>
      </c>
    </row>
    <row r="57" spans="1:7" x14ac:dyDescent="0.3">
      <c r="A57" s="1" t="s">
        <v>139</v>
      </c>
      <c r="B57" s="1" t="s">
        <v>154</v>
      </c>
      <c r="C57" s="1" t="s">
        <v>155</v>
      </c>
      <c r="D57" s="1">
        <v>10</v>
      </c>
      <c r="E57" s="1">
        <v>6580</v>
      </c>
      <c r="F57" s="1">
        <f t="shared" si="0"/>
        <v>197.4</v>
      </c>
      <c r="G57" s="1">
        <f t="shared" si="1"/>
        <v>63826</v>
      </c>
    </row>
    <row r="58" spans="1:7" x14ac:dyDescent="0.3">
      <c r="A58" s="1" t="s">
        <v>151</v>
      </c>
      <c r="B58" s="1" t="s">
        <v>156</v>
      </c>
      <c r="C58" s="1" t="s">
        <v>155</v>
      </c>
      <c r="D58" s="1">
        <v>13</v>
      </c>
      <c r="E58" s="1">
        <v>6580</v>
      </c>
      <c r="F58" s="1">
        <f t="shared" si="0"/>
        <v>197.4</v>
      </c>
      <c r="G58" s="1">
        <f t="shared" si="1"/>
        <v>82973.8</v>
      </c>
    </row>
    <row r="59" spans="1:7" x14ac:dyDescent="0.3">
      <c r="A59" s="1" t="s">
        <v>147</v>
      </c>
      <c r="B59" s="1" t="s">
        <v>157</v>
      </c>
      <c r="C59" s="1" t="s">
        <v>145</v>
      </c>
      <c r="D59" s="1">
        <v>22</v>
      </c>
      <c r="E59" s="1">
        <v>50</v>
      </c>
      <c r="F59" s="1" t="str">
        <f t="shared" si="0"/>
        <v>Nill</v>
      </c>
      <c r="G59" s="1">
        <f t="shared" si="1"/>
        <v>1100</v>
      </c>
    </row>
    <row r="60" spans="1:7" x14ac:dyDescent="0.3">
      <c r="A60" s="1" t="s">
        <v>136</v>
      </c>
      <c r="B60" s="1" t="s">
        <v>158</v>
      </c>
      <c r="C60" s="1" t="s">
        <v>145</v>
      </c>
      <c r="D60" s="1">
        <v>45</v>
      </c>
      <c r="E60" s="1">
        <v>50</v>
      </c>
      <c r="F60" s="1" t="str">
        <f t="shared" si="0"/>
        <v>Nill</v>
      </c>
      <c r="G60" s="1">
        <f t="shared" si="1"/>
        <v>2250</v>
      </c>
    </row>
    <row r="61" spans="1:7" x14ac:dyDescent="0.3">
      <c r="A61" s="1" t="s">
        <v>139</v>
      </c>
      <c r="B61" s="1" t="s">
        <v>159</v>
      </c>
      <c r="C61" s="1" t="s">
        <v>155</v>
      </c>
      <c r="D61" s="1">
        <v>12</v>
      </c>
      <c r="E61" s="1">
        <v>6580</v>
      </c>
      <c r="F61" s="1">
        <f t="shared" si="0"/>
        <v>197.4</v>
      </c>
      <c r="G61" s="1">
        <f t="shared" si="1"/>
        <v>76591.199999999997</v>
      </c>
    </row>
    <row r="62" spans="1:7" x14ac:dyDescent="0.3">
      <c r="A62" s="1" t="s">
        <v>136</v>
      </c>
      <c r="B62" s="1" t="s">
        <v>137</v>
      </c>
      <c r="C62" s="1" t="s">
        <v>138</v>
      </c>
      <c r="D62" s="1">
        <v>20</v>
      </c>
      <c r="E62" s="1">
        <v>3800</v>
      </c>
      <c r="F62" s="1">
        <f t="shared" si="0"/>
        <v>76</v>
      </c>
      <c r="G62" s="1">
        <f t="shared" si="1"/>
        <v>74480</v>
      </c>
    </row>
    <row r="63" spans="1:7" x14ac:dyDescent="0.3">
      <c r="A63" s="1" t="s">
        <v>139</v>
      </c>
      <c r="B63" s="1" t="s">
        <v>140</v>
      </c>
      <c r="C63" s="1" t="s">
        <v>141</v>
      </c>
      <c r="D63" s="1">
        <v>40</v>
      </c>
      <c r="E63" s="1">
        <v>150</v>
      </c>
      <c r="F63" s="1" t="str">
        <f t="shared" si="0"/>
        <v>Nill</v>
      </c>
      <c r="G63" s="1">
        <f t="shared" si="1"/>
        <v>6000</v>
      </c>
    </row>
    <row r="64" spans="1:7" x14ac:dyDescent="0.3">
      <c r="A64" s="1" t="s">
        <v>136</v>
      </c>
      <c r="B64" s="1" t="s">
        <v>144</v>
      </c>
      <c r="C64" s="1" t="s">
        <v>145</v>
      </c>
      <c r="D64" s="1">
        <v>25</v>
      </c>
      <c r="E64" s="1">
        <v>50</v>
      </c>
      <c r="F64" s="1" t="str">
        <f t="shared" si="0"/>
        <v>Nill</v>
      </c>
      <c r="G64" s="1">
        <f t="shared" si="1"/>
        <v>1250</v>
      </c>
    </row>
    <row r="65" spans="1:7" x14ac:dyDescent="0.3">
      <c r="A65" s="1" t="s">
        <v>147</v>
      </c>
      <c r="B65" s="1" t="s">
        <v>148</v>
      </c>
      <c r="C65" s="1" t="s">
        <v>149</v>
      </c>
      <c r="D65" s="1">
        <v>32</v>
      </c>
      <c r="E65" s="1">
        <v>200</v>
      </c>
      <c r="F65" s="1" t="str">
        <f t="shared" si="0"/>
        <v>Nill</v>
      </c>
      <c r="G65" s="1">
        <f t="shared" si="1"/>
        <v>6400</v>
      </c>
    </row>
    <row r="66" spans="1:7" x14ac:dyDescent="0.3">
      <c r="A66" s="1" t="s">
        <v>151</v>
      </c>
      <c r="B66" s="1" t="s">
        <v>152</v>
      </c>
      <c r="C66" s="1" t="s">
        <v>149</v>
      </c>
      <c r="D66" s="1">
        <v>30</v>
      </c>
      <c r="E66" s="1">
        <v>200</v>
      </c>
      <c r="F66" s="1" t="str">
        <f t="shared" si="0"/>
        <v>Nill</v>
      </c>
      <c r="G66" s="1">
        <f t="shared" si="1"/>
        <v>6000</v>
      </c>
    </row>
    <row r="67" spans="1:7" x14ac:dyDescent="0.3">
      <c r="A67" s="1" t="s">
        <v>139</v>
      </c>
      <c r="B67" s="1" t="s">
        <v>154</v>
      </c>
      <c r="C67" s="1" t="s">
        <v>155</v>
      </c>
      <c r="D67" s="1">
        <v>10</v>
      </c>
      <c r="E67" s="1">
        <v>6580</v>
      </c>
      <c r="F67" s="1">
        <f t="shared" ref="F67:F81" si="2">IF(1000&gt;=E67,"Nill",IF(4000&gt;=E67,2%*E67,IF(5000&gt;=E67,2.5%*E67,3%*E67)))</f>
        <v>197.4</v>
      </c>
      <c r="G67" s="1">
        <f t="shared" ref="G67:G81" si="3">IFERROR(D67*E67-D67*F67,D67*E67)</f>
        <v>63826</v>
      </c>
    </row>
    <row r="68" spans="1:7" x14ac:dyDescent="0.3">
      <c r="A68" s="1" t="s">
        <v>151</v>
      </c>
      <c r="B68" s="1" t="s">
        <v>156</v>
      </c>
      <c r="C68" s="1" t="s">
        <v>155</v>
      </c>
      <c r="D68" s="1">
        <v>10</v>
      </c>
      <c r="E68" s="1">
        <v>6580</v>
      </c>
      <c r="F68" s="1">
        <f t="shared" si="2"/>
        <v>197.4</v>
      </c>
      <c r="G68" s="1">
        <f t="shared" si="3"/>
        <v>63826</v>
      </c>
    </row>
    <row r="69" spans="1:7" x14ac:dyDescent="0.3">
      <c r="A69" s="1" t="s">
        <v>147</v>
      </c>
      <c r="B69" s="1" t="s">
        <v>157</v>
      </c>
      <c r="C69" s="1" t="s">
        <v>145</v>
      </c>
      <c r="D69" s="1">
        <v>22</v>
      </c>
      <c r="E69" s="1">
        <v>50</v>
      </c>
      <c r="F69" s="1" t="str">
        <f t="shared" si="2"/>
        <v>Nill</v>
      </c>
      <c r="G69" s="1">
        <f t="shared" si="3"/>
        <v>1100</v>
      </c>
    </row>
    <row r="70" spans="1:7" x14ac:dyDescent="0.3">
      <c r="A70" s="1" t="s">
        <v>136</v>
      </c>
      <c r="B70" s="1" t="s">
        <v>158</v>
      </c>
      <c r="C70" s="1" t="s">
        <v>145</v>
      </c>
      <c r="D70" s="1">
        <v>45</v>
      </c>
      <c r="E70" s="1">
        <v>50</v>
      </c>
      <c r="F70" s="1" t="str">
        <f t="shared" si="2"/>
        <v>Nill</v>
      </c>
      <c r="G70" s="1">
        <f t="shared" si="3"/>
        <v>2250</v>
      </c>
    </row>
    <row r="71" spans="1:7" x14ac:dyDescent="0.3">
      <c r="A71" s="1" t="s">
        <v>139</v>
      </c>
      <c r="B71" s="1" t="s">
        <v>159</v>
      </c>
      <c r="C71" s="1" t="s">
        <v>155</v>
      </c>
      <c r="D71" s="1">
        <v>14</v>
      </c>
      <c r="E71" s="1">
        <v>6580</v>
      </c>
      <c r="F71" s="1">
        <f t="shared" si="2"/>
        <v>197.4</v>
      </c>
      <c r="G71" s="1">
        <f t="shared" si="3"/>
        <v>89356.4</v>
      </c>
    </row>
    <row r="72" spans="1:7" x14ac:dyDescent="0.3">
      <c r="A72" s="1" t="s">
        <v>136</v>
      </c>
      <c r="B72" s="1" t="s">
        <v>137</v>
      </c>
      <c r="C72" s="1" t="s">
        <v>138</v>
      </c>
      <c r="D72" s="1">
        <v>20</v>
      </c>
      <c r="E72" s="1">
        <v>3800</v>
      </c>
      <c r="F72" s="1">
        <f t="shared" si="2"/>
        <v>76</v>
      </c>
      <c r="G72" s="1">
        <f t="shared" si="3"/>
        <v>74480</v>
      </c>
    </row>
    <row r="73" spans="1:7" x14ac:dyDescent="0.3">
      <c r="A73" s="1" t="s">
        <v>139</v>
      </c>
      <c r="B73" s="1" t="s">
        <v>140</v>
      </c>
      <c r="C73" s="1" t="s">
        <v>141</v>
      </c>
      <c r="D73" s="1">
        <v>40</v>
      </c>
      <c r="E73" s="1">
        <v>150</v>
      </c>
      <c r="F73" s="1" t="str">
        <f t="shared" si="2"/>
        <v>Nill</v>
      </c>
      <c r="G73" s="1">
        <f t="shared" si="3"/>
        <v>6000</v>
      </c>
    </row>
    <row r="74" spans="1:7" x14ac:dyDescent="0.3">
      <c r="A74" s="1" t="s">
        <v>136</v>
      </c>
      <c r="B74" s="1" t="s">
        <v>144</v>
      </c>
      <c r="C74" s="1" t="s">
        <v>145</v>
      </c>
      <c r="D74" s="1">
        <v>25</v>
      </c>
      <c r="E74" s="1">
        <v>50</v>
      </c>
      <c r="F74" s="1" t="str">
        <f t="shared" si="2"/>
        <v>Nill</v>
      </c>
      <c r="G74" s="1">
        <f t="shared" si="3"/>
        <v>1250</v>
      </c>
    </row>
    <row r="75" spans="1:7" x14ac:dyDescent="0.3">
      <c r="A75" s="1" t="s">
        <v>147</v>
      </c>
      <c r="B75" s="1" t="s">
        <v>148</v>
      </c>
      <c r="C75" s="1" t="s">
        <v>149</v>
      </c>
      <c r="D75" s="1">
        <v>32</v>
      </c>
      <c r="E75" s="1">
        <v>200</v>
      </c>
      <c r="F75" s="1" t="str">
        <f t="shared" si="2"/>
        <v>Nill</v>
      </c>
      <c r="G75" s="1">
        <f t="shared" si="3"/>
        <v>6400</v>
      </c>
    </row>
    <row r="76" spans="1:7" x14ac:dyDescent="0.3">
      <c r="A76" s="1" t="s">
        <v>151</v>
      </c>
      <c r="B76" s="1" t="s">
        <v>152</v>
      </c>
      <c r="C76" s="1" t="s">
        <v>149</v>
      </c>
      <c r="D76" s="1">
        <v>30</v>
      </c>
      <c r="E76" s="1">
        <v>200</v>
      </c>
      <c r="F76" s="1" t="str">
        <f t="shared" si="2"/>
        <v>Nill</v>
      </c>
      <c r="G76" s="1">
        <f t="shared" si="3"/>
        <v>6000</v>
      </c>
    </row>
    <row r="77" spans="1:7" x14ac:dyDescent="0.3">
      <c r="A77" s="1" t="s">
        <v>139</v>
      </c>
      <c r="B77" s="1" t="s">
        <v>154</v>
      </c>
      <c r="C77" s="1" t="s">
        <v>155</v>
      </c>
      <c r="D77" s="1">
        <v>10</v>
      </c>
      <c r="E77" s="1">
        <v>6580</v>
      </c>
      <c r="F77" s="1">
        <f t="shared" si="2"/>
        <v>197.4</v>
      </c>
      <c r="G77" s="1">
        <f t="shared" si="3"/>
        <v>63826</v>
      </c>
    </row>
    <row r="78" spans="1:7" x14ac:dyDescent="0.3">
      <c r="A78" s="1" t="s">
        <v>151</v>
      </c>
      <c r="B78" s="1" t="s">
        <v>156</v>
      </c>
      <c r="C78" s="1" t="s">
        <v>155</v>
      </c>
      <c r="D78" s="1">
        <v>8</v>
      </c>
      <c r="E78" s="1">
        <v>6580</v>
      </c>
      <c r="F78" s="1">
        <f t="shared" si="2"/>
        <v>197.4</v>
      </c>
      <c r="G78" s="1">
        <f t="shared" si="3"/>
        <v>51060.800000000003</v>
      </c>
    </row>
    <row r="79" spans="1:7" x14ac:dyDescent="0.3">
      <c r="A79" s="1" t="s">
        <v>147</v>
      </c>
      <c r="B79" s="1" t="s">
        <v>157</v>
      </c>
      <c r="C79" s="1" t="s">
        <v>145</v>
      </c>
      <c r="D79" s="1">
        <v>22</v>
      </c>
      <c r="E79" s="1">
        <v>50</v>
      </c>
      <c r="F79" s="1" t="str">
        <f t="shared" si="2"/>
        <v>Nill</v>
      </c>
      <c r="G79" s="1">
        <f t="shared" si="3"/>
        <v>1100</v>
      </c>
    </row>
    <row r="80" spans="1:7" x14ac:dyDescent="0.3">
      <c r="A80" s="1" t="s">
        <v>136</v>
      </c>
      <c r="B80" s="1" t="s">
        <v>158</v>
      </c>
      <c r="C80" s="1" t="s">
        <v>145</v>
      </c>
      <c r="D80" s="1">
        <v>45</v>
      </c>
      <c r="E80" s="1">
        <v>50</v>
      </c>
      <c r="F80" s="1" t="str">
        <f t="shared" si="2"/>
        <v>Nill</v>
      </c>
      <c r="G80" s="1">
        <f t="shared" si="3"/>
        <v>2250</v>
      </c>
    </row>
    <row r="81" spans="1:7" x14ac:dyDescent="0.3">
      <c r="A81" s="1" t="s">
        <v>139</v>
      </c>
      <c r="B81" s="1" t="s">
        <v>159</v>
      </c>
      <c r="C81" s="1" t="s">
        <v>155</v>
      </c>
      <c r="D81" s="1">
        <v>10</v>
      </c>
      <c r="E81" s="1">
        <v>6580</v>
      </c>
      <c r="F81" s="1">
        <f t="shared" si="2"/>
        <v>197.4</v>
      </c>
      <c r="G81" s="1">
        <f t="shared" si="3"/>
        <v>63826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6A94-D5B1-4A6B-8F40-53AD2B3E69C1}">
  <dimension ref="A1:J101"/>
  <sheetViews>
    <sheetView showGridLines="0" zoomScale="96" zoomScaleNormal="96" workbookViewId="0">
      <selection activeCell="F2" sqref="F2:F101"/>
    </sheetView>
  </sheetViews>
  <sheetFormatPr defaultRowHeight="14.4" x14ac:dyDescent="0.3"/>
  <cols>
    <col min="1" max="1" width="16.33203125" bestFit="1" customWidth="1"/>
    <col min="2" max="2" width="18.44140625" bestFit="1" customWidth="1"/>
    <col min="3" max="3" width="13.109375" bestFit="1" customWidth="1"/>
    <col min="4" max="4" width="15.6640625" bestFit="1" customWidth="1"/>
    <col min="5" max="5" width="15.109375" bestFit="1" customWidth="1"/>
    <col min="6" max="6" width="16.6640625" bestFit="1" customWidth="1"/>
    <col min="7" max="7" width="33.109375" customWidth="1"/>
    <col min="9" max="9" width="13.88671875" bestFit="1" customWidth="1"/>
    <col min="10" max="10" width="13.109375" bestFit="1" customWidth="1"/>
  </cols>
  <sheetData>
    <row r="1" spans="1:10" x14ac:dyDescent="0.3">
      <c r="A1" s="46" t="s">
        <v>160</v>
      </c>
      <c r="B1" s="46" t="s">
        <v>161</v>
      </c>
      <c r="C1" s="46" t="s">
        <v>162</v>
      </c>
      <c r="D1" s="46" t="s">
        <v>163</v>
      </c>
      <c r="E1" s="46" t="s">
        <v>164</v>
      </c>
      <c r="F1" s="46" t="s">
        <v>165</v>
      </c>
      <c r="G1" s="46" t="s">
        <v>865</v>
      </c>
      <c r="I1" s="47" t="s">
        <v>161</v>
      </c>
      <c r="J1" s="47" t="s">
        <v>164</v>
      </c>
    </row>
    <row r="2" spans="1:10" x14ac:dyDescent="0.3">
      <c r="A2" s="1" t="s">
        <v>12</v>
      </c>
      <c r="B2" s="1" t="s">
        <v>166</v>
      </c>
      <c r="C2" s="1" t="s">
        <v>167</v>
      </c>
      <c r="D2" s="5">
        <v>120</v>
      </c>
      <c r="E2" s="5" t="str">
        <f>IF(B2="Cleaning","Free",IF(B2="Frozen Foods",25,IF(B2="Soft Drinks",40,IF(B2="Salty Snacks","Free",IF(B2="Candy",20)))))</f>
        <v>Free</v>
      </c>
      <c r="F2" s="48">
        <f>IFERROR(D2+E2,D2)</f>
        <v>120</v>
      </c>
      <c r="G2" s="5" t="s">
        <v>868</v>
      </c>
      <c r="I2" s="1" t="s">
        <v>166</v>
      </c>
      <c r="J2" s="49" t="s">
        <v>168</v>
      </c>
    </row>
    <row r="3" spans="1:10" x14ac:dyDescent="0.3">
      <c r="A3" s="1" t="s">
        <v>15</v>
      </c>
      <c r="B3" s="1" t="s">
        <v>166</v>
      </c>
      <c r="C3" s="1" t="s">
        <v>167</v>
      </c>
      <c r="D3" s="5">
        <v>125</v>
      </c>
      <c r="E3" s="5" t="str">
        <f t="shared" ref="E3:E66" si="0">IF(B3="Cleaning","Free",IF(B3="Frozen Foods",25,IF(B3="Soft Drinks",40,IF(B3="Salty Snacks","Free",IF(B3="Candy",20)))))</f>
        <v>Free</v>
      </c>
      <c r="F3" s="48">
        <f t="shared" ref="F3:F66" si="1">IFERROR(D3+E3,D3)</f>
        <v>125</v>
      </c>
      <c r="G3" s="5" t="str">
        <f>IF(B3=$I$2,"Free",IF(B3=$I$3,25,IF(B3=$I$4,40,IF(B3=$I$5,"Free",IF(B3=$I$6,20)))))</f>
        <v>Free</v>
      </c>
      <c r="I3" s="1" t="s">
        <v>169</v>
      </c>
      <c r="J3" s="49">
        <v>25</v>
      </c>
    </row>
    <row r="4" spans="1:10" x14ac:dyDescent="0.3">
      <c r="A4" s="1" t="s">
        <v>18</v>
      </c>
      <c r="B4" s="1" t="s">
        <v>166</v>
      </c>
      <c r="C4" s="1" t="s">
        <v>167</v>
      </c>
      <c r="D4" s="5">
        <v>120</v>
      </c>
      <c r="E4" s="5" t="str">
        <f t="shared" si="0"/>
        <v>Free</v>
      </c>
      <c r="F4" s="48">
        <f t="shared" si="1"/>
        <v>120</v>
      </c>
      <c r="G4" s="5" t="str">
        <f t="shared" ref="G4:G66" si="2">IF(B4=$I$2,"Free",IF(B4=$I$3,25,IF(B4=$I$4,40,IF(B4=$I$5,"Free",IF(B4=$I$6,20)))))</f>
        <v>Free</v>
      </c>
      <c r="I4" s="1" t="s">
        <v>170</v>
      </c>
      <c r="J4" s="49">
        <v>40</v>
      </c>
    </row>
    <row r="5" spans="1:10" x14ac:dyDescent="0.3">
      <c r="A5" s="1" t="s">
        <v>21</v>
      </c>
      <c r="B5" s="1" t="s">
        <v>169</v>
      </c>
      <c r="C5" s="1" t="s">
        <v>171</v>
      </c>
      <c r="D5" s="5">
        <v>80</v>
      </c>
      <c r="E5" s="5">
        <f t="shared" si="0"/>
        <v>25</v>
      </c>
      <c r="F5" s="48">
        <f t="shared" si="1"/>
        <v>105</v>
      </c>
      <c r="G5" s="5">
        <f t="shared" si="2"/>
        <v>25</v>
      </c>
      <c r="I5" s="1" t="s">
        <v>172</v>
      </c>
      <c r="J5" s="49" t="s">
        <v>168</v>
      </c>
    </row>
    <row r="6" spans="1:10" x14ac:dyDescent="0.3">
      <c r="A6" s="1" t="s">
        <v>24</v>
      </c>
      <c r="B6" s="1" t="s">
        <v>170</v>
      </c>
      <c r="C6" s="1" t="s">
        <v>171</v>
      </c>
      <c r="D6" s="5">
        <v>165</v>
      </c>
      <c r="E6" s="5">
        <f t="shared" si="0"/>
        <v>40</v>
      </c>
      <c r="F6" s="48">
        <f t="shared" si="1"/>
        <v>205</v>
      </c>
      <c r="G6" s="5">
        <f t="shared" si="2"/>
        <v>40</v>
      </c>
      <c r="I6" s="1" t="s">
        <v>173</v>
      </c>
      <c r="J6" s="49">
        <v>20</v>
      </c>
    </row>
    <row r="7" spans="1:10" x14ac:dyDescent="0.3">
      <c r="A7" s="1" t="s">
        <v>26</v>
      </c>
      <c r="B7" s="1" t="s">
        <v>172</v>
      </c>
      <c r="C7" s="1" t="s">
        <v>171</v>
      </c>
      <c r="D7" s="5">
        <v>180</v>
      </c>
      <c r="E7" s="5" t="str">
        <f t="shared" si="0"/>
        <v>Free</v>
      </c>
      <c r="F7" s="48">
        <f t="shared" si="1"/>
        <v>180</v>
      </c>
      <c r="G7" s="5" t="str">
        <f t="shared" si="2"/>
        <v>Free</v>
      </c>
    </row>
    <row r="8" spans="1:10" x14ac:dyDescent="0.3">
      <c r="A8" s="1" t="s">
        <v>29</v>
      </c>
      <c r="B8" s="1" t="s">
        <v>173</v>
      </c>
      <c r="C8" s="1" t="s">
        <v>171</v>
      </c>
      <c r="D8" s="5">
        <v>145</v>
      </c>
      <c r="E8" s="5">
        <f t="shared" si="0"/>
        <v>20</v>
      </c>
      <c r="F8" s="48">
        <f t="shared" si="1"/>
        <v>165</v>
      </c>
      <c r="G8" s="5">
        <f t="shared" si="2"/>
        <v>20</v>
      </c>
      <c r="I8" s="50"/>
      <c r="J8" s="51"/>
    </row>
    <row r="9" spans="1:10" x14ac:dyDescent="0.3">
      <c r="A9" s="1" t="s">
        <v>32</v>
      </c>
      <c r="B9" s="1" t="s">
        <v>170</v>
      </c>
      <c r="C9" s="1" t="s">
        <v>171</v>
      </c>
      <c r="D9" s="5">
        <v>75</v>
      </c>
      <c r="E9" s="5">
        <f t="shared" si="0"/>
        <v>40</v>
      </c>
      <c r="F9" s="48">
        <f t="shared" si="1"/>
        <v>115</v>
      </c>
      <c r="G9" s="5">
        <f t="shared" si="2"/>
        <v>40</v>
      </c>
      <c r="I9" s="50"/>
      <c r="J9" s="52"/>
    </row>
    <row r="10" spans="1:10" x14ac:dyDescent="0.3">
      <c r="A10" s="1" t="s">
        <v>174</v>
      </c>
      <c r="B10" s="1" t="s">
        <v>169</v>
      </c>
      <c r="C10" s="1" t="s">
        <v>171</v>
      </c>
      <c r="D10" s="5">
        <v>80</v>
      </c>
      <c r="E10" s="5">
        <f t="shared" si="0"/>
        <v>25</v>
      </c>
      <c r="F10" s="48">
        <f t="shared" si="1"/>
        <v>105</v>
      </c>
      <c r="G10" s="5">
        <f t="shared" si="2"/>
        <v>25</v>
      </c>
      <c r="I10" s="50"/>
      <c r="J10" s="52"/>
    </row>
    <row r="11" spans="1:10" x14ac:dyDescent="0.3">
      <c r="A11" s="1" t="s">
        <v>175</v>
      </c>
      <c r="B11" s="1" t="s">
        <v>172</v>
      </c>
      <c r="C11" s="1" t="s">
        <v>171</v>
      </c>
      <c r="D11" s="5">
        <v>160</v>
      </c>
      <c r="E11" s="5" t="str">
        <f t="shared" si="0"/>
        <v>Free</v>
      </c>
      <c r="F11" s="48">
        <f t="shared" si="1"/>
        <v>160</v>
      </c>
      <c r="G11" s="5" t="str">
        <f t="shared" si="2"/>
        <v>Free</v>
      </c>
      <c r="I11" s="50"/>
      <c r="J11" s="53"/>
    </row>
    <row r="12" spans="1:10" x14ac:dyDescent="0.3">
      <c r="A12" s="1" t="s">
        <v>12</v>
      </c>
      <c r="B12" s="1" t="s">
        <v>166</v>
      </c>
      <c r="C12" s="1" t="s">
        <v>167</v>
      </c>
      <c r="D12" s="5">
        <v>168</v>
      </c>
      <c r="E12" s="5" t="str">
        <f t="shared" si="0"/>
        <v>Free</v>
      </c>
      <c r="F12" s="48">
        <f t="shared" si="1"/>
        <v>168</v>
      </c>
      <c r="G12" s="5" t="str">
        <f t="shared" si="2"/>
        <v>Free</v>
      </c>
    </row>
    <row r="13" spans="1:10" x14ac:dyDescent="0.3">
      <c r="A13" s="1" t="s">
        <v>15</v>
      </c>
      <c r="B13" s="1" t="s">
        <v>166</v>
      </c>
      <c r="C13" s="1" t="s">
        <v>167</v>
      </c>
      <c r="D13" s="5">
        <v>90</v>
      </c>
      <c r="E13" s="5" t="str">
        <f t="shared" si="0"/>
        <v>Free</v>
      </c>
      <c r="F13" s="48">
        <f t="shared" si="1"/>
        <v>90</v>
      </c>
      <c r="G13" s="5" t="str">
        <f t="shared" si="2"/>
        <v>Free</v>
      </c>
    </row>
    <row r="14" spans="1:10" x14ac:dyDescent="0.3">
      <c r="A14" s="1" t="s">
        <v>18</v>
      </c>
      <c r="B14" s="1" t="s">
        <v>166</v>
      </c>
      <c r="C14" s="1" t="s">
        <v>167</v>
      </c>
      <c r="D14" s="5">
        <v>120</v>
      </c>
      <c r="E14" s="5" t="str">
        <f t="shared" si="0"/>
        <v>Free</v>
      </c>
      <c r="F14" s="48">
        <f t="shared" si="1"/>
        <v>120</v>
      </c>
      <c r="G14" s="5" t="str">
        <f t="shared" si="2"/>
        <v>Free</v>
      </c>
    </row>
    <row r="15" spans="1:10" x14ac:dyDescent="0.3">
      <c r="A15" s="1" t="s">
        <v>21</v>
      </c>
      <c r="B15" s="1" t="s">
        <v>169</v>
      </c>
      <c r="C15" s="1" t="s">
        <v>171</v>
      </c>
      <c r="D15" s="5">
        <v>80</v>
      </c>
      <c r="E15" s="5">
        <f t="shared" si="0"/>
        <v>25</v>
      </c>
      <c r="F15" s="48">
        <f t="shared" si="1"/>
        <v>105</v>
      </c>
      <c r="G15" s="5">
        <f t="shared" si="2"/>
        <v>25</v>
      </c>
    </row>
    <row r="16" spans="1:10" x14ac:dyDescent="0.3">
      <c r="A16" s="1" t="s">
        <v>24</v>
      </c>
      <c r="B16" s="1" t="s">
        <v>170</v>
      </c>
      <c r="C16" s="1" t="s">
        <v>171</v>
      </c>
      <c r="D16" s="5">
        <v>165</v>
      </c>
      <c r="E16" s="5">
        <f t="shared" si="0"/>
        <v>40</v>
      </c>
      <c r="F16" s="48">
        <f t="shared" si="1"/>
        <v>205</v>
      </c>
      <c r="G16" s="5">
        <f t="shared" si="2"/>
        <v>40</v>
      </c>
    </row>
    <row r="17" spans="1:7" x14ac:dyDescent="0.3">
      <c r="A17" s="1" t="s">
        <v>26</v>
      </c>
      <c r="B17" s="1" t="s">
        <v>172</v>
      </c>
      <c r="C17" s="1" t="s">
        <v>171</v>
      </c>
      <c r="D17" s="5">
        <v>180</v>
      </c>
      <c r="E17" s="5" t="str">
        <f t="shared" si="0"/>
        <v>Free</v>
      </c>
      <c r="F17" s="48">
        <f t="shared" si="1"/>
        <v>180</v>
      </c>
      <c r="G17" s="5" t="str">
        <f t="shared" si="2"/>
        <v>Free</v>
      </c>
    </row>
    <row r="18" spans="1:7" x14ac:dyDescent="0.3">
      <c r="A18" s="1" t="s">
        <v>29</v>
      </c>
      <c r="B18" s="1" t="s">
        <v>173</v>
      </c>
      <c r="C18" s="1" t="s">
        <v>171</v>
      </c>
      <c r="D18" s="5">
        <v>145</v>
      </c>
      <c r="E18" s="5">
        <f t="shared" si="0"/>
        <v>20</v>
      </c>
      <c r="F18" s="48">
        <f t="shared" si="1"/>
        <v>165</v>
      </c>
      <c r="G18" s="5">
        <f t="shared" si="2"/>
        <v>20</v>
      </c>
    </row>
    <row r="19" spans="1:7" x14ac:dyDescent="0.3">
      <c r="A19" s="1" t="s">
        <v>32</v>
      </c>
      <c r="B19" s="1" t="s">
        <v>170</v>
      </c>
      <c r="C19" s="1" t="s">
        <v>171</v>
      </c>
      <c r="D19" s="5">
        <v>175</v>
      </c>
      <c r="E19" s="5">
        <f t="shared" si="0"/>
        <v>40</v>
      </c>
      <c r="F19" s="48">
        <f t="shared" si="1"/>
        <v>215</v>
      </c>
      <c r="G19" s="5">
        <f t="shared" si="2"/>
        <v>40</v>
      </c>
    </row>
    <row r="20" spans="1:7" x14ac:dyDescent="0.3">
      <c r="A20" s="1" t="s">
        <v>174</v>
      </c>
      <c r="B20" s="1" t="s">
        <v>169</v>
      </c>
      <c r="C20" s="1" t="s">
        <v>171</v>
      </c>
      <c r="D20" s="5">
        <v>80</v>
      </c>
      <c r="E20" s="5">
        <f t="shared" si="0"/>
        <v>25</v>
      </c>
      <c r="F20" s="48">
        <f t="shared" si="1"/>
        <v>105</v>
      </c>
      <c r="G20" s="5">
        <f t="shared" si="2"/>
        <v>25</v>
      </c>
    </row>
    <row r="21" spans="1:7" x14ac:dyDescent="0.3">
      <c r="A21" s="1" t="s">
        <v>175</v>
      </c>
      <c r="B21" s="1" t="s">
        <v>172</v>
      </c>
      <c r="C21" s="1" t="s">
        <v>171</v>
      </c>
      <c r="D21" s="5">
        <v>160</v>
      </c>
      <c r="E21" s="5" t="str">
        <f t="shared" si="0"/>
        <v>Free</v>
      </c>
      <c r="F21" s="48">
        <f t="shared" si="1"/>
        <v>160</v>
      </c>
      <c r="G21" s="5" t="str">
        <f t="shared" si="2"/>
        <v>Free</v>
      </c>
    </row>
    <row r="22" spans="1:7" x14ac:dyDescent="0.3">
      <c r="A22" s="1" t="s">
        <v>12</v>
      </c>
      <c r="B22" s="1" t="s">
        <v>166</v>
      </c>
      <c r="C22" s="1" t="s">
        <v>167</v>
      </c>
      <c r="D22" s="5">
        <v>159</v>
      </c>
      <c r="E22" s="5" t="str">
        <f t="shared" si="0"/>
        <v>Free</v>
      </c>
      <c r="F22" s="48">
        <f t="shared" si="1"/>
        <v>159</v>
      </c>
      <c r="G22" s="5" t="str">
        <f t="shared" si="2"/>
        <v>Free</v>
      </c>
    </row>
    <row r="23" spans="1:7" x14ac:dyDescent="0.3">
      <c r="A23" s="1" t="s">
        <v>15</v>
      </c>
      <c r="B23" s="1" t="s">
        <v>166</v>
      </c>
      <c r="C23" s="1" t="s">
        <v>167</v>
      </c>
      <c r="D23" s="5">
        <v>168</v>
      </c>
      <c r="E23" s="5" t="str">
        <f t="shared" si="0"/>
        <v>Free</v>
      </c>
      <c r="F23" s="48">
        <f t="shared" si="1"/>
        <v>168</v>
      </c>
      <c r="G23" s="5" t="str">
        <f t="shared" si="2"/>
        <v>Free</v>
      </c>
    </row>
    <row r="24" spans="1:7" x14ac:dyDescent="0.3">
      <c r="A24" s="1" t="s">
        <v>18</v>
      </c>
      <c r="B24" s="1" t="s">
        <v>166</v>
      </c>
      <c r="C24" s="1" t="s">
        <v>167</v>
      </c>
      <c r="D24" s="5">
        <v>120</v>
      </c>
      <c r="E24" s="5" t="str">
        <f t="shared" si="0"/>
        <v>Free</v>
      </c>
      <c r="F24" s="48">
        <f t="shared" si="1"/>
        <v>120</v>
      </c>
      <c r="G24" s="5" t="str">
        <f t="shared" si="2"/>
        <v>Free</v>
      </c>
    </row>
    <row r="25" spans="1:7" x14ac:dyDescent="0.3">
      <c r="A25" s="1" t="s">
        <v>21</v>
      </c>
      <c r="B25" s="1" t="s">
        <v>169</v>
      </c>
      <c r="C25" s="1" t="s">
        <v>171</v>
      </c>
      <c r="D25" s="5">
        <v>80</v>
      </c>
      <c r="E25" s="5">
        <f t="shared" si="0"/>
        <v>25</v>
      </c>
      <c r="F25" s="48">
        <f t="shared" si="1"/>
        <v>105</v>
      </c>
      <c r="G25" s="5">
        <f t="shared" si="2"/>
        <v>25</v>
      </c>
    </row>
    <row r="26" spans="1:7" x14ac:dyDescent="0.3">
      <c r="A26" s="1" t="s">
        <v>24</v>
      </c>
      <c r="B26" s="1" t="s">
        <v>170</v>
      </c>
      <c r="C26" s="1" t="s">
        <v>171</v>
      </c>
      <c r="D26" s="5">
        <v>165</v>
      </c>
      <c r="E26" s="5">
        <f t="shared" si="0"/>
        <v>40</v>
      </c>
      <c r="F26" s="48">
        <f t="shared" si="1"/>
        <v>205</v>
      </c>
      <c r="G26" s="5">
        <f t="shared" si="2"/>
        <v>40</v>
      </c>
    </row>
    <row r="27" spans="1:7" x14ac:dyDescent="0.3">
      <c r="A27" s="1" t="s">
        <v>26</v>
      </c>
      <c r="B27" s="1" t="s">
        <v>172</v>
      </c>
      <c r="C27" s="1" t="s">
        <v>171</v>
      </c>
      <c r="D27" s="5">
        <v>180</v>
      </c>
      <c r="E27" s="5" t="str">
        <f t="shared" si="0"/>
        <v>Free</v>
      </c>
      <c r="F27" s="48">
        <f t="shared" si="1"/>
        <v>180</v>
      </c>
      <c r="G27" s="5" t="str">
        <f t="shared" si="2"/>
        <v>Free</v>
      </c>
    </row>
    <row r="28" spans="1:7" x14ac:dyDescent="0.3">
      <c r="A28" s="1" t="s">
        <v>29</v>
      </c>
      <c r="B28" s="1" t="s">
        <v>173</v>
      </c>
      <c r="C28" s="1" t="s">
        <v>171</v>
      </c>
      <c r="D28" s="5">
        <v>145</v>
      </c>
      <c r="E28" s="5">
        <f t="shared" si="0"/>
        <v>20</v>
      </c>
      <c r="F28" s="48">
        <f t="shared" si="1"/>
        <v>165</v>
      </c>
      <c r="G28" s="5">
        <f t="shared" si="2"/>
        <v>20</v>
      </c>
    </row>
    <row r="29" spans="1:7" x14ac:dyDescent="0.3">
      <c r="A29" s="1" t="s">
        <v>32</v>
      </c>
      <c r="B29" s="1" t="s">
        <v>170</v>
      </c>
      <c r="C29" s="1" t="s">
        <v>171</v>
      </c>
      <c r="D29" s="5">
        <v>75</v>
      </c>
      <c r="E29" s="5">
        <f t="shared" si="0"/>
        <v>40</v>
      </c>
      <c r="F29" s="48">
        <f t="shared" si="1"/>
        <v>115</v>
      </c>
      <c r="G29" s="5">
        <f t="shared" si="2"/>
        <v>40</v>
      </c>
    </row>
    <row r="30" spans="1:7" x14ac:dyDescent="0.3">
      <c r="A30" s="1" t="s">
        <v>174</v>
      </c>
      <c r="B30" s="1" t="s">
        <v>169</v>
      </c>
      <c r="C30" s="1" t="s">
        <v>171</v>
      </c>
      <c r="D30" s="5">
        <v>80</v>
      </c>
      <c r="E30" s="5">
        <f t="shared" si="0"/>
        <v>25</v>
      </c>
      <c r="F30" s="48">
        <f t="shared" si="1"/>
        <v>105</v>
      </c>
      <c r="G30" s="5">
        <f t="shared" si="2"/>
        <v>25</v>
      </c>
    </row>
    <row r="31" spans="1:7" x14ac:dyDescent="0.3">
      <c r="A31" s="1" t="s">
        <v>175</v>
      </c>
      <c r="B31" s="1" t="s">
        <v>172</v>
      </c>
      <c r="C31" s="1" t="s">
        <v>171</v>
      </c>
      <c r="D31" s="5">
        <v>160</v>
      </c>
      <c r="E31" s="5" t="str">
        <f t="shared" si="0"/>
        <v>Free</v>
      </c>
      <c r="F31" s="48">
        <f t="shared" si="1"/>
        <v>160</v>
      </c>
      <c r="G31" s="5" t="str">
        <f t="shared" si="2"/>
        <v>Free</v>
      </c>
    </row>
    <row r="32" spans="1:7" x14ac:dyDescent="0.3">
      <c r="A32" s="1" t="s">
        <v>12</v>
      </c>
      <c r="B32" s="1" t="s">
        <v>166</v>
      </c>
      <c r="C32" s="1" t="s">
        <v>167</v>
      </c>
      <c r="D32" s="5">
        <v>125</v>
      </c>
      <c r="E32" s="5" t="str">
        <f t="shared" si="0"/>
        <v>Free</v>
      </c>
      <c r="F32" s="48">
        <f t="shared" si="1"/>
        <v>125</v>
      </c>
      <c r="G32" s="5" t="str">
        <f t="shared" si="2"/>
        <v>Free</v>
      </c>
    </row>
    <row r="33" spans="1:7" x14ac:dyDescent="0.3">
      <c r="A33" s="1" t="s">
        <v>15</v>
      </c>
      <c r="B33" s="1" t="s">
        <v>166</v>
      </c>
      <c r="C33" s="1" t="s">
        <v>167</v>
      </c>
      <c r="D33" s="5">
        <v>189</v>
      </c>
      <c r="E33" s="5" t="str">
        <f t="shared" si="0"/>
        <v>Free</v>
      </c>
      <c r="F33" s="48">
        <f t="shared" si="1"/>
        <v>189</v>
      </c>
      <c r="G33" s="5" t="str">
        <f t="shared" si="2"/>
        <v>Free</v>
      </c>
    </row>
    <row r="34" spans="1:7" x14ac:dyDescent="0.3">
      <c r="A34" s="1" t="s">
        <v>18</v>
      </c>
      <c r="B34" s="1" t="s">
        <v>166</v>
      </c>
      <c r="C34" s="1" t="s">
        <v>167</v>
      </c>
      <c r="D34" s="5">
        <v>120</v>
      </c>
      <c r="E34" s="5" t="str">
        <f t="shared" si="0"/>
        <v>Free</v>
      </c>
      <c r="F34" s="48">
        <f t="shared" si="1"/>
        <v>120</v>
      </c>
      <c r="G34" s="5" t="str">
        <f t="shared" si="2"/>
        <v>Free</v>
      </c>
    </row>
    <row r="35" spans="1:7" x14ac:dyDescent="0.3">
      <c r="A35" s="1" t="s">
        <v>21</v>
      </c>
      <c r="B35" s="1" t="s">
        <v>169</v>
      </c>
      <c r="C35" s="1" t="s">
        <v>171</v>
      </c>
      <c r="D35" s="5">
        <v>80</v>
      </c>
      <c r="E35" s="5">
        <f t="shared" si="0"/>
        <v>25</v>
      </c>
      <c r="F35" s="48">
        <f t="shared" si="1"/>
        <v>105</v>
      </c>
      <c r="G35" s="5">
        <f t="shared" si="2"/>
        <v>25</v>
      </c>
    </row>
    <row r="36" spans="1:7" x14ac:dyDescent="0.3">
      <c r="A36" s="1" t="s">
        <v>24</v>
      </c>
      <c r="B36" s="1" t="s">
        <v>170</v>
      </c>
      <c r="C36" s="1" t="s">
        <v>171</v>
      </c>
      <c r="D36" s="5">
        <v>165</v>
      </c>
      <c r="E36" s="5">
        <f t="shared" si="0"/>
        <v>40</v>
      </c>
      <c r="F36" s="48">
        <f t="shared" si="1"/>
        <v>205</v>
      </c>
      <c r="G36" s="5">
        <f t="shared" si="2"/>
        <v>40</v>
      </c>
    </row>
    <row r="37" spans="1:7" x14ac:dyDescent="0.3">
      <c r="A37" s="1" t="s">
        <v>26</v>
      </c>
      <c r="B37" s="1" t="s">
        <v>172</v>
      </c>
      <c r="C37" s="1" t="s">
        <v>171</v>
      </c>
      <c r="D37" s="5">
        <v>180</v>
      </c>
      <c r="E37" s="5" t="str">
        <f t="shared" si="0"/>
        <v>Free</v>
      </c>
      <c r="F37" s="48">
        <f t="shared" si="1"/>
        <v>180</v>
      </c>
      <c r="G37" s="5" t="str">
        <f t="shared" si="2"/>
        <v>Free</v>
      </c>
    </row>
    <row r="38" spans="1:7" x14ac:dyDescent="0.3">
      <c r="A38" s="1" t="s">
        <v>29</v>
      </c>
      <c r="B38" s="1" t="s">
        <v>173</v>
      </c>
      <c r="C38" s="1" t="s">
        <v>171</v>
      </c>
      <c r="D38" s="5">
        <v>145</v>
      </c>
      <c r="E38" s="5">
        <f t="shared" si="0"/>
        <v>20</v>
      </c>
      <c r="F38" s="48">
        <f t="shared" si="1"/>
        <v>165</v>
      </c>
      <c r="G38" s="5">
        <f t="shared" si="2"/>
        <v>20</v>
      </c>
    </row>
    <row r="39" spans="1:7" x14ac:dyDescent="0.3">
      <c r="A39" s="1" t="s">
        <v>32</v>
      </c>
      <c r="B39" s="1" t="s">
        <v>170</v>
      </c>
      <c r="C39" s="1" t="s">
        <v>171</v>
      </c>
      <c r="D39" s="5">
        <v>159</v>
      </c>
      <c r="E39" s="5">
        <f t="shared" si="0"/>
        <v>40</v>
      </c>
      <c r="F39" s="48">
        <f t="shared" si="1"/>
        <v>199</v>
      </c>
      <c r="G39" s="5">
        <f t="shared" si="2"/>
        <v>40</v>
      </c>
    </row>
    <row r="40" spans="1:7" x14ac:dyDescent="0.3">
      <c r="A40" s="1" t="s">
        <v>174</v>
      </c>
      <c r="B40" s="1" t="s">
        <v>169</v>
      </c>
      <c r="C40" s="1" t="s">
        <v>171</v>
      </c>
      <c r="D40" s="5">
        <v>80</v>
      </c>
      <c r="E40" s="5">
        <f t="shared" si="0"/>
        <v>25</v>
      </c>
      <c r="F40" s="48">
        <f t="shared" si="1"/>
        <v>105</v>
      </c>
      <c r="G40" s="5">
        <f t="shared" si="2"/>
        <v>25</v>
      </c>
    </row>
    <row r="41" spans="1:7" x14ac:dyDescent="0.3">
      <c r="A41" s="1" t="s">
        <v>175</v>
      </c>
      <c r="B41" s="1" t="s">
        <v>172</v>
      </c>
      <c r="C41" s="1" t="s">
        <v>171</v>
      </c>
      <c r="D41" s="5">
        <v>160</v>
      </c>
      <c r="E41" s="5" t="str">
        <f t="shared" si="0"/>
        <v>Free</v>
      </c>
      <c r="F41" s="48">
        <f t="shared" si="1"/>
        <v>160</v>
      </c>
      <c r="G41" s="5" t="str">
        <f t="shared" si="2"/>
        <v>Free</v>
      </c>
    </row>
    <row r="42" spans="1:7" x14ac:dyDescent="0.3">
      <c r="A42" s="1" t="s">
        <v>12</v>
      </c>
      <c r="B42" s="1" t="s">
        <v>166</v>
      </c>
      <c r="C42" s="1" t="s">
        <v>167</v>
      </c>
      <c r="D42" s="5">
        <v>180</v>
      </c>
      <c r="E42" s="5" t="str">
        <f t="shared" si="0"/>
        <v>Free</v>
      </c>
      <c r="F42" s="48">
        <f t="shared" si="1"/>
        <v>180</v>
      </c>
      <c r="G42" s="5" t="str">
        <f t="shared" si="2"/>
        <v>Free</v>
      </c>
    </row>
    <row r="43" spans="1:7" x14ac:dyDescent="0.3">
      <c r="A43" s="1" t="s">
        <v>15</v>
      </c>
      <c r="B43" s="1" t="s">
        <v>166</v>
      </c>
      <c r="C43" s="1" t="s">
        <v>167</v>
      </c>
      <c r="D43" s="5">
        <v>190</v>
      </c>
      <c r="E43" s="5" t="str">
        <f t="shared" si="0"/>
        <v>Free</v>
      </c>
      <c r="F43" s="48">
        <f t="shared" si="1"/>
        <v>190</v>
      </c>
      <c r="G43" s="5" t="str">
        <f t="shared" si="2"/>
        <v>Free</v>
      </c>
    </row>
    <row r="44" spans="1:7" x14ac:dyDescent="0.3">
      <c r="A44" s="1" t="s">
        <v>18</v>
      </c>
      <c r="B44" s="1" t="s">
        <v>166</v>
      </c>
      <c r="C44" s="1" t="s">
        <v>167</v>
      </c>
      <c r="D44" s="5">
        <v>120</v>
      </c>
      <c r="E44" s="5" t="str">
        <f t="shared" si="0"/>
        <v>Free</v>
      </c>
      <c r="F44" s="48">
        <f t="shared" si="1"/>
        <v>120</v>
      </c>
      <c r="G44" s="5" t="str">
        <f t="shared" si="2"/>
        <v>Free</v>
      </c>
    </row>
    <row r="45" spans="1:7" x14ac:dyDescent="0.3">
      <c r="A45" s="1" t="s">
        <v>21</v>
      </c>
      <c r="B45" s="1" t="s">
        <v>169</v>
      </c>
      <c r="C45" s="1" t="s">
        <v>171</v>
      </c>
      <c r="D45" s="5">
        <v>80</v>
      </c>
      <c r="E45" s="5">
        <f t="shared" si="0"/>
        <v>25</v>
      </c>
      <c r="F45" s="48">
        <f t="shared" si="1"/>
        <v>105</v>
      </c>
      <c r="G45" s="5">
        <f t="shared" si="2"/>
        <v>25</v>
      </c>
    </row>
    <row r="46" spans="1:7" x14ac:dyDescent="0.3">
      <c r="A46" s="1" t="s">
        <v>24</v>
      </c>
      <c r="B46" s="1" t="s">
        <v>170</v>
      </c>
      <c r="C46" s="1" t="s">
        <v>171</v>
      </c>
      <c r="D46" s="5">
        <v>165</v>
      </c>
      <c r="E46" s="5">
        <f t="shared" si="0"/>
        <v>40</v>
      </c>
      <c r="F46" s="48">
        <f t="shared" si="1"/>
        <v>205</v>
      </c>
      <c r="G46" s="5">
        <f t="shared" si="2"/>
        <v>40</v>
      </c>
    </row>
    <row r="47" spans="1:7" x14ac:dyDescent="0.3">
      <c r="A47" s="1" t="s">
        <v>26</v>
      </c>
      <c r="B47" s="1" t="s">
        <v>172</v>
      </c>
      <c r="C47" s="1" t="s">
        <v>171</v>
      </c>
      <c r="D47" s="5">
        <v>180</v>
      </c>
      <c r="E47" s="5" t="str">
        <f t="shared" si="0"/>
        <v>Free</v>
      </c>
      <c r="F47" s="48">
        <f t="shared" si="1"/>
        <v>180</v>
      </c>
      <c r="G47" s="5" t="str">
        <f t="shared" si="2"/>
        <v>Free</v>
      </c>
    </row>
    <row r="48" spans="1:7" x14ac:dyDescent="0.3">
      <c r="A48" s="1" t="s">
        <v>29</v>
      </c>
      <c r="B48" s="1" t="s">
        <v>173</v>
      </c>
      <c r="C48" s="1" t="s">
        <v>171</v>
      </c>
      <c r="D48" s="5">
        <v>145</v>
      </c>
      <c r="E48" s="5">
        <f t="shared" si="0"/>
        <v>20</v>
      </c>
      <c r="F48" s="48">
        <f t="shared" si="1"/>
        <v>165</v>
      </c>
      <c r="G48" s="5">
        <f t="shared" si="2"/>
        <v>20</v>
      </c>
    </row>
    <row r="49" spans="1:7" x14ac:dyDescent="0.3">
      <c r="A49" s="1" t="s">
        <v>32</v>
      </c>
      <c r="B49" s="1" t="s">
        <v>170</v>
      </c>
      <c r="C49" s="1" t="s">
        <v>171</v>
      </c>
      <c r="D49" s="5">
        <v>170</v>
      </c>
      <c r="E49" s="5">
        <f t="shared" si="0"/>
        <v>40</v>
      </c>
      <c r="F49" s="48">
        <f t="shared" si="1"/>
        <v>210</v>
      </c>
      <c r="G49" s="5">
        <f t="shared" si="2"/>
        <v>40</v>
      </c>
    </row>
    <row r="50" spans="1:7" x14ac:dyDescent="0.3">
      <c r="A50" s="1" t="s">
        <v>174</v>
      </c>
      <c r="B50" s="1" t="s">
        <v>169</v>
      </c>
      <c r="C50" s="1" t="s">
        <v>171</v>
      </c>
      <c r="D50" s="5">
        <v>80</v>
      </c>
      <c r="E50" s="5">
        <f t="shared" si="0"/>
        <v>25</v>
      </c>
      <c r="F50" s="48">
        <f t="shared" si="1"/>
        <v>105</v>
      </c>
      <c r="G50" s="5">
        <f t="shared" si="2"/>
        <v>25</v>
      </c>
    </row>
    <row r="51" spans="1:7" x14ac:dyDescent="0.3">
      <c r="A51" s="1" t="s">
        <v>175</v>
      </c>
      <c r="B51" s="1" t="s">
        <v>172</v>
      </c>
      <c r="C51" s="1" t="s">
        <v>171</v>
      </c>
      <c r="D51" s="5">
        <v>160</v>
      </c>
      <c r="E51" s="5" t="str">
        <f t="shared" si="0"/>
        <v>Free</v>
      </c>
      <c r="F51" s="48">
        <f t="shared" si="1"/>
        <v>160</v>
      </c>
      <c r="G51" s="5" t="str">
        <f t="shared" si="2"/>
        <v>Free</v>
      </c>
    </row>
    <row r="52" spans="1:7" x14ac:dyDescent="0.3">
      <c r="A52" s="1" t="s">
        <v>12</v>
      </c>
      <c r="B52" s="1" t="s">
        <v>166</v>
      </c>
      <c r="C52" s="1" t="s">
        <v>167</v>
      </c>
      <c r="D52" s="5">
        <v>180</v>
      </c>
      <c r="E52" s="5" t="str">
        <f t="shared" si="0"/>
        <v>Free</v>
      </c>
      <c r="F52" s="48">
        <f t="shared" si="1"/>
        <v>180</v>
      </c>
      <c r="G52" s="5" t="str">
        <f t="shared" si="2"/>
        <v>Free</v>
      </c>
    </row>
    <row r="53" spans="1:7" x14ac:dyDescent="0.3">
      <c r="A53" s="1" t="s">
        <v>15</v>
      </c>
      <c r="B53" s="1" t="s">
        <v>166</v>
      </c>
      <c r="C53" s="1" t="s">
        <v>167</v>
      </c>
      <c r="D53" s="5">
        <v>190</v>
      </c>
      <c r="E53" s="5" t="str">
        <f t="shared" si="0"/>
        <v>Free</v>
      </c>
      <c r="F53" s="48">
        <f t="shared" si="1"/>
        <v>190</v>
      </c>
      <c r="G53" s="5" t="str">
        <f t="shared" si="2"/>
        <v>Free</v>
      </c>
    </row>
    <row r="54" spans="1:7" x14ac:dyDescent="0.3">
      <c r="A54" s="1" t="s">
        <v>18</v>
      </c>
      <c r="B54" s="1" t="s">
        <v>166</v>
      </c>
      <c r="C54" s="1" t="s">
        <v>167</v>
      </c>
      <c r="D54" s="5">
        <v>120</v>
      </c>
      <c r="E54" s="5" t="str">
        <f t="shared" si="0"/>
        <v>Free</v>
      </c>
      <c r="F54" s="48">
        <f t="shared" si="1"/>
        <v>120</v>
      </c>
      <c r="G54" s="5" t="str">
        <f t="shared" si="2"/>
        <v>Free</v>
      </c>
    </row>
    <row r="55" spans="1:7" x14ac:dyDescent="0.3">
      <c r="A55" s="1" t="s">
        <v>21</v>
      </c>
      <c r="B55" s="1" t="s">
        <v>169</v>
      </c>
      <c r="C55" s="1" t="s">
        <v>171</v>
      </c>
      <c r="D55" s="5">
        <v>80</v>
      </c>
      <c r="E55" s="5">
        <f t="shared" si="0"/>
        <v>25</v>
      </c>
      <c r="F55" s="48">
        <f t="shared" si="1"/>
        <v>105</v>
      </c>
      <c r="G55" s="5">
        <f t="shared" si="2"/>
        <v>25</v>
      </c>
    </row>
    <row r="56" spans="1:7" x14ac:dyDescent="0.3">
      <c r="A56" s="1" t="s">
        <v>24</v>
      </c>
      <c r="B56" s="1" t="s">
        <v>170</v>
      </c>
      <c r="C56" s="1" t="s">
        <v>171</v>
      </c>
      <c r="D56" s="5">
        <v>165</v>
      </c>
      <c r="E56" s="5">
        <f t="shared" si="0"/>
        <v>40</v>
      </c>
      <c r="F56" s="48">
        <f t="shared" si="1"/>
        <v>205</v>
      </c>
      <c r="G56" s="5">
        <f t="shared" si="2"/>
        <v>40</v>
      </c>
    </row>
    <row r="57" spans="1:7" x14ac:dyDescent="0.3">
      <c r="A57" s="1" t="s">
        <v>26</v>
      </c>
      <c r="B57" s="1" t="s">
        <v>172</v>
      </c>
      <c r="C57" s="1" t="s">
        <v>171</v>
      </c>
      <c r="D57" s="5">
        <v>180</v>
      </c>
      <c r="E57" s="5" t="str">
        <f t="shared" si="0"/>
        <v>Free</v>
      </c>
      <c r="F57" s="48">
        <f t="shared" si="1"/>
        <v>180</v>
      </c>
      <c r="G57" s="5" t="str">
        <f t="shared" si="2"/>
        <v>Free</v>
      </c>
    </row>
    <row r="58" spans="1:7" x14ac:dyDescent="0.3">
      <c r="A58" s="1" t="s">
        <v>29</v>
      </c>
      <c r="B58" s="1" t="s">
        <v>173</v>
      </c>
      <c r="C58" s="1" t="s">
        <v>171</v>
      </c>
      <c r="D58" s="5">
        <v>145</v>
      </c>
      <c r="E58" s="5">
        <f t="shared" si="0"/>
        <v>20</v>
      </c>
      <c r="F58" s="48">
        <f t="shared" si="1"/>
        <v>165</v>
      </c>
      <c r="G58" s="5">
        <f t="shared" si="2"/>
        <v>20</v>
      </c>
    </row>
    <row r="59" spans="1:7" x14ac:dyDescent="0.3">
      <c r="A59" s="1" t="s">
        <v>32</v>
      </c>
      <c r="B59" s="1" t="s">
        <v>170</v>
      </c>
      <c r="C59" s="1" t="s">
        <v>171</v>
      </c>
      <c r="D59" s="5">
        <v>175</v>
      </c>
      <c r="E59" s="5">
        <f t="shared" si="0"/>
        <v>40</v>
      </c>
      <c r="F59" s="48">
        <f t="shared" si="1"/>
        <v>215</v>
      </c>
      <c r="G59" s="5">
        <f t="shared" si="2"/>
        <v>40</v>
      </c>
    </row>
    <row r="60" spans="1:7" x14ac:dyDescent="0.3">
      <c r="A60" s="1" t="s">
        <v>174</v>
      </c>
      <c r="B60" s="1" t="s">
        <v>169</v>
      </c>
      <c r="C60" s="1" t="s">
        <v>171</v>
      </c>
      <c r="D60" s="5">
        <v>80</v>
      </c>
      <c r="E60" s="5">
        <f t="shared" si="0"/>
        <v>25</v>
      </c>
      <c r="F60" s="48">
        <f t="shared" si="1"/>
        <v>105</v>
      </c>
      <c r="G60" s="5">
        <f t="shared" si="2"/>
        <v>25</v>
      </c>
    </row>
    <row r="61" spans="1:7" x14ac:dyDescent="0.3">
      <c r="A61" s="1" t="s">
        <v>175</v>
      </c>
      <c r="B61" s="1" t="s">
        <v>172</v>
      </c>
      <c r="C61" s="1" t="s">
        <v>171</v>
      </c>
      <c r="D61" s="5">
        <v>160</v>
      </c>
      <c r="E61" s="5" t="str">
        <f t="shared" si="0"/>
        <v>Free</v>
      </c>
      <c r="F61" s="48">
        <f t="shared" si="1"/>
        <v>160</v>
      </c>
      <c r="G61" s="5" t="str">
        <f t="shared" si="2"/>
        <v>Free</v>
      </c>
    </row>
    <row r="62" spans="1:7" x14ac:dyDescent="0.3">
      <c r="A62" s="1" t="s">
        <v>12</v>
      </c>
      <c r="B62" s="1" t="s">
        <v>166</v>
      </c>
      <c r="C62" s="1" t="s">
        <v>167</v>
      </c>
      <c r="D62" s="5">
        <v>160</v>
      </c>
      <c r="E62" s="5" t="str">
        <f t="shared" si="0"/>
        <v>Free</v>
      </c>
      <c r="F62" s="48">
        <f t="shared" si="1"/>
        <v>160</v>
      </c>
      <c r="G62" s="5" t="str">
        <f t="shared" si="2"/>
        <v>Free</v>
      </c>
    </row>
    <row r="63" spans="1:7" x14ac:dyDescent="0.3">
      <c r="A63" s="1" t="s">
        <v>15</v>
      </c>
      <c r="B63" s="1" t="s">
        <v>166</v>
      </c>
      <c r="C63" s="1" t="s">
        <v>167</v>
      </c>
      <c r="D63" s="5">
        <v>190</v>
      </c>
      <c r="E63" s="5" t="str">
        <f t="shared" si="0"/>
        <v>Free</v>
      </c>
      <c r="F63" s="48">
        <f t="shared" si="1"/>
        <v>190</v>
      </c>
      <c r="G63" s="5" t="str">
        <f t="shared" si="2"/>
        <v>Free</v>
      </c>
    </row>
    <row r="64" spans="1:7" x14ac:dyDescent="0.3">
      <c r="A64" s="1" t="s">
        <v>18</v>
      </c>
      <c r="B64" s="1" t="s">
        <v>166</v>
      </c>
      <c r="C64" s="1" t="s">
        <v>167</v>
      </c>
      <c r="D64" s="5">
        <v>120</v>
      </c>
      <c r="E64" s="5" t="str">
        <f t="shared" si="0"/>
        <v>Free</v>
      </c>
      <c r="F64" s="48">
        <f t="shared" si="1"/>
        <v>120</v>
      </c>
      <c r="G64" s="5" t="str">
        <f t="shared" si="2"/>
        <v>Free</v>
      </c>
    </row>
    <row r="65" spans="1:7" x14ac:dyDescent="0.3">
      <c r="A65" s="1" t="s">
        <v>21</v>
      </c>
      <c r="B65" s="1" t="s">
        <v>169</v>
      </c>
      <c r="C65" s="1" t="s">
        <v>171</v>
      </c>
      <c r="D65" s="5">
        <v>80</v>
      </c>
      <c r="E65" s="5">
        <f t="shared" si="0"/>
        <v>25</v>
      </c>
      <c r="F65" s="48">
        <f t="shared" si="1"/>
        <v>105</v>
      </c>
      <c r="G65" s="5">
        <f t="shared" si="2"/>
        <v>25</v>
      </c>
    </row>
    <row r="66" spans="1:7" x14ac:dyDescent="0.3">
      <c r="A66" s="1" t="s">
        <v>24</v>
      </c>
      <c r="B66" s="1" t="s">
        <v>170</v>
      </c>
      <c r="C66" s="1" t="s">
        <v>171</v>
      </c>
      <c r="D66" s="5">
        <v>165</v>
      </c>
      <c r="E66" s="5">
        <f t="shared" si="0"/>
        <v>40</v>
      </c>
      <c r="F66" s="48">
        <f t="shared" si="1"/>
        <v>205</v>
      </c>
      <c r="G66" s="5">
        <f t="shared" si="2"/>
        <v>40</v>
      </c>
    </row>
    <row r="67" spans="1:7" x14ac:dyDescent="0.3">
      <c r="A67" s="1" t="s">
        <v>26</v>
      </c>
      <c r="B67" s="1" t="s">
        <v>172</v>
      </c>
      <c r="C67" s="1" t="s">
        <v>171</v>
      </c>
      <c r="D67" s="5">
        <v>180</v>
      </c>
      <c r="E67" s="5" t="str">
        <f t="shared" ref="E67:E101" si="3">IF(B67="Cleaning","Free",IF(B67="Frozen Foods",25,IF(B67="Soft Drinks",40,IF(B67="Salty Snacks","Free",IF(B67="Candy",20)))))</f>
        <v>Free</v>
      </c>
      <c r="F67" s="48">
        <f t="shared" ref="F67:F101" si="4">IFERROR(D67+E67,D67)</f>
        <v>180</v>
      </c>
      <c r="G67" s="5" t="str">
        <f t="shared" ref="G67:G100" si="5">IF(B67=$I$2,"Free",IF(B67=$I$3,25,IF(B67=$I$4,40,IF(B67=$I$5,"Free",IF(B67=$I$6,20)))))</f>
        <v>Free</v>
      </c>
    </row>
    <row r="68" spans="1:7" x14ac:dyDescent="0.3">
      <c r="A68" s="1" t="s">
        <v>29</v>
      </c>
      <c r="B68" s="1" t="s">
        <v>173</v>
      </c>
      <c r="C68" s="1" t="s">
        <v>171</v>
      </c>
      <c r="D68" s="5">
        <v>145</v>
      </c>
      <c r="E68" s="5">
        <f t="shared" si="3"/>
        <v>20</v>
      </c>
      <c r="F68" s="48">
        <f t="shared" si="4"/>
        <v>165</v>
      </c>
      <c r="G68" s="5">
        <f t="shared" si="5"/>
        <v>20</v>
      </c>
    </row>
    <row r="69" spans="1:7" x14ac:dyDescent="0.3">
      <c r="A69" s="1" t="s">
        <v>32</v>
      </c>
      <c r="B69" s="1" t="s">
        <v>170</v>
      </c>
      <c r="C69" s="1" t="s">
        <v>171</v>
      </c>
      <c r="D69" s="5">
        <v>175</v>
      </c>
      <c r="E69" s="5">
        <f t="shared" si="3"/>
        <v>40</v>
      </c>
      <c r="F69" s="48">
        <f t="shared" si="4"/>
        <v>215</v>
      </c>
      <c r="G69" s="5">
        <f t="shared" si="5"/>
        <v>40</v>
      </c>
    </row>
    <row r="70" spans="1:7" x14ac:dyDescent="0.3">
      <c r="A70" s="1" t="s">
        <v>174</v>
      </c>
      <c r="B70" s="1" t="s">
        <v>169</v>
      </c>
      <c r="C70" s="1" t="s">
        <v>171</v>
      </c>
      <c r="D70" s="5">
        <v>80</v>
      </c>
      <c r="E70" s="5">
        <f t="shared" si="3"/>
        <v>25</v>
      </c>
      <c r="F70" s="48">
        <f t="shared" si="4"/>
        <v>105</v>
      </c>
      <c r="G70" s="5">
        <f t="shared" si="5"/>
        <v>25</v>
      </c>
    </row>
    <row r="71" spans="1:7" x14ac:dyDescent="0.3">
      <c r="A71" s="1" t="s">
        <v>175</v>
      </c>
      <c r="B71" s="1" t="s">
        <v>172</v>
      </c>
      <c r="C71" s="1" t="s">
        <v>171</v>
      </c>
      <c r="D71" s="5">
        <v>160</v>
      </c>
      <c r="E71" s="5" t="str">
        <f t="shared" si="3"/>
        <v>Free</v>
      </c>
      <c r="F71" s="48">
        <f t="shared" si="4"/>
        <v>160</v>
      </c>
      <c r="G71" s="5" t="str">
        <f t="shared" si="5"/>
        <v>Free</v>
      </c>
    </row>
    <row r="72" spans="1:7" x14ac:dyDescent="0.3">
      <c r="A72" s="1" t="s">
        <v>12</v>
      </c>
      <c r="B72" s="1" t="s">
        <v>166</v>
      </c>
      <c r="C72" s="1" t="s">
        <v>167</v>
      </c>
      <c r="D72" s="5">
        <v>160</v>
      </c>
      <c r="E72" s="5" t="str">
        <f t="shared" si="3"/>
        <v>Free</v>
      </c>
      <c r="F72" s="48">
        <f t="shared" si="4"/>
        <v>160</v>
      </c>
      <c r="G72" s="5" t="str">
        <f t="shared" si="5"/>
        <v>Free</v>
      </c>
    </row>
    <row r="73" spans="1:7" x14ac:dyDescent="0.3">
      <c r="A73" s="1" t="s">
        <v>15</v>
      </c>
      <c r="B73" s="1" t="s">
        <v>166</v>
      </c>
      <c r="C73" s="1" t="s">
        <v>167</v>
      </c>
      <c r="D73" s="5">
        <v>190</v>
      </c>
      <c r="E73" s="5" t="str">
        <f t="shared" si="3"/>
        <v>Free</v>
      </c>
      <c r="F73" s="48">
        <f t="shared" si="4"/>
        <v>190</v>
      </c>
      <c r="G73" s="5" t="str">
        <f t="shared" si="5"/>
        <v>Free</v>
      </c>
    </row>
    <row r="74" spans="1:7" x14ac:dyDescent="0.3">
      <c r="A74" s="1" t="s">
        <v>18</v>
      </c>
      <c r="B74" s="1" t="s">
        <v>166</v>
      </c>
      <c r="C74" s="1" t="s">
        <v>167</v>
      </c>
      <c r="D74" s="5">
        <v>120</v>
      </c>
      <c r="E74" s="5" t="str">
        <f t="shared" si="3"/>
        <v>Free</v>
      </c>
      <c r="F74" s="48">
        <f t="shared" si="4"/>
        <v>120</v>
      </c>
      <c r="G74" s="5" t="str">
        <f t="shared" si="5"/>
        <v>Free</v>
      </c>
    </row>
    <row r="75" spans="1:7" x14ac:dyDescent="0.3">
      <c r="A75" s="1" t="s">
        <v>21</v>
      </c>
      <c r="B75" s="1" t="s">
        <v>169</v>
      </c>
      <c r="C75" s="1" t="s">
        <v>171</v>
      </c>
      <c r="D75" s="5">
        <v>80</v>
      </c>
      <c r="E75" s="5">
        <f t="shared" si="3"/>
        <v>25</v>
      </c>
      <c r="F75" s="48">
        <f t="shared" si="4"/>
        <v>105</v>
      </c>
      <c r="G75" s="5">
        <f t="shared" si="5"/>
        <v>25</v>
      </c>
    </row>
    <row r="76" spans="1:7" x14ac:dyDescent="0.3">
      <c r="A76" s="1" t="s">
        <v>24</v>
      </c>
      <c r="B76" s="1" t="s">
        <v>170</v>
      </c>
      <c r="C76" s="1" t="s">
        <v>171</v>
      </c>
      <c r="D76" s="5">
        <v>165</v>
      </c>
      <c r="E76" s="5">
        <f t="shared" si="3"/>
        <v>40</v>
      </c>
      <c r="F76" s="48">
        <f t="shared" si="4"/>
        <v>205</v>
      </c>
      <c r="G76" s="5">
        <f t="shared" si="5"/>
        <v>40</v>
      </c>
    </row>
    <row r="77" spans="1:7" x14ac:dyDescent="0.3">
      <c r="A77" s="1" t="s">
        <v>26</v>
      </c>
      <c r="B77" s="1" t="s">
        <v>172</v>
      </c>
      <c r="C77" s="1" t="s">
        <v>171</v>
      </c>
      <c r="D77" s="5">
        <v>180</v>
      </c>
      <c r="E77" s="5" t="str">
        <f t="shared" si="3"/>
        <v>Free</v>
      </c>
      <c r="F77" s="48">
        <f t="shared" si="4"/>
        <v>180</v>
      </c>
      <c r="G77" s="5" t="str">
        <f t="shared" si="5"/>
        <v>Free</v>
      </c>
    </row>
    <row r="78" spans="1:7" x14ac:dyDescent="0.3">
      <c r="A78" s="1" t="s">
        <v>29</v>
      </c>
      <c r="B78" s="1" t="s">
        <v>173</v>
      </c>
      <c r="C78" s="1" t="s">
        <v>171</v>
      </c>
      <c r="D78" s="5">
        <v>145</v>
      </c>
      <c r="E78" s="5">
        <f t="shared" si="3"/>
        <v>20</v>
      </c>
      <c r="F78" s="48">
        <f t="shared" si="4"/>
        <v>165</v>
      </c>
      <c r="G78" s="5">
        <f t="shared" si="5"/>
        <v>20</v>
      </c>
    </row>
    <row r="79" spans="1:7" x14ac:dyDescent="0.3">
      <c r="A79" s="1" t="s">
        <v>32</v>
      </c>
      <c r="B79" s="1" t="s">
        <v>170</v>
      </c>
      <c r="C79" s="1" t="s">
        <v>171</v>
      </c>
      <c r="D79" s="5">
        <v>175</v>
      </c>
      <c r="E79" s="5">
        <f t="shared" si="3"/>
        <v>40</v>
      </c>
      <c r="F79" s="48">
        <f t="shared" si="4"/>
        <v>215</v>
      </c>
      <c r="G79" s="5">
        <f t="shared" si="5"/>
        <v>40</v>
      </c>
    </row>
    <row r="80" spans="1:7" x14ac:dyDescent="0.3">
      <c r="A80" s="1" t="s">
        <v>174</v>
      </c>
      <c r="B80" s="1" t="s">
        <v>169</v>
      </c>
      <c r="C80" s="1" t="s">
        <v>171</v>
      </c>
      <c r="D80" s="5">
        <v>80</v>
      </c>
      <c r="E80" s="5">
        <f t="shared" si="3"/>
        <v>25</v>
      </c>
      <c r="F80" s="48">
        <f t="shared" si="4"/>
        <v>105</v>
      </c>
      <c r="G80" s="5">
        <f t="shared" si="5"/>
        <v>25</v>
      </c>
    </row>
    <row r="81" spans="1:7" x14ac:dyDescent="0.3">
      <c r="A81" s="1" t="s">
        <v>175</v>
      </c>
      <c r="B81" s="1" t="s">
        <v>172</v>
      </c>
      <c r="C81" s="1" t="s">
        <v>171</v>
      </c>
      <c r="D81" s="5">
        <v>160</v>
      </c>
      <c r="E81" s="5" t="str">
        <f t="shared" si="3"/>
        <v>Free</v>
      </c>
      <c r="F81" s="48">
        <f t="shared" si="4"/>
        <v>160</v>
      </c>
      <c r="G81" s="5" t="str">
        <f t="shared" si="5"/>
        <v>Free</v>
      </c>
    </row>
    <row r="82" spans="1:7" x14ac:dyDescent="0.3">
      <c r="A82" s="1" t="s">
        <v>12</v>
      </c>
      <c r="B82" s="1" t="s">
        <v>166</v>
      </c>
      <c r="C82" s="1" t="s">
        <v>167</v>
      </c>
      <c r="D82" s="5">
        <v>160</v>
      </c>
      <c r="E82" s="5" t="str">
        <f t="shared" si="3"/>
        <v>Free</v>
      </c>
      <c r="F82" s="48">
        <f t="shared" si="4"/>
        <v>160</v>
      </c>
      <c r="G82" s="5" t="str">
        <f t="shared" si="5"/>
        <v>Free</v>
      </c>
    </row>
    <row r="83" spans="1:7" x14ac:dyDescent="0.3">
      <c r="A83" s="1" t="s">
        <v>15</v>
      </c>
      <c r="B83" s="1" t="s">
        <v>166</v>
      </c>
      <c r="C83" s="1" t="s">
        <v>167</v>
      </c>
      <c r="D83" s="5">
        <v>190</v>
      </c>
      <c r="E83" s="5" t="str">
        <f t="shared" si="3"/>
        <v>Free</v>
      </c>
      <c r="F83" s="48">
        <f t="shared" si="4"/>
        <v>190</v>
      </c>
      <c r="G83" s="5" t="str">
        <f t="shared" si="5"/>
        <v>Free</v>
      </c>
    </row>
    <row r="84" spans="1:7" x14ac:dyDescent="0.3">
      <c r="A84" s="1" t="s">
        <v>18</v>
      </c>
      <c r="B84" s="1" t="s">
        <v>166</v>
      </c>
      <c r="C84" s="1" t="s">
        <v>167</v>
      </c>
      <c r="D84" s="5">
        <v>120</v>
      </c>
      <c r="E84" s="5" t="str">
        <f t="shared" si="3"/>
        <v>Free</v>
      </c>
      <c r="F84" s="48">
        <f t="shared" si="4"/>
        <v>120</v>
      </c>
      <c r="G84" s="5" t="str">
        <f t="shared" si="5"/>
        <v>Free</v>
      </c>
    </row>
    <row r="85" spans="1:7" x14ac:dyDescent="0.3">
      <c r="A85" s="1" t="s">
        <v>21</v>
      </c>
      <c r="B85" s="1" t="s">
        <v>169</v>
      </c>
      <c r="C85" s="1" t="s">
        <v>171</v>
      </c>
      <c r="D85" s="5">
        <v>80</v>
      </c>
      <c r="E85" s="5">
        <f t="shared" si="3"/>
        <v>25</v>
      </c>
      <c r="F85" s="48">
        <f t="shared" si="4"/>
        <v>105</v>
      </c>
      <c r="G85" s="5">
        <f t="shared" si="5"/>
        <v>25</v>
      </c>
    </row>
    <row r="86" spans="1:7" x14ac:dyDescent="0.3">
      <c r="A86" s="1" t="s">
        <v>24</v>
      </c>
      <c r="B86" s="1" t="s">
        <v>170</v>
      </c>
      <c r="C86" s="1" t="s">
        <v>171</v>
      </c>
      <c r="D86" s="5">
        <v>165</v>
      </c>
      <c r="E86" s="5">
        <f t="shared" si="3"/>
        <v>40</v>
      </c>
      <c r="F86" s="48">
        <f t="shared" si="4"/>
        <v>205</v>
      </c>
      <c r="G86" s="5">
        <f t="shared" si="5"/>
        <v>40</v>
      </c>
    </row>
    <row r="87" spans="1:7" x14ac:dyDescent="0.3">
      <c r="A87" s="1" t="s">
        <v>26</v>
      </c>
      <c r="B87" s="1" t="s">
        <v>172</v>
      </c>
      <c r="C87" s="1" t="s">
        <v>171</v>
      </c>
      <c r="D87" s="5">
        <v>180</v>
      </c>
      <c r="E87" s="5" t="str">
        <f t="shared" si="3"/>
        <v>Free</v>
      </c>
      <c r="F87" s="48">
        <f t="shared" si="4"/>
        <v>180</v>
      </c>
      <c r="G87" s="5" t="str">
        <f t="shared" si="5"/>
        <v>Free</v>
      </c>
    </row>
    <row r="88" spans="1:7" x14ac:dyDescent="0.3">
      <c r="A88" s="1" t="s">
        <v>29</v>
      </c>
      <c r="B88" s="1" t="s">
        <v>173</v>
      </c>
      <c r="C88" s="1" t="s">
        <v>171</v>
      </c>
      <c r="D88" s="5">
        <v>145</v>
      </c>
      <c r="E88" s="5">
        <f t="shared" si="3"/>
        <v>20</v>
      </c>
      <c r="F88" s="48">
        <f t="shared" si="4"/>
        <v>165</v>
      </c>
      <c r="G88" s="5">
        <f t="shared" si="5"/>
        <v>20</v>
      </c>
    </row>
    <row r="89" spans="1:7" x14ac:dyDescent="0.3">
      <c r="A89" s="1" t="s">
        <v>32</v>
      </c>
      <c r="B89" s="1" t="s">
        <v>170</v>
      </c>
      <c r="C89" s="1" t="s">
        <v>171</v>
      </c>
      <c r="D89" s="5">
        <v>175</v>
      </c>
      <c r="E89" s="5">
        <f t="shared" si="3"/>
        <v>40</v>
      </c>
      <c r="F89" s="48">
        <f t="shared" si="4"/>
        <v>215</v>
      </c>
      <c r="G89" s="5">
        <f t="shared" si="5"/>
        <v>40</v>
      </c>
    </row>
    <row r="90" spans="1:7" x14ac:dyDescent="0.3">
      <c r="A90" s="1" t="s">
        <v>174</v>
      </c>
      <c r="B90" s="1" t="s">
        <v>169</v>
      </c>
      <c r="C90" s="1" t="s">
        <v>171</v>
      </c>
      <c r="D90" s="5">
        <v>80</v>
      </c>
      <c r="E90" s="5">
        <f t="shared" si="3"/>
        <v>25</v>
      </c>
      <c r="F90" s="48">
        <f t="shared" si="4"/>
        <v>105</v>
      </c>
      <c r="G90" s="5">
        <f t="shared" si="5"/>
        <v>25</v>
      </c>
    </row>
    <row r="91" spans="1:7" x14ac:dyDescent="0.3">
      <c r="A91" s="1" t="s">
        <v>175</v>
      </c>
      <c r="B91" s="1" t="s">
        <v>172</v>
      </c>
      <c r="C91" s="1" t="s">
        <v>171</v>
      </c>
      <c r="D91" s="5">
        <v>160</v>
      </c>
      <c r="E91" s="5" t="str">
        <f t="shared" si="3"/>
        <v>Free</v>
      </c>
      <c r="F91" s="48">
        <f t="shared" si="4"/>
        <v>160</v>
      </c>
      <c r="G91" s="5" t="str">
        <f t="shared" si="5"/>
        <v>Free</v>
      </c>
    </row>
    <row r="92" spans="1:7" x14ac:dyDescent="0.3">
      <c r="A92" s="1" t="s">
        <v>12</v>
      </c>
      <c r="B92" s="1" t="s">
        <v>166</v>
      </c>
      <c r="C92" s="1" t="s">
        <v>167</v>
      </c>
      <c r="D92" s="5">
        <v>160</v>
      </c>
      <c r="E92" s="5" t="str">
        <f t="shared" si="3"/>
        <v>Free</v>
      </c>
      <c r="F92" s="48">
        <f t="shared" si="4"/>
        <v>160</v>
      </c>
      <c r="G92" s="5" t="str">
        <f t="shared" si="5"/>
        <v>Free</v>
      </c>
    </row>
    <row r="93" spans="1:7" x14ac:dyDescent="0.3">
      <c r="A93" s="1" t="s">
        <v>15</v>
      </c>
      <c r="B93" s="1" t="s">
        <v>166</v>
      </c>
      <c r="C93" s="1" t="s">
        <v>167</v>
      </c>
      <c r="D93" s="5">
        <v>190</v>
      </c>
      <c r="E93" s="5" t="str">
        <f t="shared" si="3"/>
        <v>Free</v>
      </c>
      <c r="F93" s="48">
        <f t="shared" si="4"/>
        <v>190</v>
      </c>
      <c r="G93" s="5" t="str">
        <f t="shared" si="5"/>
        <v>Free</v>
      </c>
    </row>
    <row r="94" spans="1:7" x14ac:dyDescent="0.3">
      <c r="A94" s="1" t="s">
        <v>18</v>
      </c>
      <c r="B94" s="1" t="s">
        <v>166</v>
      </c>
      <c r="C94" s="1" t="s">
        <v>167</v>
      </c>
      <c r="D94" s="5">
        <v>120</v>
      </c>
      <c r="E94" s="5" t="str">
        <f t="shared" si="3"/>
        <v>Free</v>
      </c>
      <c r="F94" s="48">
        <f t="shared" si="4"/>
        <v>120</v>
      </c>
      <c r="G94" s="5" t="str">
        <f t="shared" si="5"/>
        <v>Free</v>
      </c>
    </row>
    <row r="95" spans="1:7" x14ac:dyDescent="0.3">
      <c r="A95" s="1" t="s">
        <v>21</v>
      </c>
      <c r="B95" s="1" t="s">
        <v>169</v>
      </c>
      <c r="C95" s="1" t="s">
        <v>171</v>
      </c>
      <c r="D95" s="5">
        <v>80</v>
      </c>
      <c r="E95" s="5">
        <f t="shared" si="3"/>
        <v>25</v>
      </c>
      <c r="F95" s="48">
        <f t="shared" si="4"/>
        <v>105</v>
      </c>
      <c r="G95" s="5">
        <f t="shared" si="5"/>
        <v>25</v>
      </c>
    </row>
    <row r="96" spans="1:7" x14ac:dyDescent="0.3">
      <c r="A96" s="1" t="s">
        <v>24</v>
      </c>
      <c r="B96" s="1" t="s">
        <v>170</v>
      </c>
      <c r="C96" s="1" t="s">
        <v>171</v>
      </c>
      <c r="D96" s="5">
        <v>165</v>
      </c>
      <c r="E96" s="5">
        <f t="shared" si="3"/>
        <v>40</v>
      </c>
      <c r="F96" s="48">
        <f t="shared" si="4"/>
        <v>205</v>
      </c>
      <c r="G96" s="5">
        <f t="shared" si="5"/>
        <v>40</v>
      </c>
    </row>
    <row r="97" spans="1:7" x14ac:dyDescent="0.3">
      <c r="A97" s="1" t="s">
        <v>26</v>
      </c>
      <c r="B97" s="1" t="s">
        <v>172</v>
      </c>
      <c r="C97" s="1" t="s">
        <v>171</v>
      </c>
      <c r="D97" s="5">
        <v>180</v>
      </c>
      <c r="E97" s="5" t="str">
        <f t="shared" si="3"/>
        <v>Free</v>
      </c>
      <c r="F97" s="48">
        <f t="shared" si="4"/>
        <v>180</v>
      </c>
      <c r="G97" s="5" t="str">
        <f t="shared" si="5"/>
        <v>Free</v>
      </c>
    </row>
    <row r="98" spans="1:7" x14ac:dyDescent="0.3">
      <c r="A98" s="1" t="s">
        <v>29</v>
      </c>
      <c r="B98" s="1" t="s">
        <v>173</v>
      </c>
      <c r="C98" s="1" t="s">
        <v>171</v>
      </c>
      <c r="D98" s="5">
        <v>145</v>
      </c>
      <c r="E98" s="5">
        <f t="shared" si="3"/>
        <v>20</v>
      </c>
      <c r="F98" s="48">
        <f t="shared" si="4"/>
        <v>165</v>
      </c>
      <c r="G98" s="5">
        <f t="shared" si="5"/>
        <v>20</v>
      </c>
    </row>
    <row r="99" spans="1:7" x14ac:dyDescent="0.3">
      <c r="A99" s="1" t="s">
        <v>32</v>
      </c>
      <c r="B99" s="1" t="s">
        <v>170</v>
      </c>
      <c r="C99" s="1" t="s">
        <v>171</v>
      </c>
      <c r="D99" s="5">
        <v>175</v>
      </c>
      <c r="E99" s="5">
        <f t="shared" si="3"/>
        <v>40</v>
      </c>
      <c r="F99" s="48">
        <f t="shared" si="4"/>
        <v>215</v>
      </c>
      <c r="G99" s="5">
        <f t="shared" si="5"/>
        <v>40</v>
      </c>
    </row>
    <row r="100" spans="1:7" x14ac:dyDescent="0.3">
      <c r="A100" s="1" t="s">
        <v>174</v>
      </c>
      <c r="B100" s="1" t="s">
        <v>169</v>
      </c>
      <c r="C100" s="1" t="s">
        <v>171</v>
      </c>
      <c r="D100" s="5">
        <v>80</v>
      </c>
      <c r="E100" s="5">
        <f t="shared" si="3"/>
        <v>25</v>
      </c>
      <c r="F100" s="48">
        <f t="shared" si="4"/>
        <v>105</v>
      </c>
      <c r="G100" s="5">
        <f t="shared" si="5"/>
        <v>25</v>
      </c>
    </row>
    <row r="101" spans="1:7" x14ac:dyDescent="0.3">
      <c r="A101" s="1" t="s">
        <v>175</v>
      </c>
      <c r="B101" s="1" t="s">
        <v>172</v>
      </c>
      <c r="C101" s="1" t="s">
        <v>171</v>
      </c>
      <c r="D101" s="5">
        <v>160</v>
      </c>
      <c r="E101" s="5" t="str">
        <f t="shared" si="3"/>
        <v>Free</v>
      </c>
      <c r="F101" s="48">
        <f t="shared" si="4"/>
        <v>160</v>
      </c>
      <c r="G101" s="5" t="str">
        <f>IF(B101=$I$2,"Free",IF(B101=$I$3,25,IF(B101=$I$4,40,IF(B101=$I$5,"Free",IF(B101=$I$6,20)))))</f>
        <v>Free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8174-DA35-46A4-BD12-55F43AA3DA11}">
  <dimension ref="A1:G15"/>
  <sheetViews>
    <sheetView showGridLines="0" zoomScale="130" zoomScaleNormal="130" workbookViewId="0">
      <selection activeCell="D2" sqref="D2:D15"/>
    </sheetView>
  </sheetViews>
  <sheetFormatPr defaultRowHeight="14.4" x14ac:dyDescent="0.3"/>
  <cols>
    <col min="1" max="1" width="16" bestFit="1" customWidth="1"/>
    <col min="2" max="2" width="27.6640625" bestFit="1" customWidth="1"/>
    <col min="3" max="3" width="16.33203125" customWidth="1"/>
    <col min="4" max="4" width="12.44140625" bestFit="1" customWidth="1"/>
  </cols>
  <sheetData>
    <row r="1" spans="1:7" x14ac:dyDescent="0.3">
      <c r="A1" s="3" t="s">
        <v>176</v>
      </c>
      <c r="B1" s="3" t="s">
        <v>177</v>
      </c>
      <c r="C1" s="3" t="s">
        <v>178</v>
      </c>
      <c r="D1" s="3" t="s">
        <v>179</v>
      </c>
    </row>
    <row r="2" spans="1:7" ht="16.5" customHeight="1" x14ac:dyDescent="0.3">
      <c r="A2" s="54">
        <v>1</v>
      </c>
      <c r="B2" s="5" t="s">
        <v>10</v>
      </c>
      <c r="C2" s="55">
        <v>0.40972222222222227</v>
      </c>
      <c r="D2" s="1" t="str">
        <f>IF(C2&lt;=TIME(10,0,0),"On Time","Delay")</f>
        <v>On Time</v>
      </c>
    </row>
    <row r="3" spans="1:7" x14ac:dyDescent="0.3">
      <c r="A3" s="54">
        <v>2</v>
      </c>
      <c r="B3" s="5" t="s">
        <v>13</v>
      </c>
      <c r="C3" s="55">
        <v>0.41736111111111113</v>
      </c>
      <c r="D3" s="1" t="str">
        <f t="shared" ref="D3:D15" si="0">IF(C3&lt;=TIME(10,0,0),"On Time","Delay")</f>
        <v>Delay</v>
      </c>
    </row>
    <row r="4" spans="1:7" x14ac:dyDescent="0.3">
      <c r="A4" s="54">
        <v>3</v>
      </c>
      <c r="B4" s="5" t="s">
        <v>16</v>
      </c>
      <c r="C4" s="55">
        <v>0.3979166666666667</v>
      </c>
      <c r="D4" s="1" t="str">
        <f t="shared" si="0"/>
        <v>On Time</v>
      </c>
    </row>
    <row r="5" spans="1:7" x14ac:dyDescent="0.3">
      <c r="A5" s="54">
        <v>4</v>
      </c>
      <c r="B5" s="5" t="s">
        <v>19</v>
      </c>
      <c r="C5" s="55">
        <v>0.4375</v>
      </c>
      <c r="D5" s="1" t="str">
        <f t="shared" si="0"/>
        <v>Delay</v>
      </c>
    </row>
    <row r="6" spans="1:7" x14ac:dyDescent="0.3">
      <c r="A6" s="54">
        <v>5</v>
      </c>
      <c r="B6" s="5" t="s">
        <v>22</v>
      </c>
      <c r="C6" s="55">
        <v>0.41666666666666669</v>
      </c>
      <c r="D6" s="1" t="str">
        <f t="shared" si="0"/>
        <v>On Time</v>
      </c>
    </row>
    <row r="7" spans="1:7" x14ac:dyDescent="0.3">
      <c r="A7" s="54">
        <v>6</v>
      </c>
      <c r="B7" s="5" t="s">
        <v>25</v>
      </c>
      <c r="C7" s="55">
        <v>0.41730324074074071</v>
      </c>
      <c r="D7" s="1" t="str">
        <f t="shared" si="0"/>
        <v>Delay</v>
      </c>
    </row>
    <row r="8" spans="1:7" x14ac:dyDescent="0.3">
      <c r="A8" s="54">
        <v>7</v>
      </c>
      <c r="B8" s="5" t="s">
        <v>27</v>
      </c>
      <c r="C8" s="55">
        <v>0.41667824074074072</v>
      </c>
      <c r="D8" s="1" t="str">
        <f t="shared" si="0"/>
        <v>Delay</v>
      </c>
    </row>
    <row r="9" spans="1:7" x14ac:dyDescent="0.3">
      <c r="A9" s="54">
        <v>8</v>
      </c>
      <c r="B9" s="5" t="s">
        <v>30</v>
      </c>
      <c r="C9" s="55">
        <v>0.45833333333333331</v>
      </c>
      <c r="D9" s="1" t="str">
        <f t="shared" si="0"/>
        <v>Delay</v>
      </c>
    </row>
    <row r="10" spans="1:7" ht="15" thickBot="1" x14ac:dyDescent="0.35">
      <c r="A10" s="54">
        <v>9</v>
      </c>
      <c r="B10" s="5" t="s">
        <v>33</v>
      </c>
      <c r="C10" s="55">
        <v>0.39583333333333331</v>
      </c>
      <c r="D10" s="1" t="str">
        <f t="shared" si="0"/>
        <v>On Time</v>
      </c>
    </row>
    <row r="11" spans="1:7" ht="15" thickBot="1" x14ac:dyDescent="0.35">
      <c r="A11" s="54">
        <v>10</v>
      </c>
      <c r="B11" s="5" t="s">
        <v>180</v>
      </c>
      <c r="C11" s="55">
        <v>0.41737268518518517</v>
      </c>
      <c r="D11" s="1" t="str">
        <f t="shared" si="0"/>
        <v>Delay</v>
      </c>
      <c r="G11" s="56"/>
    </row>
    <row r="12" spans="1:7" x14ac:dyDescent="0.3">
      <c r="A12" s="54">
        <v>11</v>
      </c>
      <c r="B12" s="5" t="s">
        <v>103</v>
      </c>
      <c r="C12" s="55">
        <v>0.4145833333333333</v>
      </c>
      <c r="D12" s="1" t="str">
        <f t="shared" si="0"/>
        <v>On Time</v>
      </c>
    </row>
    <row r="13" spans="1:7" x14ac:dyDescent="0.3">
      <c r="A13" s="54">
        <v>12</v>
      </c>
      <c r="B13" s="5" t="s">
        <v>104</v>
      </c>
      <c r="C13" s="55">
        <v>0.3979166666666667</v>
      </c>
      <c r="D13" s="1" t="str">
        <f t="shared" si="0"/>
        <v>On Time</v>
      </c>
    </row>
    <row r="14" spans="1:7" x14ac:dyDescent="0.3">
      <c r="A14" s="54">
        <v>13</v>
      </c>
      <c r="B14" s="5" t="s">
        <v>105</v>
      </c>
      <c r="C14" s="55">
        <v>0.4375</v>
      </c>
      <c r="D14" s="1" t="str">
        <f t="shared" si="0"/>
        <v>Delay</v>
      </c>
    </row>
    <row r="15" spans="1:7" x14ac:dyDescent="0.3">
      <c r="A15" s="54">
        <v>14</v>
      </c>
      <c r="B15" s="5" t="s">
        <v>106</v>
      </c>
      <c r="C15" s="55">
        <v>0.41666666666666669</v>
      </c>
      <c r="D15" s="1" t="str">
        <f t="shared" si="0"/>
        <v>On Time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B846-681F-416B-AAC4-967943A16105}">
  <dimension ref="A1:O34"/>
  <sheetViews>
    <sheetView showGridLines="0" topLeftCell="D1" zoomScaleNormal="100" workbookViewId="0">
      <selection activeCell="H48" sqref="H48"/>
    </sheetView>
  </sheetViews>
  <sheetFormatPr defaultRowHeight="14.4" x14ac:dyDescent="0.3"/>
  <cols>
    <col min="1" max="1" width="17.88671875" bestFit="1" customWidth="1"/>
    <col min="2" max="5" width="11" bestFit="1" customWidth="1"/>
    <col min="6" max="6" width="35.109375" customWidth="1"/>
    <col min="10" max="10" width="9.109375" customWidth="1"/>
    <col min="11" max="11" width="18.6640625" bestFit="1" customWidth="1"/>
    <col min="12" max="13" width="20.44140625" bestFit="1" customWidth="1"/>
    <col min="14" max="14" width="17.44140625" customWidth="1"/>
    <col min="25" max="25" width="10" bestFit="1" customWidth="1"/>
  </cols>
  <sheetData>
    <row r="1" spans="1:15" ht="16.2" x14ac:dyDescent="0.35">
      <c r="K1" s="119" t="s">
        <v>181</v>
      </c>
      <c r="L1" s="119"/>
      <c r="M1" s="119"/>
      <c r="N1" s="119"/>
      <c r="O1" s="119"/>
    </row>
    <row r="2" spans="1:15" ht="15" thickBot="1" x14ac:dyDescent="0.35"/>
    <row r="3" spans="1:15" ht="16.8" thickBot="1" x14ac:dyDescent="0.4">
      <c r="B3" s="120" t="s">
        <v>182</v>
      </c>
      <c r="C3" s="121"/>
      <c r="D3" s="121"/>
      <c r="E3" s="122"/>
      <c r="L3" s="123" t="s">
        <v>183</v>
      </c>
      <c r="M3" s="124"/>
    </row>
    <row r="4" spans="1:15" ht="18.600000000000001" x14ac:dyDescent="0.4">
      <c r="A4" s="57" t="s">
        <v>184</v>
      </c>
      <c r="B4" s="58" t="s">
        <v>185</v>
      </c>
      <c r="C4" s="58" t="s">
        <v>186</v>
      </c>
      <c r="D4" s="58" t="s">
        <v>187</v>
      </c>
      <c r="E4" s="58" t="s">
        <v>188</v>
      </c>
      <c r="F4" s="57" t="s">
        <v>189</v>
      </c>
      <c r="L4" s="29" t="s">
        <v>190</v>
      </c>
      <c r="M4" s="59" t="s">
        <v>9</v>
      </c>
    </row>
    <row r="5" spans="1:15" x14ac:dyDescent="0.3">
      <c r="A5" s="60" t="s">
        <v>191</v>
      </c>
      <c r="B5" s="60" t="s">
        <v>119</v>
      </c>
      <c r="C5" s="60" t="s">
        <v>192</v>
      </c>
      <c r="D5" s="60" t="s">
        <v>119</v>
      </c>
      <c r="E5" s="60" t="s">
        <v>192</v>
      </c>
      <c r="F5" s="61" t="str">
        <f>IF(AND(B5="yes",C5="yes",D5="yes",E5="yes"),"Winner Winner Chicken  Dinner","Lose")</f>
        <v>Lose</v>
      </c>
      <c r="L5" s="1" t="s">
        <v>193</v>
      </c>
      <c r="M5" s="62">
        <v>150000</v>
      </c>
    </row>
    <row r="6" spans="1:15" ht="16.5" customHeight="1" x14ac:dyDescent="0.3">
      <c r="A6" s="60" t="s">
        <v>194</v>
      </c>
      <c r="B6" s="60" t="s">
        <v>192</v>
      </c>
      <c r="C6" s="60" t="s">
        <v>119</v>
      </c>
      <c r="D6" s="60" t="s">
        <v>192</v>
      </c>
      <c r="E6" s="60" t="s">
        <v>192</v>
      </c>
      <c r="F6" s="61" t="str">
        <f t="shared" ref="F6:F14" si="0">IF(AND(B6="yes",C6="yes",D6="yes",E6="yes"),"Winner Winner Chicken  Dinner","Lose")</f>
        <v>Lose</v>
      </c>
      <c r="J6" s="63"/>
      <c r="L6" s="1" t="s">
        <v>195</v>
      </c>
      <c r="M6" s="1">
        <v>10</v>
      </c>
      <c r="O6" s="63"/>
    </row>
    <row r="7" spans="1:15" ht="15" customHeight="1" x14ac:dyDescent="0.3">
      <c r="A7" s="60" t="s">
        <v>196</v>
      </c>
      <c r="B7" s="60" t="s">
        <v>119</v>
      </c>
      <c r="C7" s="60" t="s">
        <v>119</v>
      </c>
      <c r="D7" s="60" t="s">
        <v>119</v>
      </c>
      <c r="E7" s="60" t="s">
        <v>119</v>
      </c>
      <c r="F7" s="61" t="str">
        <f t="shared" si="0"/>
        <v>Winner Winner Chicken  Dinner</v>
      </c>
      <c r="J7" s="63"/>
      <c r="K7" s="64"/>
      <c r="L7" s="1" t="s">
        <v>197</v>
      </c>
      <c r="M7" s="65">
        <v>0.04</v>
      </c>
      <c r="O7" s="63"/>
    </row>
    <row r="8" spans="1:15" ht="15" customHeight="1" x14ac:dyDescent="0.3">
      <c r="A8" s="60" t="s">
        <v>198</v>
      </c>
      <c r="B8" s="60" t="s">
        <v>119</v>
      </c>
      <c r="C8" s="60" t="s">
        <v>119</v>
      </c>
      <c r="D8" s="60" t="s">
        <v>119</v>
      </c>
      <c r="E8" s="60" t="s">
        <v>119</v>
      </c>
      <c r="F8" s="61" t="str">
        <f t="shared" si="0"/>
        <v>Winner Winner Chicken  Dinner</v>
      </c>
      <c r="J8" s="63"/>
      <c r="K8" s="109" t="s">
        <v>870</v>
      </c>
      <c r="L8" s="66"/>
      <c r="M8" s="66"/>
      <c r="N8" s="66"/>
      <c r="O8" s="63"/>
    </row>
    <row r="9" spans="1:15" x14ac:dyDescent="0.3">
      <c r="A9" s="60" t="s">
        <v>199</v>
      </c>
      <c r="B9" s="60" t="s">
        <v>119</v>
      </c>
      <c r="C9" s="60" t="s">
        <v>192</v>
      </c>
      <c r="D9" s="60" t="s">
        <v>192</v>
      </c>
      <c r="E9" s="60" t="s">
        <v>192</v>
      </c>
      <c r="F9" s="61" t="str">
        <f t="shared" si="0"/>
        <v>Lose</v>
      </c>
      <c r="K9" s="67" t="s">
        <v>2</v>
      </c>
      <c r="L9" s="67" t="s">
        <v>4</v>
      </c>
      <c r="M9" s="68" t="s">
        <v>195</v>
      </c>
      <c r="N9" s="67" t="s">
        <v>197</v>
      </c>
    </row>
    <row r="10" spans="1:15" x14ac:dyDescent="0.3">
      <c r="A10" s="60" t="s">
        <v>200</v>
      </c>
      <c r="B10" s="60" t="s">
        <v>119</v>
      </c>
      <c r="C10" s="60" t="s">
        <v>192</v>
      </c>
      <c r="D10" s="60" t="s">
        <v>192</v>
      </c>
      <c r="E10" s="60" t="s">
        <v>192</v>
      </c>
      <c r="F10" s="61" t="str">
        <f t="shared" si="0"/>
        <v>Lose</v>
      </c>
      <c r="K10" s="1" t="s">
        <v>137</v>
      </c>
      <c r="L10" s="31">
        <v>250000</v>
      </c>
      <c r="M10" s="69">
        <v>8</v>
      </c>
      <c r="N10" s="1">
        <f>IF(AND(L10&gt;=150000,M10&gt;=10),L10*4%,0)</f>
        <v>0</v>
      </c>
    </row>
    <row r="11" spans="1:15" x14ac:dyDescent="0.3">
      <c r="A11" s="60" t="s">
        <v>201</v>
      </c>
      <c r="B11" s="60" t="s">
        <v>119</v>
      </c>
      <c r="C11" s="60" t="s">
        <v>192</v>
      </c>
      <c r="D11" s="60" t="s">
        <v>119</v>
      </c>
      <c r="E11" s="60" t="s">
        <v>192</v>
      </c>
      <c r="F11" s="61" t="str">
        <f t="shared" si="0"/>
        <v>Lose</v>
      </c>
      <c r="K11" s="1" t="s">
        <v>140</v>
      </c>
      <c r="L11" s="31">
        <v>110000</v>
      </c>
      <c r="M11" s="69">
        <v>19</v>
      </c>
      <c r="N11" s="1">
        <f t="shared" ref="N11:N19" si="1">IF(AND(L11&gt;=150000,M11&gt;=10),L11*4%,0)</f>
        <v>0</v>
      </c>
    </row>
    <row r="12" spans="1:15" x14ac:dyDescent="0.3">
      <c r="A12" s="60" t="s">
        <v>202</v>
      </c>
      <c r="B12" s="60" t="s">
        <v>119</v>
      </c>
      <c r="C12" s="60" t="s">
        <v>119</v>
      </c>
      <c r="D12" s="60" t="s">
        <v>119</v>
      </c>
      <c r="E12" s="60" t="s">
        <v>119</v>
      </c>
      <c r="F12" s="61" t="str">
        <f t="shared" si="0"/>
        <v>Winner Winner Chicken  Dinner</v>
      </c>
      <c r="K12" s="1" t="s">
        <v>144</v>
      </c>
      <c r="L12" s="31">
        <v>340000</v>
      </c>
      <c r="M12" s="69">
        <v>13</v>
      </c>
      <c r="N12" s="1">
        <f>IF(AND(L12&gt;=150000,M12&gt;=10),L12*4%,0)</f>
        <v>13600</v>
      </c>
    </row>
    <row r="13" spans="1:15" x14ac:dyDescent="0.3">
      <c r="A13" s="60" t="s">
        <v>203</v>
      </c>
      <c r="B13" s="60" t="s">
        <v>192</v>
      </c>
      <c r="C13" s="60" t="s">
        <v>119</v>
      </c>
      <c r="D13" s="60" t="s">
        <v>119</v>
      </c>
      <c r="E13" s="60" t="s">
        <v>119</v>
      </c>
      <c r="F13" s="61" t="str">
        <f t="shared" si="0"/>
        <v>Lose</v>
      </c>
      <c r="K13" s="1" t="s">
        <v>148</v>
      </c>
      <c r="L13" s="31">
        <v>220000</v>
      </c>
      <c r="M13" s="69">
        <v>20</v>
      </c>
      <c r="N13" s="1">
        <f t="shared" si="1"/>
        <v>8800</v>
      </c>
    </row>
    <row r="14" spans="1:15" x14ac:dyDescent="0.3">
      <c r="A14" s="60" t="s">
        <v>204</v>
      </c>
      <c r="B14" s="60" t="s">
        <v>119</v>
      </c>
      <c r="C14" s="60" t="s">
        <v>119</v>
      </c>
      <c r="D14" s="60" t="s">
        <v>192</v>
      </c>
      <c r="E14" s="60" t="s">
        <v>119</v>
      </c>
      <c r="F14" s="61" t="str">
        <f t="shared" si="0"/>
        <v>Lose</v>
      </c>
      <c r="K14" s="1" t="s">
        <v>152</v>
      </c>
      <c r="L14" s="31">
        <v>50000</v>
      </c>
      <c r="M14" s="69">
        <v>5</v>
      </c>
      <c r="N14" s="1">
        <f t="shared" si="1"/>
        <v>0</v>
      </c>
    </row>
    <row r="15" spans="1:15" x14ac:dyDescent="0.3">
      <c r="K15" s="1" t="s">
        <v>154</v>
      </c>
      <c r="L15" s="31">
        <v>110000</v>
      </c>
      <c r="M15" s="69">
        <v>3</v>
      </c>
      <c r="N15" s="1">
        <f t="shared" si="1"/>
        <v>0</v>
      </c>
    </row>
    <row r="16" spans="1:15" x14ac:dyDescent="0.3">
      <c r="K16" s="1" t="s">
        <v>156</v>
      </c>
      <c r="L16" s="31">
        <v>349800</v>
      </c>
      <c r="M16" s="69">
        <v>2</v>
      </c>
      <c r="N16" s="1">
        <f t="shared" si="1"/>
        <v>0</v>
      </c>
    </row>
    <row r="17" spans="11:14" x14ac:dyDescent="0.3">
      <c r="K17" s="1" t="s">
        <v>157</v>
      </c>
      <c r="L17" s="31">
        <v>340000</v>
      </c>
      <c r="M17" s="69">
        <v>14</v>
      </c>
      <c r="N17" s="1">
        <f t="shared" si="1"/>
        <v>13600</v>
      </c>
    </row>
    <row r="18" spans="11:14" x14ac:dyDescent="0.3">
      <c r="K18" s="1" t="s">
        <v>158</v>
      </c>
      <c r="L18" s="31">
        <v>112200</v>
      </c>
      <c r="M18" s="69">
        <v>11</v>
      </c>
      <c r="N18" s="1">
        <f t="shared" si="1"/>
        <v>0</v>
      </c>
    </row>
    <row r="19" spans="11:14" x14ac:dyDescent="0.3">
      <c r="K19" s="1" t="s">
        <v>159</v>
      </c>
      <c r="L19" s="31">
        <v>400000</v>
      </c>
      <c r="M19" s="69">
        <v>4</v>
      </c>
      <c r="N19" s="1">
        <f t="shared" si="1"/>
        <v>0</v>
      </c>
    </row>
    <row r="22" spans="11:14" x14ac:dyDescent="0.3">
      <c r="K22" s="52"/>
    </row>
    <row r="23" spans="11:14" x14ac:dyDescent="0.3">
      <c r="K23" s="108" t="s">
        <v>869</v>
      </c>
    </row>
    <row r="24" spans="11:14" x14ac:dyDescent="0.3">
      <c r="K24" s="67" t="s">
        <v>2</v>
      </c>
      <c r="L24" s="67" t="s">
        <v>4</v>
      </c>
      <c r="M24" s="68" t="s">
        <v>195</v>
      </c>
      <c r="N24" s="67" t="s">
        <v>197</v>
      </c>
    </row>
    <row r="25" spans="11:14" x14ac:dyDescent="0.3">
      <c r="K25" s="1" t="s">
        <v>137</v>
      </c>
      <c r="L25" s="31">
        <v>250000</v>
      </c>
      <c r="M25" s="69">
        <v>8</v>
      </c>
      <c r="N25" s="1">
        <f>IF(OR(L25&gt;=150000,M25&gt;=10),L25*4%,0)</f>
        <v>10000</v>
      </c>
    </row>
    <row r="26" spans="11:14" x14ac:dyDescent="0.3">
      <c r="K26" s="1" t="s">
        <v>140</v>
      </c>
      <c r="L26" s="31">
        <v>110000</v>
      </c>
      <c r="M26" s="69">
        <v>19</v>
      </c>
      <c r="N26" s="1">
        <f t="shared" ref="N26:N34" si="2">IF(OR(L26&gt;=150000,M26&gt;=10),L26*4%,0)</f>
        <v>4400</v>
      </c>
    </row>
    <row r="27" spans="11:14" x14ac:dyDescent="0.3">
      <c r="K27" s="1" t="s">
        <v>144</v>
      </c>
      <c r="L27" s="31">
        <v>340000</v>
      </c>
      <c r="M27" s="69">
        <v>13</v>
      </c>
      <c r="N27" s="1">
        <f t="shared" si="2"/>
        <v>13600</v>
      </c>
    </row>
    <row r="28" spans="11:14" x14ac:dyDescent="0.3">
      <c r="K28" s="1" t="s">
        <v>148</v>
      </c>
      <c r="L28" s="31">
        <v>220000</v>
      </c>
      <c r="M28" s="69">
        <v>20</v>
      </c>
      <c r="N28" s="1">
        <f t="shared" si="2"/>
        <v>8800</v>
      </c>
    </row>
    <row r="29" spans="11:14" x14ac:dyDescent="0.3">
      <c r="K29" s="1" t="s">
        <v>152</v>
      </c>
      <c r="L29" s="31">
        <v>50000</v>
      </c>
      <c r="M29" s="69">
        <v>5</v>
      </c>
      <c r="N29" s="1">
        <f t="shared" si="2"/>
        <v>0</v>
      </c>
    </row>
    <row r="30" spans="11:14" x14ac:dyDescent="0.3">
      <c r="K30" s="1" t="s">
        <v>154</v>
      </c>
      <c r="L30" s="31">
        <v>110000</v>
      </c>
      <c r="M30" s="69">
        <v>3</v>
      </c>
      <c r="N30" s="1">
        <f t="shared" si="2"/>
        <v>0</v>
      </c>
    </row>
    <row r="31" spans="11:14" x14ac:dyDescent="0.3">
      <c r="K31" s="1" t="s">
        <v>156</v>
      </c>
      <c r="L31" s="31">
        <v>349800</v>
      </c>
      <c r="M31" s="69">
        <v>2</v>
      </c>
      <c r="N31" s="1">
        <f t="shared" si="2"/>
        <v>13992</v>
      </c>
    </row>
    <row r="32" spans="11:14" x14ac:dyDescent="0.3">
      <c r="K32" s="1" t="s">
        <v>157</v>
      </c>
      <c r="L32" s="31">
        <v>340000</v>
      </c>
      <c r="M32" s="69">
        <v>14</v>
      </c>
      <c r="N32" s="1">
        <f t="shared" si="2"/>
        <v>13600</v>
      </c>
    </row>
    <row r="33" spans="11:14" x14ac:dyDescent="0.3">
      <c r="K33" s="1" t="s">
        <v>158</v>
      </c>
      <c r="L33" s="31">
        <v>112200</v>
      </c>
      <c r="M33" s="69">
        <v>11</v>
      </c>
      <c r="N33" s="1">
        <f t="shared" si="2"/>
        <v>4488</v>
      </c>
    </row>
    <row r="34" spans="11:14" x14ac:dyDescent="0.3">
      <c r="K34" s="1" t="s">
        <v>159</v>
      </c>
      <c r="L34" s="31">
        <v>400000</v>
      </c>
      <c r="M34" s="69">
        <v>4</v>
      </c>
      <c r="N34" s="1">
        <f t="shared" si="2"/>
        <v>16000</v>
      </c>
    </row>
  </sheetData>
  <dataConsolidate link="1"/>
  <mergeCells count="3">
    <mergeCell ref="K1:O1"/>
    <mergeCell ref="B3:E3"/>
    <mergeCell ref="L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Absolute Reference</vt:lpstr>
      <vt:lpstr>Mixed Cell reference</vt:lpstr>
      <vt:lpstr>References</vt:lpstr>
      <vt:lpstr>Naming Range</vt:lpstr>
      <vt:lpstr>IF Ex-1</vt:lpstr>
      <vt:lpstr>IF Ex-2</vt:lpstr>
      <vt:lpstr>IF Ex-3</vt:lpstr>
      <vt:lpstr>IF Ex-4</vt:lpstr>
      <vt:lpstr>IF Ex-5</vt:lpstr>
      <vt:lpstr>IF Ex-6</vt:lpstr>
      <vt:lpstr>Sheet11</vt:lpstr>
      <vt:lpstr>References (2)</vt:lpstr>
      <vt:lpstr>Vlookup(False)</vt:lpstr>
      <vt:lpstr>Vlookup-Ex1</vt:lpstr>
      <vt:lpstr>Vlookup-Ex2</vt:lpstr>
      <vt:lpstr>Vlookup(True)</vt:lpstr>
      <vt:lpstr>Hlookup</vt:lpstr>
      <vt:lpstr>Hlookup True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2022-07-01T10:14:39Z</dcterms:created>
  <dcterms:modified xsi:type="dcterms:W3CDTF">2023-01-02T14:53:39Z</dcterms:modified>
</cp:coreProperties>
</file>