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Excel Sheets for practice ( Vlookup,Hlookup...Etc)\"/>
    </mc:Choice>
  </mc:AlternateContent>
  <xr:revisionPtr revIDLastSave="0" documentId="8_{3D3277F8-F0E7-4615-8273-D866609413A0}" xr6:coauthVersionLast="47" xr6:coauthVersionMax="47" xr10:uidLastSave="{00000000-0000-0000-0000-000000000000}"/>
  <bookViews>
    <workbookView xWindow="-108" yWindow="-108" windowWidth="23256" windowHeight="12456" firstSheet="2" activeTab="4" xr2:uid="{3EB16E14-D1C8-4159-A9FE-199402F59644}"/>
  </bookViews>
  <sheets>
    <sheet name="Date &amp; Time" sheetId="1" r:id="rId1"/>
    <sheet name="Text Function" sheetId="3" r:id="rId2"/>
    <sheet name="Text" sheetId="4" r:id="rId3"/>
    <sheet name="Text Ex" sheetId="5" r:id="rId4"/>
    <sheet name="Multiple " sheetId="6" r:id="rId5"/>
    <sheet name="Data2" sheetId="7" r:id="rId6"/>
    <sheet name="Vlookup+Match" sheetId="8" r:id="rId7"/>
    <sheet name="2-Way Vlookup" sheetId="9" r:id="rId8"/>
    <sheet name="Index &amp; Match Ex1" sheetId="10" r:id="rId9"/>
    <sheet name="Data Validation Ex1" sheetId="11" r:id="rId10"/>
    <sheet name="Data Validation Ex2" sheetId="12" r:id="rId11"/>
    <sheet name="Data Validation Ex3 " sheetId="13" r:id="rId12"/>
    <sheet name="Data Validation Ex5" sheetId="14"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xlnm._FilterDatabase" localSheetId="5" hidden="1">Data2!$A$1:$P$469</definedName>
    <definedName name="_xlnm._FilterDatabase" localSheetId="4" hidden="1">'Multiple '!$A$2:$G$31</definedName>
    <definedName name="a" localSheetId="7">#REF!</definedName>
    <definedName name="a" localSheetId="8">#REF!</definedName>
    <definedName name="a">#REF!</definedName>
    <definedName name="abc" localSheetId="8">OFFSET('[1]Dynamic Ranges and Charts'!$B$29,COUNTA('[1]Dynamic Ranges and Charts'!$B$29:$B$213)-n,0,n,1)</definedName>
    <definedName name="ABC">#REF!</definedName>
    <definedName name="b" localSheetId="7">#REF!</definedName>
    <definedName name="b" localSheetId="8">#REF!</definedName>
    <definedName name="b">#REF!</definedName>
    <definedName name="circ" localSheetId="2">#REF!</definedName>
    <definedName name="circ">#REF!</definedName>
    <definedName name="CodeList">'[2]In List'!$C$2:$C$4</definedName>
    <definedName name="codes" localSheetId="7">'[3]Conditional format  A1'!#REF!</definedName>
    <definedName name="codes" localSheetId="8">'[3]Conditional format  A1'!#REF!</definedName>
    <definedName name="codes">'[3]Conditional format  A1'!#REF!</definedName>
    <definedName name="codes1" localSheetId="7">'[3]Conditional format  A1'!#REF!</definedName>
    <definedName name="codes1" localSheetId="8">'[3]Conditional format  A1'!#REF!</definedName>
    <definedName name="codes1">'[3]Conditional format  A1'!#REF!</definedName>
    <definedName name="COGS">'[4]Scenario Manager'!$B$4</definedName>
    <definedName name="Courses">[5]!tblCourseList[TITLE]</definedName>
    <definedName name="das">[6]Scenarios!$B$14</definedName>
    <definedName name="data">[7]Data!$B$7:$K$107</definedName>
    <definedName name="dataSet">#REF!</definedName>
    <definedName name="Days">ROW(INDIRECT("1:31"))</definedName>
    <definedName name="dec" localSheetId="7">#REF!</definedName>
    <definedName name="dec" localSheetId="8">#REF!</definedName>
    <definedName name="dec">#REF!</definedName>
    <definedName name="Dep.Exp.">'[4]Scenario Manager'!$B$6</definedName>
    <definedName name="dyn_budget">OFFSET('[1]Dynamic Ranges and Charts'!$B$5,1,2,COUNTA('[1]Dynamic Ranges and Charts'!$B$6:$B$17),1)</definedName>
    <definedName name="dyn_lastn_dates" localSheetId="7">OFFSET('[1]Dynamic Ranges and Charts'!$B$29,COUNTA('[1]Dynamic Ranges and Charts'!$B$29:$B$213)-n,0,n,1)</definedName>
    <definedName name="dyn_lastn_dates" localSheetId="8">OFFSET('[1]Dynamic Ranges and Charts'!$B$29,COUNTA('[1]Dynamic Ranges and Charts'!$B$29:$B$213)-n,0,n,1)</definedName>
    <definedName name="dyn_lastn_dates">OFFSET('[1]Dynamic Ranges and Charts'!$B$29,COUNTA('[1]Dynamic Ranges and Charts'!$B$29:$B$213)-n,0,n,1)</definedName>
    <definedName name="dyn_lastn_values" localSheetId="7">OFFSET('[1]Dynamic Ranges and Charts'!$B$29,COUNTA('[1]Dynamic Ranges and Charts'!$B$29:$B$213)-n,1,n,1)</definedName>
    <definedName name="dyn_lastn_values" localSheetId="8">OFFSET('[1]Dynamic Ranges and Charts'!$B$29,COUNTA('[1]Dynamic Ranges and Charts'!$B$29:$B$213)-n,1,n,1)</definedName>
    <definedName name="dyn_lastn_values">OFFSET('[1]Dynamic Ranges and Charts'!$B$29,COUNTA('[1]Dynamic Ranges and Charts'!$B$29:$B$213)-n,1,n,1)</definedName>
    <definedName name="dyn_range">OFFSET('[1]Dynamic Ranges'!$B$5,0,0,COUNTA(!$B$5:$B$100),3)</definedName>
    <definedName name="dyn_salary">OFFSET('[1]Dynamic Ranges and Charts'!$B$5,1,1,COUNTA('[1]Dynamic Ranges and Charts'!$B$6:$B$17),1)</definedName>
    <definedName name="EBIT">'[4]Scenario Manager'!$B$7</definedName>
    <definedName name="EDR">#REF!</definedName>
    <definedName name="EDS">#REF!</definedName>
    <definedName name="Employees">[5]!tblEmployeeInfo[NAME]</definedName>
    <definedName name="Expenses">'[4]Scenario Manager'!$B$5</definedName>
    <definedName name="GUJARAT">'Data Validation Ex3 '!$G$8:$G$14</definedName>
    <definedName name="Header">Data2!$A$1:$P$1</definedName>
    <definedName name="hourly_labor_cost" localSheetId="7">[6]Scenarios!$B$2</definedName>
    <definedName name="hourly_labor_cost" localSheetId="8">[6]Scenarios!$B$2</definedName>
    <definedName name="hourly_labor_cost" localSheetId="2">'[8]Scenario Mgr.'!$B$4</definedName>
    <definedName name="Hourly_labor_cost">'[9]Scenario Mgr.'!$B$4</definedName>
    <definedName name="income">'[10]Worksheet-1'!$B$2:$F$2</definedName>
    <definedName name="Increments" localSheetId="7">#REF!</definedName>
    <definedName name="Increments" localSheetId="8">#REF!</definedName>
    <definedName name="Increments">#REF!</definedName>
    <definedName name="Int.Exp.">'[4]Scenario Manager'!$B$9</definedName>
    <definedName name="InventoryPart">'[11]Assumptions for DV'!$A$2:$A$17</definedName>
    <definedName name="jan" localSheetId="7">#REF!</definedName>
    <definedName name="jan" localSheetId="8">#REF!</definedName>
    <definedName name="jan">#REF!</definedName>
    <definedName name="KCosts_9" localSheetId="7">#REF!</definedName>
    <definedName name="KCosts_9" localSheetId="8">#REF!</definedName>
    <definedName name="KCosts_9">#REF!</definedName>
    <definedName name="lastname">[10]Sheet1!$A$3:$A$150</definedName>
    <definedName name="lettergrade" localSheetId="7">#REF!</definedName>
    <definedName name="lettergrade" localSheetId="8">#REF!</definedName>
    <definedName name="lettergrade">#REF!</definedName>
    <definedName name="list1">'[12]WB 1'!$A$1:$E$1</definedName>
    <definedName name="material_cost" localSheetId="7">[6]Scenarios!$B$3</definedName>
    <definedName name="material_cost" localSheetId="8">[6]Scenarios!$B$3</definedName>
    <definedName name="material_cost" localSheetId="2">'[8]Scenario Mgr.'!$B$5</definedName>
    <definedName name="Material_cost">'[9]Scenario Mgr.'!$B$5</definedName>
    <definedName name="MY">#REF!</definedName>
    <definedName name="n">'[1]Dynamic Ranges and Charts'!$D$30</definedName>
    <definedName name="name" localSheetId="7">#REF!</definedName>
    <definedName name="name" localSheetId="8">#REF!</definedName>
    <definedName name="name">#REF!</definedName>
    <definedName name="Number_mailed" localSheetId="7">#REF!</definedName>
    <definedName name="Number_mailed" localSheetId="8">#REF!</definedName>
    <definedName name="Number_mailed" localSheetId="2">'[8]Data Table Ex2'!$B$6</definedName>
    <definedName name="Number_mailed">'[9]Data Table Ex2'!$B$6</definedName>
    <definedName name="Pivot_tbl">OFFSET(#REF!,0,0,COUNTA(#REF!),COUNTA(#REF!))</definedName>
    <definedName name="policyno">[10]Sheet1!$C$3:$C$150</definedName>
    <definedName name="PPE_life">[13]Offset!$J$11</definedName>
    <definedName name="PreTaxIncome">'[4]Scenario Manager'!$B$10</definedName>
    <definedName name="ProductA_Profit" localSheetId="7">#REF!</definedName>
    <definedName name="ProductA_Profit" localSheetId="8">#REF!</definedName>
    <definedName name="ProductA_Profit">#REF!</definedName>
    <definedName name="ProductB_Profit" localSheetId="7">#REF!</definedName>
    <definedName name="ProductB_Profit" localSheetId="8">#REF!</definedName>
    <definedName name="ProductB_Profit">#REF!</definedName>
    <definedName name="ProductC_Profit" localSheetId="7">#REF!</definedName>
    <definedName name="ProductC_Profit" localSheetId="8">#REF!</definedName>
    <definedName name="ProductC_Profit">#REF!</definedName>
    <definedName name="profit" localSheetId="7">#REF!</definedName>
    <definedName name="profit" localSheetId="8">#REF!</definedName>
    <definedName name="profit">#REF!</definedName>
    <definedName name="Profit_Product_A">[6]Scenarios!$B$12</definedName>
    <definedName name="Profit_Product_B">[6]Scenarios!$C$12</definedName>
    <definedName name="Profit_Product_C">[6]Scenarios!$D$12</definedName>
    <definedName name="profits">[6]Scenarios!$B$12:$D$12</definedName>
    <definedName name="province">'[10]Worksheet-1'!$A$3:$A$11</definedName>
    <definedName name="PUNJAB">'Data Validation Ex3 '!$F$8:$F$10</definedName>
    <definedName name="quarterly_rates" localSheetId="7">#REF!</definedName>
    <definedName name="quarterly_rates" localSheetId="8">#REF!</definedName>
    <definedName name="quarterly_rates">#REF!</definedName>
    <definedName name="RAJASTHAN">'Data Validation Ex3 '!$E$8:$E$30</definedName>
    <definedName name="Range1" localSheetId="7">'[14]Worksheet 2'!#REF!</definedName>
    <definedName name="Range1" localSheetId="8">'[14]Worksheet 2'!#REF!</definedName>
    <definedName name="Range1">'[14]Worksheet 2'!#REF!</definedName>
    <definedName name="Sales">'[4]Scenario Manager'!$B$3</definedName>
    <definedName name="Shop1">#REF!</definedName>
    <definedName name="Shop2">#REF!</definedName>
    <definedName name="Shop3">#REF!</definedName>
    <definedName name="Shop4">#REF!</definedName>
    <definedName name="Shop5">#REF!</definedName>
    <definedName name="Start_10" localSheetId="7">#REF!</definedName>
    <definedName name="Start_10" localSheetId="8">#REF!</definedName>
    <definedName name="Start_10">#REF!</definedName>
    <definedName name="Start_16" localSheetId="7">#REF!</definedName>
    <definedName name="Start_16" localSheetId="8">#REF!</definedName>
    <definedName name="Start_16">#REF!</definedName>
    <definedName name="Start_18" localSheetId="7">#REF!</definedName>
    <definedName name="Start_18" localSheetId="8">#REF!</definedName>
    <definedName name="Start_18">#REF!</definedName>
    <definedName name="Start_19" localSheetId="7">#REF!</definedName>
    <definedName name="Start_19" localSheetId="8">#REF!</definedName>
    <definedName name="Start_19">#REF!</definedName>
    <definedName name="Start_3" localSheetId="7">#REF!</definedName>
    <definedName name="Start_3" localSheetId="8">#REF!</definedName>
    <definedName name="Start_3">#REF!</definedName>
    <definedName name="Start_4" localSheetId="7">#REF!</definedName>
    <definedName name="Start_4" localSheetId="8">#REF!</definedName>
    <definedName name="Start_4">#REF!</definedName>
    <definedName name="Start_5" localSheetId="7">#REF!</definedName>
    <definedName name="Start_5" localSheetId="8">#REF!</definedName>
    <definedName name="Start_5">#REF!</definedName>
    <definedName name="Start_6" localSheetId="7">#REF!</definedName>
    <definedName name="Start_6" localSheetId="8">#REF!</definedName>
    <definedName name="Start_6">#REF!</definedName>
    <definedName name="Start_7" localSheetId="7">#REF!</definedName>
    <definedName name="Start_7" localSheetId="8">#REF!</definedName>
    <definedName name="Start_7">#REF!</definedName>
    <definedName name="State">'[15]Dynamic Data Validation'!$D$1:$G$1</definedName>
    <definedName name="Statedetails">Data2!$A$1:$P$469</definedName>
    <definedName name="StoreRoom">#REF!</definedName>
    <definedName name="t" localSheetId="7">#REF!</definedName>
    <definedName name="t" localSheetId="8">#REF!</definedName>
    <definedName name="t">#REF!</definedName>
    <definedName name="Tax" localSheetId="7">'[16]Error Ex2'!#REF!</definedName>
    <definedName name="Tax" localSheetId="8">'[16]Error Ex2'!#REF!</definedName>
    <definedName name="Tax">'[16]Error Ex2'!#REF!</definedName>
    <definedName name="TaxExp.">'[4]Scenario Manager'!$B$12</definedName>
    <definedName name="taxrate">'[10]Worksheet-1'!$B$3:$F$11</definedName>
    <definedName name="Total_Profit">[6]Scenarios!$B$14</definedName>
    <definedName name="UTTAR_PRADESH">'Data Validation Ex3 '!$H$8:$H$25</definedName>
    <definedName name="x" localSheetId="7">#REF!</definedName>
    <definedName name="x" localSheetId="8">#REF!</definedName>
    <definedName name="x">#REF!</definedName>
    <definedName name="y" localSheetId="7">#REF!</definedName>
    <definedName name="y" localSheetId="8">#REF!</definedName>
    <definedName nam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8" l="1"/>
  <c r="M3" i="8"/>
  <c r="N3" i="8"/>
  <c r="L4" i="8"/>
  <c r="M4" i="8"/>
  <c r="N4" i="8"/>
  <c r="L5" i="8"/>
  <c r="M5" i="8"/>
  <c r="N5" i="8"/>
  <c r="L6" i="8"/>
  <c r="M6" i="8"/>
  <c r="N6" i="8"/>
  <c r="L7" i="8"/>
  <c r="M7" i="8"/>
  <c r="N7" i="8"/>
  <c r="L8" i="8"/>
  <c r="M8" i="8"/>
  <c r="N8" i="8"/>
  <c r="L9" i="8"/>
  <c r="M9" i="8"/>
  <c r="N9" i="8"/>
  <c r="L10" i="8"/>
  <c r="M10" i="8"/>
  <c r="N10" i="8"/>
  <c r="L11" i="8"/>
  <c r="M11" i="8"/>
  <c r="N11" i="8"/>
  <c r="L12" i="8"/>
  <c r="M12" i="8"/>
  <c r="N12" i="8"/>
  <c r="L13" i="8"/>
  <c r="M13" i="8"/>
  <c r="N13" i="8"/>
  <c r="L14" i="8"/>
  <c r="M14" i="8"/>
  <c r="N14" i="8"/>
  <c r="L15" i="8"/>
  <c r="M15" i="8"/>
  <c r="N15" i="8"/>
  <c r="L16" i="8"/>
  <c r="M16" i="8"/>
  <c r="N16" i="8"/>
  <c r="L17" i="8"/>
  <c r="M17" i="8"/>
  <c r="N17" i="8"/>
  <c r="L18" i="8"/>
  <c r="M18" i="8"/>
  <c r="N18" i="8"/>
  <c r="L19" i="8"/>
  <c r="M19" i="8"/>
  <c r="N19" i="8"/>
  <c r="L20" i="8"/>
  <c r="M20" i="8"/>
  <c r="N20" i="8"/>
  <c r="L21" i="8"/>
  <c r="M21" i="8"/>
  <c r="N21" i="8"/>
  <c r="L22" i="8"/>
  <c r="M22" i="8"/>
  <c r="N22" i="8"/>
  <c r="M2" i="8"/>
  <c r="N2" i="8"/>
  <c r="L2" i="8"/>
  <c r="C8" i="10"/>
  <c r="C4" i="9"/>
  <c r="I24" i="9"/>
  <c r="C2" i="8"/>
  <c r="D2" i="8"/>
  <c r="C3" i="8"/>
  <c r="D3" i="8"/>
  <c r="C4" i="8"/>
  <c r="D4" i="8"/>
  <c r="C5" i="8"/>
  <c r="D5" i="8"/>
  <c r="C6" i="8"/>
  <c r="D6" i="8"/>
  <c r="C7" i="8"/>
  <c r="D7" i="8"/>
  <c r="C8" i="8"/>
  <c r="D8" i="8"/>
  <c r="C9" i="8"/>
  <c r="D9" i="8"/>
  <c r="C10" i="8"/>
  <c r="D10" i="8"/>
  <c r="C11" i="8"/>
  <c r="D11" i="8"/>
  <c r="C12" i="8"/>
  <c r="D12" i="8"/>
  <c r="C13" i="8"/>
  <c r="D13" i="8"/>
  <c r="C14" i="8"/>
  <c r="D14" i="8"/>
  <c r="C15" i="8"/>
  <c r="D15" i="8"/>
  <c r="C16" i="8"/>
  <c r="D16" i="8"/>
  <c r="C17" i="8"/>
  <c r="D17" i="8"/>
  <c r="C18" i="8"/>
  <c r="D18" i="8"/>
  <c r="C19" i="8"/>
  <c r="D19" i="8"/>
  <c r="C20" i="8"/>
  <c r="D20" i="8"/>
  <c r="C21" i="8"/>
  <c r="D21" i="8"/>
  <c r="C22" i="8"/>
  <c r="D22" i="8"/>
  <c r="B3" i="8"/>
  <c r="B4" i="8"/>
  <c r="B5" i="8"/>
  <c r="B6" i="8"/>
  <c r="B7" i="8"/>
  <c r="B8" i="8"/>
  <c r="B9" i="8"/>
  <c r="B10" i="8"/>
  <c r="B11" i="8"/>
  <c r="B12" i="8"/>
  <c r="B13" i="8"/>
  <c r="B14" i="8"/>
  <c r="B15" i="8"/>
  <c r="B16" i="8"/>
  <c r="B17" i="8"/>
  <c r="B18" i="8"/>
  <c r="B19" i="8"/>
  <c r="B20" i="8"/>
  <c r="B21" i="8"/>
  <c r="B22" i="8"/>
  <c r="B2" i="8"/>
  <c r="X3" i="6" l="1"/>
  <c r="Y3" i="6"/>
  <c r="X4" i="6"/>
  <c r="Y4" i="6"/>
  <c r="X5" i="6"/>
  <c r="Y5" i="6"/>
  <c r="X6" i="6"/>
  <c r="Y6" i="6"/>
  <c r="X7" i="6"/>
  <c r="Y7" i="6"/>
  <c r="X8" i="6"/>
  <c r="Y8" i="6"/>
  <c r="X9" i="6"/>
  <c r="Y9" i="6"/>
  <c r="X10" i="6"/>
  <c r="Y10" i="6"/>
  <c r="X11" i="6"/>
  <c r="Y11" i="6"/>
  <c r="X12" i="6"/>
  <c r="Y12" i="6"/>
  <c r="X13" i="6"/>
  <c r="Y13" i="6"/>
  <c r="X14" i="6"/>
  <c r="Y14" i="6"/>
  <c r="X15" i="6"/>
  <c r="Y15" i="6"/>
  <c r="X16" i="6"/>
  <c r="Y16" i="6"/>
  <c r="X17" i="6"/>
  <c r="Y17" i="6"/>
  <c r="X18" i="6"/>
  <c r="Y18" i="6"/>
  <c r="X19" i="6"/>
  <c r="Y19" i="6"/>
  <c r="X20" i="6"/>
  <c r="Y20" i="6"/>
  <c r="X21" i="6"/>
  <c r="Y21" i="6"/>
  <c r="W4" i="6"/>
  <c r="W5" i="6"/>
  <c r="W6" i="6"/>
  <c r="W7" i="6"/>
  <c r="W8" i="6"/>
  <c r="W9" i="6"/>
  <c r="W10" i="6"/>
  <c r="W11" i="6"/>
  <c r="W12" i="6"/>
  <c r="W13" i="6"/>
  <c r="W14" i="6"/>
  <c r="W15" i="6"/>
  <c r="W16" i="6"/>
  <c r="W17" i="6"/>
  <c r="W18" i="6"/>
  <c r="W19" i="6"/>
  <c r="W20" i="6"/>
  <c r="W21" i="6"/>
  <c r="W3" i="6"/>
  <c r="K3" i="6"/>
  <c r="L1" i="6"/>
  <c r="L3" i="6" s="1"/>
  <c r="M1" i="6"/>
  <c r="M8" i="6" s="1"/>
  <c r="N1" i="6"/>
  <c r="K1" i="6"/>
  <c r="K11" i="6" s="1"/>
  <c r="C6" i="5"/>
  <c r="C7" i="5"/>
  <c r="C8" i="5"/>
  <c r="C9" i="5"/>
  <c r="C10" i="5"/>
  <c r="C11" i="5"/>
  <c r="C12" i="5"/>
  <c r="C13" i="5"/>
  <c r="C14" i="5"/>
  <c r="C15" i="5"/>
  <c r="C16" i="5"/>
  <c r="C17" i="5"/>
  <c r="C18" i="5"/>
  <c r="C5" i="5"/>
  <c r="M3" i="3"/>
  <c r="M4" i="3"/>
  <c r="M5" i="3"/>
  <c r="M6" i="3"/>
  <c r="M7" i="3"/>
  <c r="M8" i="3"/>
  <c r="M9" i="3"/>
  <c r="M10" i="3"/>
  <c r="M11" i="3"/>
  <c r="M12" i="3"/>
  <c r="M13" i="3"/>
  <c r="M14" i="3"/>
  <c r="M15" i="3"/>
  <c r="M16" i="3"/>
  <c r="M17" i="3"/>
  <c r="M18" i="3"/>
  <c r="M19" i="3"/>
  <c r="M20" i="3"/>
  <c r="M21" i="3"/>
  <c r="M2" i="3"/>
  <c r="N3" i="3"/>
  <c r="N4" i="3"/>
  <c r="N5" i="3"/>
  <c r="O5" i="3" s="1"/>
  <c r="N6" i="3"/>
  <c r="N7" i="3"/>
  <c r="N8" i="3"/>
  <c r="O8" i="3" s="1"/>
  <c r="N9" i="3"/>
  <c r="N10" i="3"/>
  <c r="O10" i="3" s="1"/>
  <c r="N11" i="3"/>
  <c r="N12" i="3"/>
  <c r="N13" i="3"/>
  <c r="O13" i="3" s="1"/>
  <c r="N14" i="3"/>
  <c r="N15" i="3"/>
  <c r="N16" i="3"/>
  <c r="O16" i="3" s="1"/>
  <c r="N17" i="3"/>
  <c r="N18" i="3"/>
  <c r="O18" i="3" s="1"/>
  <c r="N19" i="3"/>
  <c r="N20" i="3"/>
  <c r="N21" i="3"/>
  <c r="O21" i="3" s="1"/>
  <c r="N2" i="3"/>
  <c r="L3" i="3"/>
  <c r="P3" i="3" s="1"/>
  <c r="L4" i="3"/>
  <c r="P4" i="3" s="1"/>
  <c r="L5" i="3"/>
  <c r="P5" i="3" s="1"/>
  <c r="L6" i="3"/>
  <c r="P6" i="3" s="1"/>
  <c r="L7" i="3"/>
  <c r="O7" i="3" s="1"/>
  <c r="L8" i="3"/>
  <c r="P8" i="3" s="1"/>
  <c r="L9" i="3"/>
  <c r="O9" i="3" s="1"/>
  <c r="L10" i="3"/>
  <c r="P10" i="3" s="1"/>
  <c r="L11" i="3"/>
  <c r="P11" i="3" s="1"/>
  <c r="L12" i="3"/>
  <c r="P12" i="3" s="1"/>
  <c r="L13" i="3"/>
  <c r="L14" i="3"/>
  <c r="P14" i="3" s="1"/>
  <c r="L15" i="3"/>
  <c r="O15" i="3" s="1"/>
  <c r="L16" i="3"/>
  <c r="L17" i="3"/>
  <c r="O17" i="3" s="1"/>
  <c r="L18" i="3"/>
  <c r="L19" i="3"/>
  <c r="P19" i="3" s="1"/>
  <c r="L20" i="3"/>
  <c r="P20" i="3" s="1"/>
  <c r="L21" i="3"/>
  <c r="L2" i="3"/>
  <c r="P2" i="3" s="1"/>
  <c r="I3" i="3"/>
  <c r="I4" i="3"/>
  <c r="I5" i="3"/>
  <c r="I6" i="3"/>
  <c r="I7" i="3"/>
  <c r="I8" i="3"/>
  <c r="I9" i="3"/>
  <c r="I10" i="3"/>
  <c r="I11" i="3"/>
  <c r="I12" i="3"/>
  <c r="I13" i="3"/>
  <c r="I14" i="3"/>
  <c r="I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2" i="3"/>
  <c r="C2" i="3"/>
  <c r="B2" i="3"/>
  <c r="D2" i="3" s="1"/>
  <c r="I17"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B3" i="3"/>
  <c r="D3" i="3" s="1"/>
  <c r="B4" i="3"/>
  <c r="D4" i="3" s="1"/>
  <c r="B5" i="3"/>
  <c r="D5" i="3" s="1"/>
  <c r="B6" i="3"/>
  <c r="D6" i="3" s="1"/>
  <c r="B7" i="3"/>
  <c r="D7" i="3" s="1"/>
  <c r="B8" i="3"/>
  <c r="D8" i="3" s="1"/>
  <c r="B9" i="3"/>
  <c r="D9" i="3" s="1"/>
  <c r="B10" i="3"/>
  <c r="D10" i="3" s="1"/>
  <c r="B11" i="3"/>
  <c r="D11" i="3" s="1"/>
  <c r="B12" i="3"/>
  <c r="D12" i="3" s="1"/>
  <c r="B13" i="3"/>
  <c r="D13" i="3" s="1"/>
  <c r="B14" i="3"/>
  <c r="D14" i="3" s="1"/>
  <c r="B15" i="3"/>
  <c r="D15" i="3" s="1"/>
  <c r="B16" i="3"/>
  <c r="D16" i="3" s="1"/>
  <c r="B17" i="3"/>
  <c r="D17" i="3" s="1"/>
  <c r="B18" i="3"/>
  <c r="D18" i="3" s="1"/>
  <c r="B19" i="3"/>
  <c r="D19" i="3" s="1"/>
  <c r="B20" i="3"/>
  <c r="D20" i="3" s="1"/>
  <c r="B21" i="3"/>
  <c r="D21" i="3" s="1"/>
  <c r="B22" i="3"/>
  <c r="D22" i="3" s="1"/>
  <c r="B23" i="3"/>
  <c r="D23" i="3" s="1"/>
  <c r="B24" i="3"/>
  <c r="D24" i="3" s="1"/>
  <c r="B25" i="3"/>
  <c r="D25" i="3" s="1"/>
  <c r="B26" i="3"/>
  <c r="D26" i="3" s="1"/>
  <c r="B27" i="3"/>
  <c r="D27" i="3" s="1"/>
  <c r="B28" i="3"/>
  <c r="D28" i="3" s="1"/>
  <c r="B29" i="3"/>
  <c r="D29" i="3" s="1"/>
  <c r="B30" i="3"/>
  <c r="D30" i="3" s="1"/>
  <c r="B31" i="3"/>
  <c r="D31" i="3" s="1"/>
  <c r="B32" i="3"/>
  <c r="D32" i="3" s="1"/>
  <c r="B33" i="3"/>
  <c r="D33" i="3" s="1"/>
  <c r="B34" i="3"/>
  <c r="D34" i="3" s="1"/>
  <c r="B35" i="3"/>
  <c r="D35" i="3" s="1"/>
  <c r="B36" i="3"/>
  <c r="D36" i="3" s="1"/>
  <c r="B37" i="3"/>
  <c r="D37" i="3" s="1"/>
  <c r="B38" i="3"/>
  <c r="D38" i="3" s="1"/>
  <c r="B39" i="3"/>
  <c r="D39" i="3" s="1"/>
  <c r="B40" i="3"/>
  <c r="D40" i="3" s="1"/>
  <c r="B41" i="3"/>
  <c r="D41" i="3" s="1"/>
  <c r="B42" i="3"/>
  <c r="D42" i="3" s="1"/>
  <c r="B43" i="3"/>
  <c r="D43" i="3" s="1"/>
  <c r="B44" i="3"/>
  <c r="D44" i="3" s="1"/>
  <c r="B45" i="3"/>
  <c r="D45" i="3" s="1"/>
  <c r="B46" i="3"/>
  <c r="D46" i="3" s="1"/>
  <c r="B47" i="3"/>
  <c r="D47" i="3" s="1"/>
  <c r="B48" i="3"/>
  <c r="D48" i="3" s="1"/>
  <c r="B49" i="3"/>
  <c r="D49" i="3" s="1"/>
  <c r="B50" i="3"/>
  <c r="D50" i="3" s="1"/>
  <c r="B51" i="3"/>
  <c r="D51" i="3" s="1"/>
  <c r="B52" i="3"/>
  <c r="D52" i="3" s="1"/>
  <c r="B53" i="3"/>
  <c r="D53" i="3" s="1"/>
  <c r="B54" i="3"/>
  <c r="D54" i="3" s="1"/>
  <c r="B55" i="3"/>
  <c r="D55" i="3" s="1"/>
  <c r="B56" i="3"/>
  <c r="D56" i="3" s="1"/>
  <c r="B57" i="3"/>
  <c r="D57" i="3" s="1"/>
  <c r="B58" i="3"/>
  <c r="D58" i="3" s="1"/>
  <c r="B59" i="3"/>
  <c r="D59" i="3" s="1"/>
  <c r="B60" i="3"/>
  <c r="D60" i="3" s="1"/>
  <c r="B61" i="3"/>
  <c r="D61" i="3" s="1"/>
  <c r="B62" i="3"/>
  <c r="D62" i="3" s="1"/>
  <c r="B63" i="3"/>
  <c r="D63" i="3" s="1"/>
  <c r="B64" i="3"/>
  <c r="D64" i="3" s="1"/>
  <c r="B65" i="3"/>
  <c r="D65" i="3" s="1"/>
  <c r="B66" i="3"/>
  <c r="D66" i="3" s="1"/>
  <c r="B67" i="3"/>
  <c r="D67" i="3" s="1"/>
  <c r="B68" i="3"/>
  <c r="D68" i="3" s="1"/>
  <c r="B69" i="3"/>
  <c r="D69" i="3" s="1"/>
  <c r="B70" i="3"/>
  <c r="D70" i="3" s="1"/>
  <c r="B71" i="3"/>
  <c r="D71" i="3" s="1"/>
  <c r="B72" i="3"/>
  <c r="D72" i="3" s="1"/>
  <c r="B73" i="3"/>
  <c r="D73" i="3" s="1"/>
  <c r="R5" i="1"/>
  <c r="Q5" i="1"/>
  <c r="P5" i="1"/>
  <c r="N6" i="1"/>
  <c r="N7" i="1"/>
  <c r="N8" i="1"/>
  <c r="N9" i="1"/>
  <c r="N10" i="1"/>
  <c r="N11" i="1"/>
  <c r="N12" i="1"/>
  <c r="N13" i="1"/>
  <c r="N14" i="1"/>
  <c r="N5" i="1"/>
  <c r="D13" i="1"/>
  <c r="E16" i="1"/>
  <c r="E5" i="1"/>
  <c r="E4" i="1"/>
  <c r="E3" i="1"/>
  <c r="E7" i="1" s="1"/>
  <c r="D12" i="1"/>
  <c r="E19" i="1"/>
  <c r="E18" i="1"/>
  <c r="E17" i="1"/>
  <c r="T25" i="10"/>
  <c r="P25" i="10"/>
  <c r="L25" i="10"/>
  <c r="H25" i="10"/>
  <c r="T24" i="10"/>
  <c r="P24" i="10"/>
  <c r="L24" i="10"/>
  <c r="H24" i="10"/>
  <c r="T23" i="10"/>
  <c r="P23" i="10"/>
  <c r="L23" i="10"/>
  <c r="H23" i="10"/>
  <c r="T22" i="10"/>
  <c r="P22" i="10"/>
  <c r="L22" i="10"/>
  <c r="H22" i="10"/>
  <c r="T21" i="10"/>
  <c r="P21" i="10"/>
  <c r="L21" i="10"/>
  <c r="H21" i="10"/>
  <c r="T20" i="10"/>
  <c r="P20" i="10"/>
  <c r="L20" i="10"/>
  <c r="H20" i="10"/>
  <c r="T19" i="10"/>
  <c r="P19" i="10"/>
  <c r="L19" i="10"/>
  <c r="H19" i="10"/>
  <c r="T18" i="10"/>
  <c r="P18" i="10"/>
  <c r="L18" i="10"/>
  <c r="H18" i="10"/>
  <c r="T17" i="10"/>
  <c r="P17" i="10"/>
  <c r="L17" i="10"/>
  <c r="H17" i="10"/>
  <c r="T16" i="10"/>
  <c r="P16" i="10"/>
  <c r="L16" i="10"/>
  <c r="H16" i="10"/>
  <c r="T15" i="10"/>
  <c r="P15" i="10"/>
  <c r="L15" i="10"/>
  <c r="H15" i="10"/>
  <c r="T14" i="10"/>
  <c r="P14" i="10"/>
  <c r="L14" i="10"/>
  <c r="H14" i="10"/>
  <c r="T13" i="10"/>
  <c r="P13" i="10"/>
  <c r="L13" i="10"/>
  <c r="H13" i="10"/>
  <c r="T12" i="10"/>
  <c r="F8" i="10" s="1"/>
  <c r="P12" i="10"/>
  <c r="E8" i="10" s="1"/>
  <c r="L12" i="10"/>
  <c r="D8" i="10" s="1"/>
  <c r="H12" i="10"/>
  <c r="T11" i="10"/>
  <c r="P11" i="10"/>
  <c r="L11" i="10"/>
  <c r="H11" i="10"/>
  <c r="P469" i="7"/>
  <c r="O469" i="7"/>
  <c r="N469" i="7"/>
  <c r="M469" i="7"/>
  <c r="L469" i="7"/>
  <c r="P468" i="7"/>
  <c r="O468" i="7"/>
  <c r="N468" i="7"/>
  <c r="M468" i="7"/>
  <c r="L468" i="7"/>
  <c r="P467" i="7"/>
  <c r="O467" i="7"/>
  <c r="N467" i="7"/>
  <c r="M467" i="7"/>
  <c r="L467" i="7"/>
  <c r="P466" i="7"/>
  <c r="O466" i="7"/>
  <c r="N466" i="7"/>
  <c r="M466" i="7"/>
  <c r="L466" i="7"/>
  <c r="P465" i="7"/>
  <c r="O465" i="7"/>
  <c r="N465" i="7"/>
  <c r="M465" i="7"/>
  <c r="L465" i="7"/>
  <c r="P464" i="7"/>
  <c r="O464" i="7"/>
  <c r="N464" i="7"/>
  <c r="M464" i="7"/>
  <c r="L464" i="7"/>
  <c r="P463" i="7"/>
  <c r="O463" i="7"/>
  <c r="N463" i="7"/>
  <c r="M463" i="7"/>
  <c r="L463" i="7"/>
  <c r="P462" i="7"/>
  <c r="O462" i="7"/>
  <c r="N462" i="7"/>
  <c r="M462" i="7"/>
  <c r="L462" i="7"/>
  <c r="P461" i="7"/>
  <c r="O461" i="7"/>
  <c r="N461" i="7"/>
  <c r="M461" i="7"/>
  <c r="L461" i="7"/>
  <c r="P460" i="7"/>
  <c r="O460" i="7"/>
  <c r="N460" i="7"/>
  <c r="M460" i="7"/>
  <c r="L460" i="7"/>
  <c r="P459" i="7"/>
  <c r="O459" i="7"/>
  <c r="N459" i="7"/>
  <c r="M459" i="7"/>
  <c r="L459" i="7"/>
  <c r="P458" i="7"/>
  <c r="O458" i="7"/>
  <c r="N458" i="7"/>
  <c r="M458" i="7"/>
  <c r="L458" i="7"/>
  <c r="P457" i="7"/>
  <c r="O457" i="7"/>
  <c r="N457" i="7"/>
  <c r="M457" i="7"/>
  <c r="L457" i="7"/>
  <c r="P456" i="7"/>
  <c r="O456" i="7"/>
  <c r="N456" i="7"/>
  <c r="M456" i="7"/>
  <c r="L456" i="7"/>
  <c r="P455" i="7"/>
  <c r="O455" i="7"/>
  <c r="N455" i="7"/>
  <c r="M455" i="7"/>
  <c r="L455" i="7"/>
  <c r="P454" i="7"/>
  <c r="O454" i="7"/>
  <c r="N454" i="7"/>
  <c r="M454" i="7"/>
  <c r="L454" i="7"/>
  <c r="P453" i="7"/>
  <c r="O453" i="7"/>
  <c r="N453" i="7"/>
  <c r="M453" i="7"/>
  <c r="L453" i="7"/>
  <c r="P452" i="7"/>
  <c r="O452" i="7"/>
  <c r="N452" i="7"/>
  <c r="M452" i="7"/>
  <c r="L452" i="7"/>
  <c r="P451" i="7"/>
  <c r="O451" i="7"/>
  <c r="N451" i="7"/>
  <c r="M451" i="7"/>
  <c r="L451" i="7"/>
  <c r="P450" i="7"/>
  <c r="O450" i="7"/>
  <c r="N450" i="7"/>
  <c r="M450" i="7"/>
  <c r="L450" i="7"/>
  <c r="P449" i="7"/>
  <c r="O449" i="7"/>
  <c r="N449" i="7"/>
  <c r="M449" i="7"/>
  <c r="L449" i="7"/>
  <c r="P448" i="7"/>
  <c r="O448" i="7"/>
  <c r="N448" i="7"/>
  <c r="M448" i="7"/>
  <c r="L448" i="7"/>
  <c r="P447" i="7"/>
  <c r="O447" i="7"/>
  <c r="N447" i="7"/>
  <c r="M447" i="7"/>
  <c r="L447" i="7"/>
  <c r="P446" i="7"/>
  <c r="O446" i="7"/>
  <c r="N446" i="7"/>
  <c r="M446" i="7"/>
  <c r="L446" i="7"/>
  <c r="P445" i="7"/>
  <c r="O445" i="7"/>
  <c r="N445" i="7"/>
  <c r="M445" i="7"/>
  <c r="L445" i="7"/>
  <c r="P444" i="7"/>
  <c r="O444" i="7"/>
  <c r="N444" i="7"/>
  <c r="M444" i="7"/>
  <c r="L444" i="7"/>
  <c r="P443" i="7"/>
  <c r="O443" i="7"/>
  <c r="N443" i="7"/>
  <c r="M443" i="7"/>
  <c r="L443" i="7"/>
  <c r="P442" i="7"/>
  <c r="O442" i="7"/>
  <c r="N442" i="7"/>
  <c r="M442" i="7"/>
  <c r="L442" i="7"/>
  <c r="P441" i="7"/>
  <c r="O441" i="7"/>
  <c r="N441" i="7"/>
  <c r="M441" i="7"/>
  <c r="L441" i="7"/>
  <c r="P440" i="7"/>
  <c r="O440" i="7"/>
  <c r="N440" i="7"/>
  <c r="M440" i="7"/>
  <c r="L440" i="7"/>
  <c r="P439" i="7"/>
  <c r="O439" i="7"/>
  <c r="N439" i="7"/>
  <c r="M439" i="7"/>
  <c r="L439" i="7"/>
  <c r="P438" i="7"/>
  <c r="O438" i="7"/>
  <c r="N438" i="7"/>
  <c r="M438" i="7"/>
  <c r="L438" i="7"/>
  <c r="P437" i="7"/>
  <c r="O437" i="7"/>
  <c r="N437" i="7"/>
  <c r="M437" i="7"/>
  <c r="L437" i="7"/>
  <c r="P436" i="7"/>
  <c r="O436" i="7"/>
  <c r="N436" i="7"/>
  <c r="M436" i="7"/>
  <c r="L436" i="7"/>
  <c r="P435" i="7"/>
  <c r="O435" i="7"/>
  <c r="N435" i="7"/>
  <c r="M435" i="7"/>
  <c r="L435" i="7"/>
  <c r="P434" i="7"/>
  <c r="O434" i="7"/>
  <c r="N434" i="7"/>
  <c r="M434" i="7"/>
  <c r="L434" i="7"/>
  <c r="P433" i="7"/>
  <c r="O433" i="7"/>
  <c r="N433" i="7"/>
  <c r="M433" i="7"/>
  <c r="L433" i="7"/>
  <c r="P432" i="7"/>
  <c r="O432" i="7"/>
  <c r="N432" i="7"/>
  <c r="M432" i="7"/>
  <c r="L432" i="7"/>
  <c r="P431" i="7"/>
  <c r="O431" i="7"/>
  <c r="N431" i="7"/>
  <c r="M431" i="7"/>
  <c r="L431" i="7"/>
  <c r="P430" i="7"/>
  <c r="O430" i="7"/>
  <c r="N430" i="7"/>
  <c r="M430" i="7"/>
  <c r="L430" i="7"/>
  <c r="P429" i="7"/>
  <c r="O429" i="7"/>
  <c r="N429" i="7"/>
  <c r="M429" i="7"/>
  <c r="L429" i="7"/>
  <c r="P428" i="7"/>
  <c r="O428" i="7"/>
  <c r="N428" i="7"/>
  <c r="M428" i="7"/>
  <c r="L428" i="7"/>
  <c r="P427" i="7"/>
  <c r="O427" i="7"/>
  <c r="N427" i="7"/>
  <c r="M427" i="7"/>
  <c r="L427" i="7"/>
  <c r="P426" i="7"/>
  <c r="O426" i="7"/>
  <c r="N426" i="7"/>
  <c r="M426" i="7"/>
  <c r="L426" i="7"/>
  <c r="P425" i="7"/>
  <c r="O425" i="7"/>
  <c r="N425" i="7"/>
  <c r="M425" i="7"/>
  <c r="L425" i="7"/>
  <c r="P424" i="7"/>
  <c r="O424" i="7"/>
  <c r="N424" i="7"/>
  <c r="M424" i="7"/>
  <c r="L424" i="7"/>
  <c r="P423" i="7"/>
  <c r="O423" i="7"/>
  <c r="N423" i="7"/>
  <c r="M423" i="7"/>
  <c r="L423" i="7"/>
  <c r="P422" i="7"/>
  <c r="O422" i="7"/>
  <c r="N422" i="7"/>
  <c r="M422" i="7"/>
  <c r="L422" i="7"/>
  <c r="P421" i="7"/>
  <c r="O421" i="7"/>
  <c r="N421" i="7"/>
  <c r="M421" i="7"/>
  <c r="L421" i="7"/>
  <c r="P420" i="7"/>
  <c r="O420" i="7"/>
  <c r="N420" i="7"/>
  <c r="M420" i="7"/>
  <c r="L420" i="7"/>
  <c r="P419" i="7"/>
  <c r="O419" i="7"/>
  <c r="N419" i="7"/>
  <c r="M419" i="7"/>
  <c r="L419" i="7"/>
  <c r="P418" i="7"/>
  <c r="O418" i="7"/>
  <c r="N418" i="7"/>
  <c r="M418" i="7"/>
  <c r="L418" i="7"/>
  <c r="P417" i="7"/>
  <c r="O417" i="7"/>
  <c r="N417" i="7"/>
  <c r="M417" i="7"/>
  <c r="L417" i="7"/>
  <c r="P416" i="7"/>
  <c r="O416" i="7"/>
  <c r="N416" i="7"/>
  <c r="M416" i="7"/>
  <c r="L416" i="7"/>
  <c r="P415" i="7"/>
  <c r="O415" i="7"/>
  <c r="N415" i="7"/>
  <c r="M415" i="7"/>
  <c r="L415" i="7"/>
  <c r="P414" i="7"/>
  <c r="O414" i="7"/>
  <c r="N414" i="7"/>
  <c r="M414" i="7"/>
  <c r="L414" i="7"/>
  <c r="P413" i="7"/>
  <c r="O413" i="7"/>
  <c r="N413" i="7"/>
  <c r="M413" i="7"/>
  <c r="L413" i="7"/>
  <c r="P412" i="7"/>
  <c r="O412" i="7"/>
  <c r="N412" i="7"/>
  <c r="M412" i="7"/>
  <c r="L412" i="7"/>
  <c r="P411" i="7"/>
  <c r="O411" i="7"/>
  <c r="N411" i="7"/>
  <c r="M411" i="7"/>
  <c r="L411" i="7"/>
  <c r="P410" i="7"/>
  <c r="O410" i="7"/>
  <c r="N410" i="7"/>
  <c r="M410" i="7"/>
  <c r="L410" i="7"/>
  <c r="P409" i="7"/>
  <c r="O409" i="7"/>
  <c r="N409" i="7"/>
  <c r="M409" i="7"/>
  <c r="L409" i="7"/>
  <c r="P408" i="7"/>
  <c r="O408" i="7"/>
  <c r="N408" i="7"/>
  <c r="M408" i="7"/>
  <c r="L408" i="7"/>
  <c r="P407" i="7"/>
  <c r="O407" i="7"/>
  <c r="N407" i="7"/>
  <c r="M407" i="7"/>
  <c r="L407" i="7"/>
  <c r="P406" i="7"/>
  <c r="O406" i="7"/>
  <c r="N406" i="7"/>
  <c r="M406" i="7"/>
  <c r="L406" i="7"/>
  <c r="P405" i="7"/>
  <c r="O405" i="7"/>
  <c r="N405" i="7"/>
  <c r="M405" i="7"/>
  <c r="L405" i="7"/>
  <c r="P404" i="7"/>
  <c r="O404" i="7"/>
  <c r="N404" i="7"/>
  <c r="M404" i="7"/>
  <c r="L404" i="7"/>
  <c r="P403" i="7"/>
  <c r="O403" i="7"/>
  <c r="N403" i="7"/>
  <c r="M403" i="7"/>
  <c r="L403" i="7"/>
  <c r="P402" i="7"/>
  <c r="O402" i="7"/>
  <c r="N402" i="7"/>
  <c r="M402" i="7"/>
  <c r="L402" i="7"/>
  <c r="P401" i="7"/>
  <c r="O401" i="7"/>
  <c r="N401" i="7"/>
  <c r="M401" i="7"/>
  <c r="L401" i="7"/>
  <c r="P400" i="7"/>
  <c r="O400" i="7"/>
  <c r="N400" i="7"/>
  <c r="M400" i="7"/>
  <c r="L400" i="7"/>
  <c r="P399" i="7"/>
  <c r="O399" i="7"/>
  <c r="N399" i="7"/>
  <c r="M399" i="7"/>
  <c r="L399" i="7"/>
  <c r="P398" i="7"/>
  <c r="O398" i="7"/>
  <c r="N398" i="7"/>
  <c r="M398" i="7"/>
  <c r="L398" i="7"/>
  <c r="P397" i="7"/>
  <c r="O397" i="7"/>
  <c r="N397" i="7"/>
  <c r="M397" i="7"/>
  <c r="L397" i="7"/>
  <c r="P396" i="7"/>
  <c r="O396" i="7"/>
  <c r="N396" i="7"/>
  <c r="M396" i="7"/>
  <c r="L396" i="7"/>
  <c r="P395" i="7"/>
  <c r="O395" i="7"/>
  <c r="N395" i="7"/>
  <c r="M395" i="7"/>
  <c r="L395" i="7"/>
  <c r="P394" i="7"/>
  <c r="O394" i="7"/>
  <c r="N394" i="7"/>
  <c r="M394" i="7"/>
  <c r="L394" i="7"/>
  <c r="P393" i="7"/>
  <c r="O393" i="7"/>
  <c r="N393" i="7"/>
  <c r="M393" i="7"/>
  <c r="L393" i="7"/>
  <c r="P392" i="7"/>
  <c r="O392" i="7"/>
  <c r="N392" i="7"/>
  <c r="M392" i="7"/>
  <c r="L392" i="7"/>
  <c r="P391" i="7"/>
  <c r="O391" i="7"/>
  <c r="N391" i="7"/>
  <c r="M391" i="7"/>
  <c r="L391" i="7"/>
  <c r="P390" i="7"/>
  <c r="O390" i="7"/>
  <c r="N390" i="7"/>
  <c r="M390" i="7"/>
  <c r="L390" i="7"/>
  <c r="P389" i="7"/>
  <c r="O389" i="7"/>
  <c r="N389" i="7"/>
  <c r="M389" i="7"/>
  <c r="L389" i="7"/>
  <c r="P388" i="7"/>
  <c r="O388" i="7"/>
  <c r="N388" i="7"/>
  <c r="M388" i="7"/>
  <c r="L388" i="7"/>
  <c r="P387" i="7"/>
  <c r="O387" i="7"/>
  <c r="N387" i="7"/>
  <c r="M387" i="7"/>
  <c r="L387" i="7"/>
  <c r="P386" i="7"/>
  <c r="O386" i="7"/>
  <c r="N386" i="7"/>
  <c r="M386" i="7"/>
  <c r="L386" i="7"/>
  <c r="P385" i="7"/>
  <c r="O385" i="7"/>
  <c r="N385" i="7"/>
  <c r="M385" i="7"/>
  <c r="L385" i="7"/>
  <c r="P384" i="7"/>
  <c r="O384" i="7"/>
  <c r="N384" i="7"/>
  <c r="M384" i="7"/>
  <c r="L384" i="7"/>
  <c r="P383" i="7"/>
  <c r="O383" i="7"/>
  <c r="N383" i="7"/>
  <c r="M383" i="7"/>
  <c r="L383" i="7"/>
  <c r="P382" i="7"/>
  <c r="O382" i="7"/>
  <c r="N382" i="7"/>
  <c r="M382" i="7"/>
  <c r="L382" i="7"/>
  <c r="P381" i="7"/>
  <c r="O381" i="7"/>
  <c r="N381" i="7"/>
  <c r="M381" i="7"/>
  <c r="L381" i="7"/>
  <c r="P380" i="7"/>
  <c r="O380" i="7"/>
  <c r="N380" i="7"/>
  <c r="M380" i="7"/>
  <c r="L380" i="7"/>
  <c r="P379" i="7"/>
  <c r="O379" i="7"/>
  <c r="N379" i="7"/>
  <c r="M379" i="7"/>
  <c r="L379" i="7"/>
  <c r="P378" i="7"/>
  <c r="O378" i="7"/>
  <c r="N378" i="7"/>
  <c r="M378" i="7"/>
  <c r="L378" i="7"/>
  <c r="P377" i="7"/>
  <c r="O377" i="7"/>
  <c r="N377" i="7"/>
  <c r="M377" i="7"/>
  <c r="L377" i="7"/>
  <c r="P376" i="7"/>
  <c r="O376" i="7"/>
  <c r="N376" i="7"/>
  <c r="M376" i="7"/>
  <c r="L376" i="7"/>
  <c r="P375" i="7"/>
  <c r="O375" i="7"/>
  <c r="N375" i="7"/>
  <c r="M375" i="7"/>
  <c r="L375" i="7"/>
  <c r="P374" i="7"/>
  <c r="O374" i="7"/>
  <c r="N374" i="7"/>
  <c r="M374" i="7"/>
  <c r="L374" i="7"/>
  <c r="P373" i="7"/>
  <c r="O373" i="7"/>
  <c r="N373" i="7"/>
  <c r="M373" i="7"/>
  <c r="L373" i="7"/>
  <c r="P372" i="7"/>
  <c r="O372" i="7"/>
  <c r="N372" i="7"/>
  <c r="M372" i="7"/>
  <c r="L372" i="7"/>
  <c r="P371" i="7"/>
  <c r="O371" i="7"/>
  <c r="N371" i="7"/>
  <c r="M371" i="7"/>
  <c r="L371" i="7"/>
  <c r="P370" i="7"/>
  <c r="O370" i="7"/>
  <c r="N370" i="7"/>
  <c r="M370" i="7"/>
  <c r="L370" i="7"/>
  <c r="P369" i="7"/>
  <c r="O369" i="7"/>
  <c r="N369" i="7"/>
  <c r="M369" i="7"/>
  <c r="L369" i="7"/>
  <c r="P368" i="7"/>
  <c r="O368" i="7"/>
  <c r="N368" i="7"/>
  <c r="M368" i="7"/>
  <c r="L368" i="7"/>
  <c r="P367" i="7"/>
  <c r="O367" i="7"/>
  <c r="N367" i="7"/>
  <c r="M367" i="7"/>
  <c r="L367" i="7"/>
  <c r="P366" i="7"/>
  <c r="O366" i="7"/>
  <c r="N366" i="7"/>
  <c r="M366" i="7"/>
  <c r="L366" i="7"/>
  <c r="P365" i="7"/>
  <c r="O365" i="7"/>
  <c r="N365" i="7"/>
  <c r="M365" i="7"/>
  <c r="L365" i="7"/>
  <c r="P364" i="7"/>
  <c r="O364" i="7"/>
  <c r="N364" i="7"/>
  <c r="M364" i="7"/>
  <c r="L364" i="7"/>
  <c r="P363" i="7"/>
  <c r="O363" i="7"/>
  <c r="N363" i="7"/>
  <c r="M363" i="7"/>
  <c r="L363" i="7"/>
  <c r="P362" i="7"/>
  <c r="O362" i="7"/>
  <c r="N362" i="7"/>
  <c r="M362" i="7"/>
  <c r="L362" i="7"/>
  <c r="P361" i="7"/>
  <c r="O361" i="7"/>
  <c r="N361" i="7"/>
  <c r="M361" i="7"/>
  <c r="L361" i="7"/>
  <c r="P360" i="7"/>
  <c r="O360" i="7"/>
  <c r="N360" i="7"/>
  <c r="M360" i="7"/>
  <c r="L360" i="7"/>
  <c r="P359" i="7"/>
  <c r="O359" i="7"/>
  <c r="N359" i="7"/>
  <c r="M359" i="7"/>
  <c r="L359" i="7"/>
  <c r="P358" i="7"/>
  <c r="O358" i="7"/>
  <c r="N358" i="7"/>
  <c r="M358" i="7"/>
  <c r="L358" i="7"/>
  <c r="P357" i="7"/>
  <c r="O357" i="7"/>
  <c r="N357" i="7"/>
  <c r="M357" i="7"/>
  <c r="L357" i="7"/>
  <c r="P356" i="7"/>
  <c r="O356" i="7"/>
  <c r="N356" i="7"/>
  <c r="M356" i="7"/>
  <c r="L356" i="7"/>
  <c r="P355" i="7"/>
  <c r="O355" i="7"/>
  <c r="N355" i="7"/>
  <c r="M355" i="7"/>
  <c r="L355" i="7"/>
  <c r="P354" i="7"/>
  <c r="O354" i="7"/>
  <c r="N354" i="7"/>
  <c r="M354" i="7"/>
  <c r="L354" i="7"/>
  <c r="P353" i="7"/>
  <c r="O353" i="7"/>
  <c r="N353" i="7"/>
  <c r="M353" i="7"/>
  <c r="L353" i="7"/>
  <c r="P352" i="7"/>
  <c r="O352" i="7"/>
  <c r="N352" i="7"/>
  <c r="M352" i="7"/>
  <c r="L352" i="7"/>
  <c r="P351" i="7"/>
  <c r="O351" i="7"/>
  <c r="N351" i="7"/>
  <c r="M351" i="7"/>
  <c r="L351" i="7"/>
  <c r="P350" i="7"/>
  <c r="O350" i="7"/>
  <c r="N350" i="7"/>
  <c r="M350" i="7"/>
  <c r="L350" i="7"/>
  <c r="P349" i="7"/>
  <c r="O349" i="7"/>
  <c r="N349" i="7"/>
  <c r="M349" i="7"/>
  <c r="L349" i="7"/>
  <c r="P348" i="7"/>
  <c r="O348" i="7"/>
  <c r="N348" i="7"/>
  <c r="M348" i="7"/>
  <c r="L348" i="7"/>
  <c r="P347" i="7"/>
  <c r="O347" i="7"/>
  <c r="N347" i="7"/>
  <c r="M347" i="7"/>
  <c r="L347" i="7"/>
  <c r="P346" i="7"/>
  <c r="O346" i="7"/>
  <c r="N346" i="7"/>
  <c r="M346" i="7"/>
  <c r="L346" i="7"/>
  <c r="P345" i="7"/>
  <c r="O345" i="7"/>
  <c r="N345" i="7"/>
  <c r="M345" i="7"/>
  <c r="L345" i="7"/>
  <c r="P344" i="7"/>
  <c r="O344" i="7"/>
  <c r="N344" i="7"/>
  <c r="M344" i="7"/>
  <c r="L344" i="7"/>
  <c r="P343" i="7"/>
  <c r="O343" i="7"/>
  <c r="N343" i="7"/>
  <c r="M343" i="7"/>
  <c r="L343" i="7"/>
  <c r="P342" i="7"/>
  <c r="O342" i="7"/>
  <c r="N342" i="7"/>
  <c r="M342" i="7"/>
  <c r="L342" i="7"/>
  <c r="P341" i="7"/>
  <c r="O341" i="7"/>
  <c r="N341" i="7"/>
  <c r="M341" i="7"/>
  <c r="L341" i="7"/>
  <c r="P340" i="7"/>
  <c r="O340" i="7"/>
  <c r="N340" i="7"/>
  <c r="M340" i="7"/>
  <c r="L340" i="7"/>
  <c r="P339" i="7"/>
  <c r="O339" i="7"/>
  <c r="N339" i="7"/>
  <c r="M339" i="7"/>
  <c r="L339" i="7"/>
  <c r="P338" i="7"/>
  <c r="O338" i="7"/>
  <c r="N338" i="7"/>
  <c r="M338" i="7"/>
  <c r="L338" i="7"/>
  <c r="P337" i="7"/>
  <c r="O337" i="7"/>
  <c r="N337" i="7"/>
  <c r="M337" i="7"/>
  <c r="L337" i="7"/>
  <c r="P336" i="7"/>
  <c r="O336" i="7"/>
  <c r="N336" i="7"/>
  <c r="M336" i="7"/>
  <c r="L336" i="7"/>
  <c r="P335" i="7"/>
  <c r="O335" i="7"/>
  <c r="N335" i="7"/>
  <c r="M335" i="7"/>
  <c r="L335" i="7"/>
  <c r="P334" i="7"/>
  <c r="O334" i="7"/>
  <c r="N334" i="7"/>
  <c r="M334" i="7"/>
  <c r="L334" i="7"/>
  <c r="P333" i="7"/>
  <c r="O333" i="7"/>
  <c r="N333" i="7"/>
  <c r="M333" i="7"/>
  <c r="L333" i="7"/>
  <c r="P332" i="7"/>
  <c r="O332" i="7"/>
  <c r="N332" i="7"/>
  <c r="M332" i="7"/>
  <c r="L332" i="7"/>
  <c r="P331" i="7"/>
  <c r="O331" i="7"/>
  <c r="N331" i="7"/>
  <c r="M331" i="7"/>
  <c r="L331" i="7"/>
  <c r="P330" i="7"/>
  <c r="O330" i="7"/>
  <c r="N330" i="7"/>
  <c r="M330" i="7"/>
  <c r="L330" i="7"/>
  <c r="P329" i="7"/>
  <c r="O329" i="7"/>
  <c r="N329" i="7"/>
  <c r="M329" i="7"/>
  <c r="L329" i="7"/>
  <c r="P328" i="7"/>
  <c r="O328" i="7"/>
  <c r="N328" i="7"/>
  <c r="M328" i="7"/>
  <c r="L328" i="7"/>
  <c r="P327" i="7"/>
  <c r="O327" i="7"/>
  <c r="N327" i="7"/>
  <c r="M327" i="7"/>
  <c r="L327" i="7"/>
  <c r="P326" i="7"/>
  <c r="O326" i="7"/>
  <c r="N326" i="7"/>
  <c r="M326" i="7"/>
  <c r="L326" i="7"/>
  <c r="P325" i="7"/>
  <c r="O325" i="7"/>
  <c r="N325" i="7"/>
  <c r="M325" i="7"/>
  <c r="L325" i="7"/>
  <c r="P324" i="7"/>
  <c r="O324" i="7"/>
  <c r="N324" i="7"/>
  <c r="M324" i="7"/>
  <c r="L324" i="7"/>
  <c r="P323" i="7"/>
  <c r="O323" i="7"/>
  <c r="N323" i="7"/>
  <c r="M323" i="7"/>
  <c r="L323" i="7"/>
  <c r="P322" i="7"/>
  <c r="O322" i="7"/>
  <c r="N322" i="7"/>
  <c r="M322" i="7"/>
  <c r="L322" i="7"/>
  <c r="P321" i="7"/>
  <c r="O321" i="7"/>
  <c r="N321" i="7"/>
  <c r="M321" i="7"/>
  <c r="L321" i="7"/>
  <c r="P320" i="7"/>
  <c r="O320" i="7"/>
  <c r="N320" i="7"/>
  <c r="M320" i="7"/>
  <c r="L320" i="7"/>
  <c r="P319" i="7"/>
  <c r="O319" i="7"/>
  <c r="N319" i="7"/>
  <c r="M319" i="7"/>
  <c r="L319" i="7"/>
  <c r="P318" i="7"/>
  <c r="O318" i="7"/>
  <c r="N318" i="7"/>
  <c r="M318" i="7"/>
  <c r="L318" i="7"/>
  <c r="P317" i="7"/>
  <c r="O317" i="7"/>
  <c r="N317" i="7"/>
  <c r="M317" i="7"/>
  <c r="L317" i="7"/>
  <c r="P316" i="7"/>
  <c r="O316" i="7"/>
  <c r="N316" i="7"/>
  <c r="M316" i="7"/>
  <c r="L316" i="7"/>
  <c r="P315" i="7"/>
  <c r="O315" i="7"/>
  <c r="N315" i="7"/>
  <c r="M315" i="7"/>
  <c r="L315" i="7"/>
  <c r="P314" i="7"/>
  <c r="O314" i="7"/>
  <c r="N314" i="7"/>
  <c r="M314" i="7"/>
  <c r="L314" i="7"/>
  <c r="P313" i="7"/>
  <c r="O313" i="7"/>
  <c r="N313" i="7"/>
  <c r="M313" i="7"/>
  <c r="L313" i="7"/>
  <c r="P312" i="7"/>
  <c r="O312" i="7"/>
  <c r="N312" i="7"/>
  <c r="M312" i="7"/>
  <c r="L312" i="7"/>
  <c r="P311" i="7"/>
  <c r="O311" i="7"/>
  <c r="N311" i="7"/>
  <c r="M311" i="7"/>
  <c r="L311" i="7"/>
  <c r="P310" i="7"/>
  <c r="O310" i="7"/>
  <c r="N310" i="7"/>
  <c r="M310" i="7"/>
  <c r="L310" i="7"/>
  <c r="P309" i="7"/>
  <c r="O309" i="7"/>
  <c r="N309" i="7"/>
  <c r="M309" i="7"/>
  <c r="L309" i="7"/>
  <c r="P308" i="7"/>
  <c r="O308" i="7"/>
  <c r="N308" i="7"/>
  <c r="M308" i="7"/>
  <c r="L308" i="7"/>
  <c r="P307" i="7"/>
  <c r="O307" i="7"/>
  <c r="N307" i="7"/>
  <c r="M307" i="7"/>
  <c r="L307" i="7"/>
  <c r="P306" i="7"/>
  <c r="O306" i="7"/>
  <c r="N306" i="7"/>
  <c r="M306" i="7"/>
  <c r="L306" i="7"/>
  <c r="P305" i="7"/>
  <c r="O305" i="7"/>
  <c r="N305" i="7"/>
  <c r="M305" i="7"/>
  <c r="L305" i="7"/>
  <c r="P304" i="7"/>
  <c r="O304" i="7"/>
  <c r="N304" i="7"/>
  <c r="M304" i="7"/>
  <c r="L304" i="7"/>
  <c r="P303" i="7"/>
  <c r="O303" i="7"/>
  <c r="N303" i="7"/>
  <c r="M303" i="7"/>
  <c r="L303" i="7"/>
  <c r="P302" i="7"/>
  <c r="O302" i="7"/>
  <c r="N302" i="7"/>
  <c r="M302" i="7"/>
  <c r="L302" i="7"/>
  <c r="P301" i="7"/>
  <c r="O301" i="7"/>
  <c r="N301" i="7"/>
  <c r="M301" i="7"/>
  <c r="L301" i="7"/>
  <c r="P300" i="7"/>
  <c r="O300" i="7"/>
  <c r="N300" i="7"/>
  <c r="M300" i="7"/>
  <c r="L300" i="7"/>
  <c r="P299" i="7"/>
  <c r="O299" i="7"/>
  <c r="N299" i="7"/>
  <c r="M299" i="7"/>
  <c r="L299" i="7"/>
  <c r="P298" i="7"/>
  <c r="O298" i="7"/>
  <c r="N298" i="7"/>
  <c r="M298" i="7"/>
  <c r="L298" i="7"/>
  <c r="P297" i="7"/>
  <c r="O297" i="7"/>
  <c r="N297" i="7"/>
  <c r="M297" i="7"/>
  <c r="L297" i="7"/>
  <c r="P296" i="7"/>
  <c r="O296" i="7"/>
  <c r="N296" i="7"/>
  <c r="M296" i="7"/>
  <c r="L296" i="7"/>
  <c r="P295" i="7"/>
  <c r="O295" i="7"/>
  <c r="N295" i="7"/>
  <c r="M295" i="7"/>
  <c r="L295" i="7"/>
  <c r="P294" i="7"/>
  <c r="O294" i="7"/>
  <c r="N294" i="7"/>
  <c r="M294" i="7"/>
  <c r="L294" i="7"/>
  <c r="P293" i="7"/>
  <c r="O293" i="7"/>
  <c r="N293" i="7"/>
  <c r="M293" i="7"/>
  <c r="L293" i="7"/>
  <c r="P292" i="7"/>
  <c r="O292" i="7"/>
  <c r="N292" i="7"/>
  <c r="M292" i="7"/>
  <c r="L292" i="7"/>
  <c r="P291" i="7"/>
  <c r="O291" i="7"/>
  <c r="N291" i="7"/>
  <c r="M291" i="7"/>
  <c r="L291" i="7"/>
  <c r="P290" i="7"/>
  <c r="O290" i="7"/>
  <c r="N290" i="7"/>
  <c r="M290" i="7"/>
  <c r="L290" i="7"/>
  <c r="P289" i="7"/>
  <c r="O289" i="7"/>
  <c r="N289" i="7"/>
  <c r="M289" i="7"/>
  <c r="L289" i="7"/>
  <c r="P288" i="7"/>
  <c r="O288" i="7"/>
  <c r="N288" i="7"/>
  <c r="M288" i="7"/>
  <c r="L288" i="7"/>
  <c r="P287" i="7"/>
  <c r="O287" i="7"/>
  <c r="N287" i="7"/>
  <c r="M287" i="7"/>
  <c r="L287" i="7"/>
  <c r="P286" i="7"/>
  <c r="O286" i="7"/>
  <c r="N286" i="7"/>
  <c r="M286" i="7"/>
  <c r="L286" i="7"/>
  <c r="P285" i="7"/>
  <c r="O285" i="7"/>
  <c r="N285" i="7"/>
  <c r="M285" i="7"/>
  <c r="L285" i="7"/>
  <c r="P284" i="7"/>
  <c r="O284" i="7"/>
  <c r="N284" i="7"/>
  <c r="M284" i="7"/>
  <c r="L284" i="7"/>
  <c r="P283" i="7"/>
  <c r="O283" i="7"/>
  <c r="N283" i="7"/>
  <c r="M283" i="7"/>
  <c r="L283" i="7"/>
  <c r="P282" i="7"/>
  <c r="O282" i="7"/>
  <c r="N282" i="7"/>
  <c r="M282" i="7"/>
  <c r="L282" i="7"/>
  <c r="P281" i="7"/>
  <c r="O281" i="7"/>
  <c r="N281" i="7"/>
  <c r="M281" i="7"/>
  <c r="L281" i="7"/>
  <c r="P280" i="7"/>
  <c r="O280" i="7"/>
  <c r="N280" i="7"/>
  <c r="M280" i="7"/>
  <c r="L280" i="7"/>
  <c r="P279" i="7"/>
  <c r="O279" i="7"/>
  <c r="N279" i="7"/>
  <c r="M279" i="7"/>
  <c r="L279" i="7"/>
  <c r="P278" i="7"/>
  <c r="O278" i="7"/>
  <c r="N278" i="7"/>
  <c r="M278" i="7"/>
  <c r="L278" i="7"/>
  <c r="P277" i="7"/>
  <c r="O277" i="7"/>
  <c r="N277" i="7"/>
  <c r="M277" i="7"/>
  <c r="L277" i="7"/>
  <c r="P276" i="7"/>
  <c r="O276" i="7"/>
  <c r="N276" i="7"/>
  <c r="M276" i="7"/>
  <c r="L276" i="7"/>
  <c r="P275" i="7"/>
  <c r="O275" i="7"/>
  <c r="N275" i="7"/>
  <c r="M275" i="7"/>
  <c r="L275" i="7"/>
  <c r="P274" i="7"/>
  <c r="O274" i="7"/>
  <c r="N274" i="7"/>
  <c r="M274" i="7"/>
  <c r="L274" i="7"/>
  <c r="P273" i="7"/>
  <c r="O273" i="7"/>
  <c r="N273" i="7"/>
  <c r="M273" i="7"/>
  <c r="L273" i="7"/>
  <c r="P272" i="7"/>
  <c r="O272" i="7"/>
  <c r="N272" i="7"/>
  <c r="M272" i="7"/>
  <c r="L272" i="7"/>
  <c r="P271" i="7"/>
  <c r="O271" i="7"/>
  <c r="N271" i="7"/>
  <c r="M271" i="7"/>
  <c r="L271" i="7"/>
  <c r="P270" i="7"/>
  <c r="O270" i="7"/>
  <c r="N270" i="7"/>
  <c r="M270" i="7"/>
  <c r="L270" i="7"/>
  <c r="P269" i="7"/>
  <c r="O269" i="7"/>
  <c r="N269" i="7"/>
  <c r="M269" i="7"/>
  <c r="L269" i="7"/>
  <c r="P268" i="7"/>
  <c r="O268" i="7"/>
  <c r="N268" i="7"/>
  <c r="M268" i="7"/>
  <c r="L268" i="7"/>
  <c r="P267" i="7"/>
  <c r="O267" i="7"/>
  <c r="N267" i="7"/>
  <c r="M267" i="7"/>
  <c r="L267" i="7"/>
  <c r="P266" i="7"/>
  <c r="O266" i="7"/>
  <c r="N266" i="7"/>
  <c r="M266" i="7"/>
  <c r="L266" i="7"/>
  <c r="P265" i="7"/>
  <c r="O265" i="7"/>
  <c r="N265" i="7"/>
  <c r="M265" i="7"/>
  <c r="L265" i="7"/>
  <c r="P264" i="7"/>
  <c r="O264" i="7"/>
  <c r="N264" i="7"/>
  <c r="M264" i="7"/>
  <c r="L264" i="7"/>
  <c r="P263" i="7"/>
  <c r="O263" i="7"/>
  <c r="N263" i="7"/>
  <c r="M263" i="7"/>
  <c r="L263" i="7"/>
  <c r="P262" i="7"/>
  <c r="O262" i="7"/>
  <c r="N262" i="7"/>
  <c r="M262" i="7"/>
  <c r="L262" i="7"/>
  <c r="P261" i="7"/>
  <c r="O261" i="7"/>
  <c r="N261" i="7"/>
  <c r="M261" i="7"/>
  <c r="L261" i="7"/>
  <c r="P260" i="7"/>
  <c r="O260" i="7"/>
  <c r="N260" i="7"/>
  <c r="M260" i="7"/>
  <c r="L260" i="7"/>
  <c r="P259" i="7"/>
  <c r="O259" i="7"/>
  <c r="N259" i="7"/>
  <c r="M259" i="7"/>
  <c r="L259" i="7"/>
  <c r="P258" i="7"/>
  <c r="O258" i="7"/>
  <c r="N258" i="7"/>
  <c r="M258" i="7"/>
  <c r="L258" i="7"/>
  <c r="P257" i="7"/>
  <c r="O257" i="7"/>
  <c r="N257" i="7"/>
  <c r="M257" i="7"/>
  <c r="L257" i="7"/>
  <c r="P256" i="7"/>
  <c r="O256" i="7"/>
  <c r="N256" i="7"/>
  <c r="M256" i="7"/>
  <c r="L256" i="7"/>
  <c r="P255" i="7"/>
  <c r="O255" i="7"/>
  <c r="N255" i="7"/>
  <c r="M255" i="7"/>
  <c r="L255" i="7"/>
  <c r="P254" i="7"/>
  <c r="O254" i="7"/>
  <c r="N254" i="7"/>
  <c r="M254" i="7"/>
  <c r="L254" i="7"/>
  <c r="P253" i="7"/>
  <c r="O253" i="7"/>
  <c r="N253" i="7"/>
  <c r="M253" i="7"/>
  <c r="L253" i="7"/>
  <c r="P252" i="7"/>
  <c r="O252" i="7"/>
  <c r="N252" i="7"/>
  <c r="M252" i="7"/>
  <c r="L252" i="7"/>
  <c r="P251" i="7"/>
  <c r="O251" i="7"/>
  <c r="N251" i="7"/>
  <c r="M251" i="7"/>
  <c r="L251" i="7"/>
  <c r="P250" i="7"/>
  <c r="O250" i="7"/>
  <c r="N250" i="7"/>
  <c r="M250" i="7"/>
  <c r="L250" i="7"/>
  <c r="P249" i="7"/>
  <c r="O249" i="7"/>
  <c r="N249" i="7"/>
  <c r="M249" i="7"/>
  <c r="L249" i="7"/>
  <c r="P248" i="7"/>
  <c r="O248" i="7"/>
  <c r="N248" i="7"/>
  <c r="M248" i="7"/>
  <c r="L248" i="7"/>
  <c r="P247" i="7"/>
  <c r="O247" i="7"/>
  <c r="N247" i="7"/>
  <c r="M247" i="7"/>
  <c r="L247" i="7"/>
  <c r="P246" i="7"/>
  <c r="O246" i="7"/>
  <c r="N246" i="7"/>
  <c r="M246" i="7"/>
  <c r="L246" i="7"/>
  <c r="P245" i="7"/>
  <c r="O245" i="7"/>
  <c r="N245" i="7"/>
  <c r="M245" i="7"/>
  <c r="L245" i="7"/>
  <c r="P244" i="7"/>
  <c r="O244" i="7"/>
  <c r="N244" i="7"/>
  <c r="M244" i="7"/>
  <c r="L244" i="7"/>
  <c r="P243" i="7"/>
  <c r="O243" i="7"/>
  <c r="N243" i="7"/>
  <c r="M243" i="7"/>
  <c r="L243" i="7"/>
  <c r="P242" i="7"/>
  <c r="O242" i="7"/>
  <c r="N242" i="7"/>
  <c r="M242" i="7"/>
  <c r="L242" i="7"/>
  <c r="P241" i="7"/>
  <c r="O241" i="7"/>
  <c r="N241" i="7"/>
  <c r="M241" i="7"/>
  <c r="L241" i="7"/>
  <c r="P240" i="7"/>
  <c r="O240" i="7"/>
  <c r="N240" i="7"/>
  <c r="M240" i="7"/>
  <c r="L240" i="7"/>
  <c r="P239" i="7"/>
  <c r="O239" i="7"/>
  <c r="N239" i="7"/>
  <c r="M239" i="7"/>
  <c r="L239" i="7"/>
  <c r="P238" i="7"/>
  <c r="O238" i="7"/>
  <c r="N238" i="7"/>
  <c r="M238" i="7"/>
  <c r="L238" i="7"/>
  <c r="P237" i="7"/>
  <c r="O237" i="7"/>
  <c r="N237" i="7"/>
  <c r="M237" i="7"/>
  <c r="L237" i="7"/>
  <c r="P236" i="7"/>
  <c r="O236" i="7"/>
  <c r="N236" i="7"/>
  <c r="M236" i="7"/>
  <c r="L236" i="7"/>
  <c r="P235" i="7"/>
  <c r="O235" i="7"/>
  <c r="N235" i="7"/>
  <c r="M235" i="7"/>
  <c r="L235" i="7"/>
  <c r="P234" i="7"/>
  <c r="O234" i="7"/>
  <c r="N234" i="7"/>
  <c r="M234" i="7"/>
  <c r="L234" i="7"/>
  <c r="P233" i="7"/>
  <c r="O233" i="7"/>
  <c r="N233" i="7"/>
  <c r="M233" i="7"/>
  <c r="L233" i="7"/>
  <c r="P232" i="7"/>
  <c r="O232" i="7"/>
  <c r="N232" i="7"/>
  <c r="M232" i="7"/>
  <c r="L232" i="7"/>
  <c r="P231" i="7"/>
  <c r="O231" i="7"/>
  <c r="N231" i="7"/>
  <c r="M231" i="7"/>
  <c r="L231" i="7"/>
  <c r="P230" i="7"/>
  <c r="O230" i="7"/>
  <c r="N230" i="7"/>
  <c r="M230" i="7"/>
  <c r="L230" i="7"/>
  <c r="P229" i="7"/>
  <c r="O229" i="7"/>
  <c r="N229" i="7"/>
  <c r="M229" i="7"/>
  <c r="L229" i="7"/>
  <c r="P228" i="7"/>
  <c r="O228" i="7"/>
  <c r="N228" i="7"/>
  <c r="M228" i="7"/>
  <c r="L228" i="7"/>
  <c r="P227" i="7"/>
  <c r="O227" i="7"/>
  <c r="N227" i="7"/>
  <c r="M227" i="7"/>
  <c r="L227" i="7"/>
  <c r="P226" i="7"/>
  <c r="O226" i="7"/>
  <c r="N226" i="7"/>
  <c r="M226" i="7"/>
  <c r="L226" i="7"/>
  <c r="P225" i="7"/>
  <c r="O225" i="7"/>
  <c r="N225" i="7"/>
  <c r="M225" i="7"/>
  <c r="L225" i="7"/>
  <c r="P224" i="7"/>
  <c r="O224" i="7"/>
  <c r="N224" i="7"/>
  <c r="M224" i="7"/>
  <c r="L224" i="7"/>
  <c r="P223" i="7"/>
  <c r="O223" i="7"/>
  <c r="N223" i="7"/>
  <c r="M223" i="7"/>
  <c r="L223" i="7"/>
  <c r="P222" i="7"/>
  <c r="O222" i="7"/>
  <c r="N222" i="7"/>
  <c r="M222" i="7"/>
  <c r="L222" i="7"/>
  <c r="P221" i="7"/>
  <c r="O221" i="7"/>
  <c r="N221" i="7"/>
  <c r="M221" i="7"/>
  <c r="L221" i="7"/>
  <c r="P220" i="7"/>
  <c r="O220" i="7"/>
  <c r="N220" i="7"/>
  <c r="M220" i="7"/>
  <c r="L220" i="7"/>
  <c r="P219" i="7"/>
  <c r="O219" i="7"/>
  <c r="N219" i="7"/>
  <c r="M219" i="7"/>
  <c r="L219" i="7"/>
  <c r="P218" i="7"/>
  <c r="O218" i="7"/>
  <c r="N218" i="7"/>
  <c r="M218" i="7"/>
  <c r="L218" i="7"/>
  <c r="P217" i="7"/>
  <c r="O217" i="7"/>
  <c r="N217" i="7"/>
  <c r="M217" i="7"/>
  <c r="L217" i="7"/>
  <c r="P216" i="7"/>
  <c r="O216" i="7"/>
  <c r="N216" i="7"/>
  <c r="M216" i="7"/>
  <c r="L216" i="7"/>
  <c r="P215" i="7"/>
  <c r="O215" i="7"/>
  <c r="N215" i="7"/>
  <c r="M215" i="7"/>
  <c r="L215" i="7"/>
  <c r="P214" i="7"/>
  <c r="O214" i="7"/>
  <c r="N214" i="7"/>
  <c r="M214" i="7"/>
  <c r="L214" i="7"/>
  <c r="P213" i="7"/>
  <c r="O213" i="7"/>
  <c r="N213" i="7"/>
  <c r="M213" i="7"/>
  <c r="L213" i="7"/>
  <c r="P212" i="7"/>
  <c r="O212" i="7"/>
  <c r="N212" i="7"/>
  <c r="M212" i="7"/>
  <c r="L212" i="7"/>
  <c r="P211" i="7"/>
  <c r="O211" i="7"/>
  <c r="N211" i="7"/>
  <c r="M211" i="7"/>
  <c r="L211" i="7"/>
  <c r="P210" i="7"/>
  <c r="O210" i="7"/>
  <c r="N210" i="7"/>
  <c r="M210" i="7"/>
  <c r="L210" i="7"/>
  <c r="P209" i="7"/>
  <c r="O209" i="7"/>
  <c r="N209" i="7"/>
  <c r="M209" i="7"/>
  <c r="L209" i="7"/>
  <c r="P208" i="7"/>
  <c r="O208" i="7"/>
  <c r="N208" i="7"/>
  <c r="M208" i="7"/>
  <c r="L208" i="7"/>
  <c r="P207" i="7"/>
  <c r="O207" i="7"/>
  <c r="N207" i="7"/>
  <c r="M207" i="7"/>
  <c r="L207" i="7"/>
  <c r="P206" i="7"/>
  <c r="O206" i="7"/>
  <c r="N206" i="7"/>
  <c r="M206" i="7"/>
  <c r="L206" i="7"/>
  <c r="P205" i="7"/>
  <c r="O205" i="7"/>
  <c r="N205" i="7"/>
  <c r="M205" i="7"/>
  <c r="L205" i="7"/>
  <c r="P204" i="7"/>
  <c r="O204" i="7"/>
  <c r="N204" i="7"/>
  <c r="M204" i="7"/>
  <c r="L204" i="7"/>
  <c r="P203" i="7"/>
  <c r="O203" i="7"/>
  <c r="N203" i="7"/>
  <c r="M203" i="7"/>
  <c r="L203" i="7"/>
  <c r="P202" i="7"/>
  <c r="O202" i="7"/>
  <c r="N202" i="7"/>
  <c r="M202" i="7"/>
  <c r="L202" i="7"/>
  <c r="P201" i="7"/>
  <c r="O201" i="7"/>
  <c r="N201" i="7"/>
  <c r="M201" i="7"/>
  <c r="L201" i="7"/>
  <c r="P200" i="7"/>
  <c r="O200" i="7"/>
  <c r="N200" i="7"/>
  <c r="M200" i="7"/>
  <c r="L200" i="7"/>
  <c r="P199" i="7"/>
  <c r="O199" i="7"/>
  <c r="N199" i="7"/>
  <c r="M199" i="7"/>
  <c r="L199" i="7"/>
  <c r="P198" i="7"/>
  <c r="O198" i="7"/>
  <c r="N198" i="7"/>
  <c r="M198" i="7"/>
  <c r="L198" i="7"/>
  <c r="P197" i="7"/>
  <c r="O197" i="7"/>
  <c r="N197" i="7"/>
  <c r="M197" i="7"/>
  <c r="L197" i="7"/>
  <c r="P196" i="7"/>
  <c r="O196" i="7"/>
  <c r="N196" i="7"/>
  <c r="M196" i="7"/>
  <c r="L196" i="7"/>
  <c r="P195" i="7"/>
  <c r="O195" i="7"/>
  <c r="N195" i="7"/>
  <c r="M195" i="7"/>
  <c r="L195" i="7"/>
  <c r="P194" i="7"/>
  <c r="O194" i="7"/>
  <c r="N194" i="7"/>
  <c r="M194" i="7"/>
  <c r="L194" i="7"/>
  <c r="P193" i="7"/>
  <c r="O193" i="7"/>
  <c r="N193" i="7"/>
  <c r="M193" i="7"/>
  <c r="L193" i="7"/>
  <c r="P192" i="7"/>
  <c r="O192" i="7"/>
  <c r="N192" i="7"/>
  <c r="M192" i="7"/>
  <c r="L192" i="7"/>
  <c r="P191" i="7"/>
  <c r="O191" i="7"/>
  <c r="N191" i="7"/>
  <c r="M191" i="7"/>
  <c r="L191" i="7"/>
  <c r="P190" i="7"/>
  <c r="O190" i="7"/>
  <c r="N190" i="7"/>
  <c r="M190" i="7"/>
  <c r="L190" i="7"/>
  <c r="P189" i="7"/>
  <c r="O189" i="7"/>
  <c r="N189" i="7"/>
  <c r="M189" i="7"/>
  <c r="L189" i="7"/>
  <c r="P188" i="7"/>
  <c r="O188" i="7"/>
  <c r="N188" i="7"/>
  <c r="M188" i="7"/>
  <c r="L188" i="7"/>
  <c r="P187" i="7"/>
  <c r="O187" i="7"/>
  <c r="N187" i="7"/>
  <c r="M187" i="7"/>
  <c r="L187" i="7"/>
  <c r="P186" i="7"/>
  <c r="O186" i="7"/>
  <c r="N186" i="7"/>
  <c r="M186" i="7"/>
  <c r="L186" i="7"/>
  <c r="P185" i="7"/>
  <c r="O185" i="7"/>
  <c r="N185" i="7"/>
  <c r="M185" i="7"/>
  <c r="L185" i="7"/>
  <c r="P184" i="7"/>
  <c r="O184" i="7"/>
  <c r="N184" i="7"/>
  <c r="M184" i="7"/>
  <c r="L184" i="7"/>
  <c r="P183" i="7"/>
  <c r="O183" i="7"/>
  <c r="N183" i="7"/>
  <c r="M183" i="7"/>
  <c r="L183" i="7"/>
  <c r="P182" i="7"/>
  <c r="O182" i="7"/>
  <c r="N182" i="7"/>
  <c r="M182" i="7"/>
  <c r="L182" i="7"/>
  <c r="P181" i="7"/>
  <c r="O181" i="7"/>
  <c r="N181" i="7"/>
  <c r="M181" i="7"/>
  <c r="L181" i="7"/>
  <c r="P180" i="7"/>
  <c r="O180" i="7"/>
  <c r="N180" i="7"/>
  <c r="M180" i="7"/>
  <c r="L180" i="7"/>
  <c r="P179" i="7"/>
  <c r="O179" i="7"/>
  <c r="N179" i="7"/>
  <c r="M179" i="7"/>
  <c r="L179" i="7"/>
  <c r="P178" i="7"/>
  <c r="O178" i="7"/>
  <c r="N178" i="7"/>
  <c r="M178" i="7"/>
  <c r="L178" i="7"/>
  <c r="P177" i="7"/>
  <c r="O177" i="7"/>
  <c r="N177" i="7"/>
  <c r="M177" i="7"/>
  <c r="L177" i="7"/>
  <c r="P176" i="7"/>
  <c r="O176" i="7"/>
  <c r="N176" i="7"/>
  <c r="M176" i="7"/>
  <c r="L176" i="7"/>
  <c r="P175" i="7"/>
  <c r="O175" i="7"/>
  <c r="N175" i="7"/>
  <c r="M175" i="7"/>
  <c r="L175" i="7"/>
  <c r="P174" i="7"/>
  <c r="O174" i="7"/>
  <c r="N174" i="7"/>
  <c r="M174" i="7"/>
  <c r="L174" i="7"/>
  <c r="P173" i="7"/>
  <c r="O173" i="7"/>
  <c r="N173" i="7"/>
  <c r="M173" i="7"/>
  <c r="L173" i="7"/>
  <c r="P172" i="7"/>
  <c r="O172" i="7"/>
  <c r="N172" i="7"/>
  <c r="M172" i="7"/>
  <c r="L172" i="7"/>
  <c r="P171" i="7"/>
  <c r="O171" i="7"/>
  <c r="N171" i="7"/>
  <c r="M171" i="7"/>
  <c r="L171" i="7"/>
  <c r="P170" i="7"/>
  <c r="O170" i="7"/>
  <c r="N170" i="7"/>
  <c r="M170" i="7"/>
  <c r="L170" i="7"/>
  <c r="P169" i="7"/>
  <c r="O169" i="7"/>
  <c r="N169" i="7"/>
  <c r="M169" i="7"/>
  <c r="L169" i="7"/>
  <c r="P168" i="7"/>
  <c r="O168" i="7"/>
  <c r="N168" i="7"/>
  <c r="M168" i="7"/>
  <c r="L168" i="7"/>
  <c r="P167" i="7"/>
  <c r="O167" i="7"/>
  <c r="N167" i="7"/>
  <c r="M167" i="7"/>
  <c r="L167" i="7"/>
  <c r="P166" i="7"/>
  <c r="O166" i="7"/>
  <c r="N166" i="7"/>
  <c r="M166" i="7"/>
  <c r="L166" i="7"/>
  <c r="P165" i="7"/>
  <c r="O165" i="7"/>
  <c r="N165" i="7"/>
  <c r="M165" i="7"/>
  <c r="L165" i="7"/>
  <c r="P164" i="7"/>
  <c r="O164" i="7"/>
  <c r="N164" i="7"/>
  <c r="M164" i="7"/>
  <c r="L164" i="7"/>
  <c r="P163" i="7"/>
  <c r="O163" i="7"/>
  <c r="N163" i="7"/>
  <c r="M163" i="7"/>
  <c r="L163" i="7"/>
  <c r="P162" i="7"/>
  <c r="O162" i="7"/>
  <c r="N162" i="7"/>
  <c r="M162" i="7"/>
  <c r="L162" i="7"/>
  <c r="P161" i="7"/>
  <c r="O161" i="7"/>
  <c r="N161" i="7"/>
  <c r="M161" i="7"/>
  <c r="L161" i="7"/>
  <c r="P160" i="7"/>
  <c r="O160" i="7"/>
  <c r="N160" i="7"/>
  <c r="M160" i="7"/>
  <c r="L160" i="7"/>
  <c r="P159" i="7"/>
  <c r="O159" i="7"/>
  <c r="N159" i="7"/>
  <c r="M159" i="7"/>
  <c r="L159" i="7"/>
  <c r="P158" i="7"/>
  <c r="O158" i="7"/>
  <c r="N158" i="7"/>
  <c r="M158" i="7"/>
  <c r="L158" i="7"/>
  <c r="P157" i="7"/>
  <c r="O157" i="7"/>
  <c r="N157" i="7"/>
  <c r="M157" i="7"/>
  <c r="L157" i="7"/>
  <c r="P156" i="7"/>
  <c r="O156" i="7"/>
  <c r="N156" i="7"/>
  <c r="M156" i="7"/>
  <c r="L156" i="7"/>
  <c r="P155" i="7"/>
  <c r="O155" i="7"/>
  <c r="N155" i="7"/>
  <c r="M155" i="7"/>
  <c r="L155" i="7"/>
  <c r="P154" i="7"/>
  <c r="O154" i="7"/>
  <c r="N154" i="7"/>
  <c r="M154" i="7"/>
  <c r="L154" i="7"/>
  <c r="P153" i="7"/>
  <c r="O153" i="7"/>
  <c r="N153" i="7"/>
  <c r="M153" i="7"/>
  <c r="L153" i="7"/>
  <c r="P152" i="7"/>
  <c r="O152" i="7"/>
  <c r="N152" i="7"/>
  <c r="M152" i="7"/>
  <c r="L152" i="7"/>
  <c r="P151" i="7"/>
  <c r="O151" i="7"/>
  <c r="N151" i="7"/>
  <c r="M151" i="7"/>
  <c r="L151" i="7"/>
  <c r="P150" i="7"/>
  <c r="O150" i="7"/>
  <c r="N150" i="7"/>
  <c r="M150" i="7"/>
  <c r="L150" i="7"/>
  <c r="P149" i="7"/>
  <c r="O149" i="7"/>
  <c r="N149" i="7"/>
  <c r="M149" i="7"/>
  <c r="L149" i="7"/>
  <c r="P148" i="7"/>
  <c r="O148" i="7"/>
  <c r="N148" i="7"/>
  <c r="M148" i="7"/>
  <c r="L148" i="7"/>
  <c r="P147" i="7"/>
  <c r="O147" i="7"/>
  <c r="N147" i="7"/>
  <c r="M147" i="7"/>
  <c r="L147" i="7"/>
  <c r="P146" i="7"/>
  <c r="O146" i="7"/>
  <c r="N146" i="7"/>
  <c r="M146" i="7"/>
  <c r="L146" i="7"/>
  <c r="P145" i="7"/>
  <c r="O145" i="7"/>
  <c r="N145" i="7"/>
  <c r="M145" i="7"/>
  <c r="L145" i="7"/>
  <c r="P144" i="7"/>
  <c r="O144" i="7"/>
  <c r="N144" i="7"/>
  <c r="M144" i="7"/>
  <c r="L144" i="7"/>
  <c r="P143" i="7"/>
  <c r="O143" i="7"/>
  <c r="N143" i="7"/>
  <c r="M143" i="7"/>
  <c r="L143" i="7"/>
  <c r="P142" i="7"/>
  <c r="O142" i="7"/>
  <c r="N142" i="7"/>
  <c r="M142" i="7"/>
  <c r="L142" i="7"/>
  <c r="P141" i="7"/>
  <c r="O141" i="7"/>
  <c r="N141" i="7"/>
  <c r="M141" i="7"/>
  <c r="L141" i="7"/>
  <c r="P140" i="7"/>
  <c r="O140" i="7"/>
  <c r="N140" i="7"/>
  <c r="M140" i="7"/>
  <c r="L140" i="7"/>
  <c r="P139" i="7"/>
  <c r="O139" i="7"/>
  <c r="N139" i="7"/>
  <c r="M139" i="7"/>
  <c r="L139" i="7"/>
  <c r="P138" i="7"/>
  <c r="O138" i="7"/>
  <c r="N138" i="7"/>
  <c r="M138" i="7"/>
  <c r="L138" i="7"/>
  <c r="P137" i="7"/>
  <c r="O137" i="7"/>
  <c r="N137" i="7"/>
  <c r="M137" i="7"/>
  <c r="L137" i="7"/>
  <c r="P136" i="7"/>
  <c r="O136" i="7"/>
  <c r="N136" i="7"/>
  <c r="M136" i="7"/>
  <c r="L136" i="7"/>
  <c r="P135" i="7"/>
  <c r="O135" i="7"/>
  <c r="N135" i="7"/>
  <c r="M135" i="7"/>
  <c r="L135" i="7"/>
  <c r="P134" i="7"/>
  <c r="O134" i="7"/>
  <c r="N134" i="7"/>
  <c r="M134" i="7"/>
  <c r="L134" i="7"/>
  <c r="P133" i="7"/>
  <c r="O133" i="7"/>
  <c r="N133" i="7"/>
  <c r="M133" i="7"/>
  <c r="L133" i="7"/>
  <c r="P132" i="7"/>
  <c r="O132" i="7"/>
  <c r="N132" i="7"/>
  <c r="M132" i="7"/>
  <c r="L132" i="7"/>
  <c r="P131" i="7"/>
  <c r="O131" i="7"/>
  <c r="N131" i="7"/>
  <c r="M131" i="7"/>
  <c r="L131" i="7"/>
  <c r="P130" i="7"/>
  <c r="O130" i="7"/>
  <c r="N130" i="7"/>
  <c r="M130" i="7"/>
  <c r="L130" i="7"/>
  <c r="P129" i="7"/>
  <c r="O129" i="7"/>
  <c r="N129" i="7"/>
  <c r="M129" i="7"/>
  <c r="L129" i="7"/>
  <c r="P128" i="7"/>
  <c r="O128" i="7"/>
  <c r="N128" i="7"/>
  <c r="M128" i="7"/>
  <c r="L128" i="7"/>
  <c r="P127" i="7"/>
  <c r="O127" i="7"/>
  <c r="N127" i="7"/>
  <c r="M127" i="7"/>
  <c r="L127" i="7"/>
  <c r="P126" i="7"/>
  <c r="O126" i="7"/>
  <c r="N126" i="7"/>
  <c r="M126" i="7"/>
  <c r="L126" i="7"/>
  <c r="P125" i="7"/>
  <c r="O125" i="7"/>
  <c r="N125" i="7"/>
  <c r="M125" i="7"/>
  <c r="L125" i="7"/>
  <c r="P124" i="7"/>
  <c r="O124" i="7"/>
  <c r="N124" i="7"/>
  <c r="M124" i="7"/>
  <c r="L124" i="7"/>
  <c r="P123" i="7"/>
  <c r="O123" i="7"/>
  <c r="N123" i="7"/>
  <c r="M123" i="7"/>
  <c r="L123" i="7"/>
  <c r="P122" i="7"/>
  <c r="O122" i="7"/>
  <c r="N122" i="7"/>
  <c r="M122" i="7"/>
  <c r="L122" i="7"/>
  <c r="P121" i="7"/>
  <c r="O121" i="7"/>
  <c r="N121" i="7"/>
  <c r="M121" i="7"/>
  <c r="L121" i="7"/>
  <c r="P120" i="7"/>
  <c r="O120" i="7"/>
  <c r="N120" i="7"/>
  <c r="M120" i="7"/>
  <c r="L120" i="7"/>
  <c r="P119" i="7"/>
  <c r="O119" i="7"/>
  <c r="N119" i="7"/>
  <c r="M119" i="7"/>
  <c r="L119" i="7"/>
  <c r="P118" i="7"/>
  <c r="O118" i="7"/>
  <c r="N118" i="7"/>
  <c r="M118" i="7"/>
  <c r="L118" i="7"/>
  <c r="P117" i="7"/>
  <c r="O117" i="7"/>
  <c r="N117" i="7"/>
  <c r="M117" i="7"/>
  <c r="L117" i="7"/>
  <c r="P116" i="7"/>
  <c r="O116" i="7"/>
  <c r="N116" i="7"/>
  <c r="M116" i="7"/>
  <c r="L116" i="7"/>
  <c r="P115" i="7"/>
  <c r="O115" i="7"/>
  <c r="N115" i="7"/>
  <c r="M115" i="7"/>
  <c r="L115" i="7"/>
  <c r="P114" i="7"/>
  <c r="O114" i="7"/>
  <c r="N114" i="7"/>
  <c r="M114" i="7"/>
  <c r="L114" i="7"/>
  <c r="P113" i="7"/>
  <c r="O113" i="7"/>
  <c r="N113" i="7"/>
  <c r="M113" i="7"/>
  <c r="L113" i="7"/>
  <c r="P112" i="7"/>
  <c r="O112" i="7"/>
  <c r="N112" i="7"/>
  <c r="M112" i="7"/>
  <c r="L112" i="7"/>
  <c r="P111" i="7"/>
  <c r="O111" i="7"/>
  <c r="N111" i="7"/>
  <c r="M111" i="7"/>
  <c r="L111" i="7"/>
  <c r="P110" i="7"/>
  <c r="O110" i="7"/>
  <c r="N110" i="7"/>
  <c r="M110" i="7"/>
  <c r="L110" i="7"/>
  <c r="P109" i="7"/>
  <c r="O109" i="7"/>
  <c r="N109" i="7"/>
  <c r="M109" i="7"/>
  <c r="L109" i="7"/>
  <c r="P108" i="7"/>
  <c r="O108" i="7"/>
  <c r="N108" i="7"/>
  <c r="M108" i="7"/>
  <c r="L108" i="7"/>
  <c r="P107" i="7"/>
  <c r="O107" i="7"/>
  <c r="N107" i="7"/>
  <c r="M107" i="7"/>
  <c r="L107" i="7"/>
  <c r="P106" i="7"/>
  <c r="O106" i="7"/>
  <c r="N106" i="7"/>
  <c r="M106" i="7"/>
  <c r="L106" i="7"/>
  <c r="P105" i="7"/>
  <c r="O105" i="7"/>
  <c r="N105" i="7"/>
  <c r="M105" i="7"/>
  <c r="L105" i="7"/>
  <c r="P104" i="7"/>
  <c r="O104" i="7"/>
  <c r="N104" i="7"/>
  <c r="M104" i="7"/>
  <c r="L104" i="7"/>
  <c r="P103" i="7"/>
  <c r="O103" i="7"/>
  <c r="N103" i="7"/>
  <c r="M103" i="7"/>
  <c r="L103" i="7"/>
  <c r="P102" i="7"/>
  <c r="O102" i="7"/>
  <c r="N102" i="7"/>
  <c r="M102" i="7"/>
  <c r="L102" i="7"/>
  <c r="P101" i="7"/>
  <c r="O101" i="7"/>
  <c r="N101" i="7"/>
  <c r="M101" i="7"/>
  <c r="L101" i="7"/>
  <c r="P100" i="7"/>
  <c r="O100" i="7"/>
  <c r="N100" i="7"/>
  <c r="M100" i="7"/>
  <c r="L100" i="7"/>
  <c r="P99" i="7"/>
  <c r="O99" i="7"/>
  <c r="N99" i="7"/>
  <c r="M99" i="7"/>
  <c r="L99" i="7"/>
  <c r="P98" i="7"/>
  <c r="O98" i="7"/>
  <c r="N98" i="7"/>
  <c r="M98" i="7"/>
  <c r="L98" i="7"/>
  <c r="P97" i="7"/>
  <c r="O97" i="7"/>
  <c r="N97" i="7"/>
  <c r="M97" i="7"/>
  <c r="L97" i="7"/>
  <c r="P96" i="7"/>
  <c r="O96" i="7"/>
  <c r="N96" i="7"/>
  <c r="M96" i="7"/>
  <c r="L96" i="7"/>
  <c r="P95" i="7"/>
  <c r="O95" i="7"/>
  <c r="N95" i="7"/>
  <c r="M95" i="7"/>
  <c r="L95" i="7"/>
  <c r="P94" i="7"/>
  <c r="O94" i="7"/>
  <c r="N94" i="7"/>
  <c r="M94" i="7"/>
  <c r="L94" i="7"/>
  <c r="P93" i="7"/>
  <c r="O93" i="7"/>
  <c r="N93" i="7"/>
  <c r="M93" i="7"/>
  <c r="L93" i="7"/>
  <c r="P92" i="7"/>
  <c r="O92" i="7"/>
  <c r="N92" i="7"/>
  <c r="M92" i="7"/>
  <c r="L92" i="7"/>
  <c r="P91" i="7"/>
  <c r="O91" i="7"/>
  <c r="N91" i="7"/>
  <c r="M91" i="7"/>
  <c r="L91" i="7"/>
  <c r="P90" i="7"/>
  <c r="O90" i="7"/>
  <c r="N90" i="7"/>
  <c r="M90" i="7"/>
  <c r="L90" i="7"/>
  <c r="P89" i="7"/>
  <c r="O89" i="7"/>
  <c r="N89" i="7"/>
  <c r="M89" i="7"/>
  <c r="L89" i="7"/>
  <c r="P88" i="7"/>
  <c r="O88" i="7"/>
  <c r="N88" i="7"/>
  <c r="M88" i="7"/>
  <c r="L88" i="7"/>
  <c r="P87" i="7"/>
  <c r="O87" i="7"/>
  <c r="N87" i="7"/>
  <c r="M87" i="7"/>
  <c r="L87" i="7"/>
  <c r="P86" i="7"/>
  <c r="O86" i="7"/>
  <c r="N86" i="7"/>
  <c r="M86" i="7"/>
  <c r="L86" i="7"/>
  <c r="P85" i="7"/>
  <c r="O85" i="7"/>
  <c r="N85" i="7"/>
  <c r="M85" i="7"/>
  <c r="L85" i="7"/>
  <c r="P84" i="7"/>
  <c r="O84" i="7"/>
  <c r="N84" i="7"/>
  <c r="M84" i="7"/>
  <c r="L84" i="7"/>
  <c r="P83" i="7"/>
  <c r="O83" i="7"/>
  <c r="N83" i="7"/>
  <c r="M83" i="7"/>
  <c r="L83" i="7"/>
  <c r="P82" i="7"/>
  <c r="O82" i="7"/>
  <c r="N82" i="7"/>
  <c r="M82" i="7"/>
  <c r="L82" i="7"/>
  <c r="P81" i="7"/>
  <c r="O81" i="7"/>
  <c r="N81" i="7"/>
  <c r="M81" i="7"/>
  <c r="L81" i="7"/>
  <c r="P80" i="7"/>
  <c r="O80" i="7"/>
  <c r="N80" i="7"/>
  <c r="M80" i="7"/>
  <c r="L80" i="7"/>
  <c r="P79" i="7"/>
  <c r="O79" i="7"/>
  <c r="N79" i="7"/>
  <c r="M79" i="7"/>
  <c r="L79" i="7"/>
  <c r="P78" i="7"/>
  <c r="O78" i="7"/>
  <c r="N78" i="7"/>
  <c r="M78" i="7"/>
  <c r="L78" i="7"/>
  <c r="P77" i="7"/>
  <c r="O77" i="7"/>
  <c r="N77" i="7"/>
  <c r="M77" i="7"/>
  <c r="L77" i="7"/>
  <c r="P76" i="7"/>
  <c r="O76" i="7"/>
  <c r="N76" i="7"/>
  <c r="M76" i="7"/>
  <c r="L76" i="7"/>
  <c r="P75" i="7"/>
  <c r="O75" i="7"/>
  <c r="N75" i="7"/>
  <c r="M75" i="7"/>
  <c r="L75" i="7"/>
  <c r="P74" i="7"/>
  <c r="O74" i="7"/>
  <c r="N74" i="7"/>
  <c r="M74" i="7"/>
  <c r="L74" i="7"/>
  <c r="P73" i="7"/>
  <c r="O73" i="7"/>
  <c r="N73" i="7"/>
  <c r="M73" i="7"/>
  <c r="L73" i="7"/>
  <c r="P72" i="7"/>
  <c r="O72" i="7"/>
  <c r="N72" i="7"/>
  <c r="M72" i="7"/>
  <c r="L72" i="7"/>
  <c r="P71" i="7"/>
  <c r="O71" i="7"/>
  <c r="N71" i="7"/>
  <c r="M71" i="7"/>
  <c r="L71" i="7"/>
  <c r="P70" i="7"/>
  <c r="O70" i="7"/>
  <c r="N70" i="7"/>
  <c r="M70" i="7"/>
  <c r="L70" i="7"/>
  <c r="P69" i="7"/>
  <c r="O69" i="7"/>
  <c r="N69" i="7"/>
  <c r="M69" i="7"/>
  <c r="L69" i="7"/>
  <c r="P68" i="7"/>
  <c r="O68" i="7"/>
  <c r="N68" i="7"/>
  <c r="M68" i="7"/>
  <c r="L68" i="7"/>
  <c r="P67" i="7"/>
  <c r="O67" i="7"/>
  <c r="N67" i="7"/>
  <c r="M67" i="7"/>
  <c r="L67" i="7"/>
  <c r="P66" i="7"/>
  <c r="O66" i="7"/>
  <c r="N66" i="7"/>
  <c r="M66" i="7"/>
  <c r="L66" i="7"/>
  <c r="P65" i="7"/>
  <c r="O65" i="7"/>
  <c r="N65" i="7"/>
  <c r="M65" i="7"/>
  <c r="L65" i="7"/>
  <c r="P64" i="7"/>
  <c r="O64" i="7"/>
  <c r="N64" i="7"/>
  <c r="M64" i="7"/>
  <c r="L64" i="7"/>
  <c r="P63" i="7"/>
  <c r="O63" i="7"/>
  <c r="N63" i="7"/>
  <c r="M63" i="7"/>
  <c r="L63" i="7"/>
  <c r="P62" i="7"/>
  <c r="O62" i="7"/>
  <c r="N62" i="7"/>
  <c r="M62" i="7"/>
  <c r="L62" i="7"/>
  <c r="P61" i="7"/>
  <c r="O61" i="7"/>
  <c r="N61" i="7"/>
  <c r="M61" i="7"/>
  <c r="L61" i="7"/>
  <c r="P60" i="7"/>
  <c r="O60" i="7"/>
  <c r="N60" i="7"/>
  <c r="M60" i="7"/>
  <c r="L60" i="7"/>
  <c r="P59" i="7"/>
  <c r="O59" i="7"/>
  <c r="N59" i="7"/>
  <c r="M59" i="7"/>
  <c r="L59" i="7"/>
  <c r="P58" i="7"/>
  <c r="O58" i="7"/>
  <c r="N58" i="7"/>
  <c r="M58" i="7"/>
  <c r="L58" i="7"/>
  <c r="P57" i="7"/>
  <c r="O57" i="7"/>
  <c r="N57" i="7"/>
  <c r="M57" i="7"/>
  <c r="L57" i="7"/>
  <c r="P56" i="7"/>
  <c r="O56" i="7"/>
  <c r="N56" i="7"/>
  <c r="M56" i="7"/>
  <c r="L56" i="7"/>
  <c r="P55" i="7"/>
  <c r="O55" i="7"/>
  <c r="N55" i="7"/>
  <c r="M55" i="7"/>
  <c r="L55" i="7"/>
  <c r="P54" i="7"/>
  <c r="O54" i="7"/>
  <c r="N54" i="7"/>
  <c r="M54" i="7"/>
  <c r="L54" i="7"/>
  <c r="P53" i="7"/>
  <c r="O53" i="7"/>
  <c r="N53" i="7"/>
  <c r="M53" i="7"/>
  <c r="L53" i="7"/>
  <c r="P52" i="7"/>
  <c r="O52" i="7"/>
  <c r="N52" i="7"/>
  <c r="M52" i="7"/>
  <c r="L52" i="7"/>
  <c r="P51" i="7"/>
  <c r="O51" i="7"/>
  <c r="N51" i="7"/>
  <c r="M51" i="7"/>
  <c r="L51" i="7"/>
  <c r="P50" i="7"/>
  <c r="O50" i="7"/>
  <c r="N50" i="7"/>
  <c r="M50" i="7"/>
  <c r="L50" i="7"/>
  <c r="P49" i="7"/>
  <c r="O49" i="7"/>
  <c r="N49" i="7"/>
  <c r="M49" i="7"/>
  <c r="L49" i="7"/>
  <c r="P48" i="7"/>
  <c r="O48" i="7"/>
  <c r="N48" i="7"/>
  <c r="M48" i="7"/>
  <c r="L48" i="7"/>
  <c r="P47" i="7"/>
  <c r="O47" i="7"/>
  <c r="N47" i="7"/>
  <c r="M47" i="7"/>
  <c r="L47" i="7"/>
  <c r="P46" i="7"/>
  <c r="O46" i="7"/>
  <c r="N46" i="7"/>
  <c r="M46" i="7"/>
  <c r="L46" i="7"/>
  <c r="P45" i="7"/>
  <c r="O45" i="7"/>
  <c r="N45" i="7"/>
  <c r="M45" i="7"/>
  <c r="L45" i="7"/>
  <c r="P44" i="7"/>
  <c r="O44" i="7"/>
  <c r="N44" i="7"/>
  <c r="M44" i="7"/>
  <c r="L44" i="7"/>
  <c r="P43" i="7"/>
  <c r="O43" i="7"/>
  <c r="N43" i="7"/>
  <c r="M43" i="7"/>
  <c r="L43" i="7"/>
  <c r="P42" i="7"/>
  <c r="O42" i="7"/>
  <c r="N42" i="7"/>
  <c r="M42" i="7"/>
  <c r="L42" i="7"/>
  <c r="P41" i="7"/>
  <c r="O41" i="7"/>
  <c r="N41" i="7"/>
  <c r="M41" i="7"/>
  <c r="L41" i="7"/>
  <c r="P40" i="7"/>
  <c r="O40" i="7"/>
  <c r="N40" i="7"/>
  <c r="M40" i="7"/>
  <c r="L40" i="7"/>
  <c r="P39" i="7"/>
  <c r="O39" i="7"/>
  <c r="N39" i="7"/>
  <c r="M39" i="7"/>
  <c r="L39" i="7"/>
  <c r="P38" i="7"/>
  <c r="O38" i="7"/>
  <c r="N38" i="7"/>
  <c r="M38" i="7"/>
  <c r="L38" i="7"/>
  <c r="P37" i="7"/>
  <c r="O37" i="7"/>
  <c r="N37" i="7"/>
  <c r="M37" i="7"/>
  <c r="L37" i="7"/>
  <c r="P36" i="7"/>
  <c r="O36" i="7"/>
  <c r="N36" i="7"/>
  <c r="M36" i="7"/>
  <c r="L36" i="7"/>
  <c r="P35" i="7"/>
  <c r="O35" i="7"/>
  <c r="N35" i="7"/>
  <c r="M35" i="7"/>
  <c r="L35" i="7"/>
  <c r="P34" i="7"/>
  <c r="O34" i="7"/>
  <c r="N34" i="7"/>
  <c r="M34" i="7"/>
  <c r="L34" i="7"/>
  <c r="P33" i="7"/>
  <c r="O33" i="7"/>
  <c r="N33" i="7"/>
  <c r="M33" i="7"/>
  <c r="L33" i="7"/>
  <c r="P32" i="7"/>
  <c r="O32" i="7"/>
  <c r="N32" i="7"/>
  <c r="M32" i="7"/>
  <c r="L32" i="7"/>
  <c r="P31" i="7"/>
  <c r="O31" i="7"/>
  <c r="N31" i="7"/>
  <c r="M31" i="7"/>
  <c r="L31" i="7"/>
  <c r="P30" i="7"/>
  <c r="O30" i="7"/>
  <c r="N30" i="7"/>
  <c r="M30" i="7"/>
  <c r="L30" i="7"/>
  <c r="P29" i="7"/>
  <c r="O29" i="7"/>
  <c r="N29" i="7"/>
  <c r="M29" i="7"/>
  <c r="L29" i="7"/>
  <c r="P28" i="7"/>
  <c r="O28" i="7"/>
  <c r="N28" i="7"/>
  <c r="M28" i="7"/>
  <c r="L28" i="7"/>
  <c r="P27" i="7"/>
  <c r="O27" i="7"/>
  <c r="N27" i="7"/>
  <c r="M27" i="7"/>
  <c r="L27" i="7"/>
  <c r="P26" i="7"/>
  <c r="O26" i="7"/>
  <c r="N26" i="7"/>
  <c r="M26" i="7"/>
  <c r="L26" i="7"/>
  <c r="P25" i="7"/>
  <c r="O25" i="7"/>
  <c r="N25" i="7"/>
  <c r="M25" i="7"/>
  <c r="L25" i="7"/>
  <c r="P24" i="7"/>
  <c r="O24" i="7"/>
  <c r="N24" i="7"/>
  <c r="M24" i="7"/>
  <c r="L24" i="7"/>
  <c r="P23" i="7"/>
  <c r="O23" i="7"/>
  <c r="N23" i="7"/>
  <c r="M23" i="7"/>
  <c r="L23" i="7"/>
  <c r="P22" i="7"/>
  <c r="O22" i="7"/>
  <c r="N22" i="7"/>
  <c r="M22" i="7"/>
  <c r="L22" i="7"/>
  <c r="P21" i="7"/>
  <c r="O21" i="7"/>
  <c r="N21" i="7"/>
  <c r="M21" i="7"/>
  <c r="L21" i="7"/>
  <c r="P20" i="7"/>
  <c r="O20" i="7"/>
  <c r="N20" i="7"/>
  <c r="M20" i="7"/>
  <c r="L20" i="7"/>
  <c r="P19" i="7"/>
  <c r="O19" i="7"/>
  <c r="N19" i="7"/>
  <c r="M19" i="7"/>
  <c r="L19" i="7"/>
  <c r="P18" i="7"/>
  <c r="O18" i="7"/>
  <c r="N18" i="7"/>
  <c r="M18" i="7"/>
  <c r="L18" i="7"/>
  <c r="P17" i="7"/>
  <c r="O17" i="7"/>
  <c r="N17" i="7"/>
  <c r="M17" i="7"/>
  <c r="L17" i="7"/>
  <c r="P16" i="7"/>
  <c r="O16" i="7"/>
  <c r="N16" i="7"/>
  <c r="M16" i="7"/>
  <c r="L16" i="7"/>
  <c r="P15" i="7"/>
  <c r="O15" i="7"/>
  <c r="N15" i="7"/>
  <c r="M15" i="7"/>
  <c r="L15" i="7"/>
  <c r="P14" i="7"/>
  <c r="O14" i="7"/>
  <c r="N14" i="7"/>
  <c r="M14" i="7"/>
  <c r="L14" i="7"/>
  <c r="P13" i="7"/>
  <c r="O13" i="7"/>
  <c r="N13" i="7"/>
  <c r="M13" i="7"/>
  <c r="L13" i="7"/>
  <c r="P12" i="7"/>
  <c r="O12" i="7"/>
  <c r="N12" i="7"/>
  <c r="M12" i="7"/>
  <c r="L12" i="7"/>
  <c r="P11" i="7"/>
  <c r="O11" i="7"/>
  <c r="N11" i="7"/>
  <c r="M11" i="7"/>
  <c r="L11" i="7"/>
  <c r="P10" i="7"/>
  <c r="O10" i="7"/>
  <c r="N10" i="7"/>
  <c r="M10" i="7"/>
  <c r="L10" i="7"/>
  <c r="P9" i="7"/>
  <c r="O9" i="7"/>
  <c r="N9" i="7"/>
  <c r="M9" i="7"/>
  <c r="L9" i="7"/>
  <c r="P8" i="7"/>
  <c r="O8" i="7"/>
  <c r="N8" i="7"/>
  <c r="M8" i="7"/>
  <c r="L8" i="7"/>
  <c r="P7" i="7"/>
  <c r="O7" i="7"/>
  <c r="N7" i="7"/>
  <c r="M7" i="7"/>
  <c r="L7" i="7"/>
  <c r="P6" i="7"/>
  <c r="O6" i="7"/>
  <c r="N6" i="7"/>
  <c r="M6" i="7"/>
  <c r="L6" i="7"/>
  <c r="P5" i="7"/>
  <c r="O5" i="7"/>
  <c r="N5" i="7"/>
  <c r="M5" i="7"/>
  <c r="L5" i="7"/>
  <c r="P4" i="7"/>
  <c r="O4" i="7"/>
  <c r="N4" i="7"/>
  <c r="M4" i="7"/>
  <c r="L4" i="7"/>
  <c r="P3" i="7"/>
  <c r="O3" i="7"/>
  <c r="N3" i="7"/>
  <c r="M3" i="7"/>
  <c r="L3" i="7"/>
  <c r="P2" i="7"/>
  <c r="O2" i="7"/>
  <c r="N2" i="7"/>
  <c r="M2" i="7"/>
  <c r="L2" i="7"/>
  <c r="G31" i="6"/>
  <c r="Z21" i="6" s="1"/>
  <c r="G30" i="6"/>
  <c r="N20" i="6" s="1"/>
  <c r="G29" i="6"/>
  <c r="N19" i="6" s="1"/>
  <c r="G28" i="6"/>
  <c r="N18" i="6" s="1"/>
  <c r="G27" i="6"/>
  <c r="N17" i="6" s="1"/>
  <c r="G26" i="6"/>
  <c r="Z16" i="6" s="1"/>
  <c r="G25" i="6"/>
  <c r="Z15" i="6" s="1"/>
  <c r="G24" i="6"/>
  <c r="N14" i="6" s="1"/>
  <c r="G23" i="6"/>
  <c r="Z13" i="6" s="1"/>
  <c r="G22" i="6"/>
  <c r="N12" i="6" s="1"/>
  <c r="G21" i="6"/>
  <c r="N11" i="6" s="1"/>
  <c r="G20" i="6"/>
  <c r="N10" i="6" s="1"/>
  <c r="G19" i="6"/>
  <c r="N9" i="6" s="1"/>
  <c r="G18" i="6"/>
  <c r="Z8" i="6" s="1"/>
  <c r="G17" i="6"/>
  <c r="Z7" i="6" s="1"/>
  <c r="G16" i="6"/>
  <c r="N6" i="6" s="1"/>
  <c r="G15" i="6"/>
  <c r="G14" i="6"/>
  <c r="G13" i="6"/>
  <c r="G12" i="6"/>
  <c r="G11" i="6"/>
  <c r="G10" i="6"/>
  <c r="G9" i="6"/>
  <c r="G8" i="6"/>
  <c r="Z5" i="6" s="1"/>
  <c r="G7" i="6"/>
  <c r="Z4" i="6" s="1"/>
  <c r="G6" i="6"/>
  <c r="G5" i="6"/>
  <c r="G4" i="6"/>
  <c r="G3" i="6"/>
  <c r="N3" i="6" s="1"/>
  <c r="E8" i="8" l="1"/>
  <c r="O8" i="8"/>
  <c r="E17" i="8"/>
  <c r="O17" i="8"/>
  <c r="O5" i="8"/>
  <c r="E5" i="8"/>
  <c r="E14" i="8"/>
  <c r="O14" i="8"/>
  <c r="E22" i="8"/>
  <c r="O22" i="8"/>
  <c r="P18" i="3"/>
  <c r="O11" i="8"/>
  <c r="E11" i="8"/>
  <c r="O19" i="8"/>
  <c r="E19" i="8"/>
  <c r="O3" i="8"/>
  <c r="E3" i="8"/>
  <c r="E4" i="8"/>
  <c r="O4" i="8"/>
  <c r="O7" i="8"/>
  <c r="E7" i="8"/>
  <c r="E16" i="8"/>
  <c r="O16" i="8"/>
  <c r="P16" i="3"/>
  <c r="E9" i="8"/>
  <c r="O9" i="8"/>
  <c r="K13" i="6"/>
  <c r="K6" i="6"/>
  <c r="O13" i="8"/>
  <c r="E13" i="8"/>
  <c r="O21" i="8"/>
  <c r="E21" i="8"/>
  <c r="E18" i="8"/>
  <c r="O18" i="8"/>
  <c r="O2" i="8"/>
  <c r="E2" i="8"/>
  <c r="E6" i="8"/>
  <c r="O6" i="8"/>
  <c r="E15" i="8"/>
  <c r="O15" i="8"/>
  <c r="E10" i="8"/>
  <c r="O10" i="8"/>
  <c r="E12" i="8"/>
  <c r="O12" i="8"/>
  <c r="E20" i="8"/>
  <c r="O20" i="8"/>
  <c r="P21" i="3"/>
  <c r="P13" i="3"/>
  <c r="O2" i="3"/>
  <c r="O14" i="3"/>
  <c r="O6" i="3"/>
  <c r="M17" i="6"/>
  <c r="L8" i="6"/>
  <c r="Z18" i="6"/>
  <c r="Z10" i="6"/>
  <c r="P17" i="3"/>
  <c r="P9" i="3"/>
  <c r="L17" i="6"/>
  <c r="M6" i="6"/>
  <c r="O20" i="3"/>
  <c r="O12" i="3"/>
  <c r="O4" i="3"/>
  <c r="L16" i="6"/>
  <c r="M5" i="6"/>
  <c r="Z20" i="6"/>
  <c r="Z12" i="6"/>
  <c r="O19" i="3"/>
  <c r="O11" i="3"/>
  <c r="O3" i="3"/>
  <c r="P15" i="3"/>
  <c r="P7" i="3"/>
  <c r="K14" i="6"/>
  <c r="M14" i="6"/>
  <c r="L4" i="6"/>
  <c r="Z17" i="6"/>
  <c r="Z9" i="6"/>
  <c r="M13" i="6"/>
  <c r="Z14" i="6"/>
  <c r="Z6" i="6"/>
  <c r="L12" i="6"/>
  <c r="Z19" i="6"/>
  <c r="Z11" i="6"/>
  <c r="Z3" i="6"/>
  <c r="M21" i="6"/>
  <c r="M9" i="6"/>
  <c r="N5" i="6"/>
  <c r="L20" i="6"/>
  <c r="L9" i="6"/>
  <c r="K18" i="6"/>
  <c r="K10" i="6"/>
  <c r="K17" i="6"/>
  <c r="K9" i="6"/>
  <c r="L21" i="6"/>
  <c r="M18" i="6"/>
  <c r="N15" i="6"/>
  <c r="L13" i="6"/>
  <c r="M10" i="6"/>
  <c r="N7" i="6"/>
  <c r="L5" i="6"/>
  <c r="K16" i="6"/>
  <c r="K8" i="6"/>
  <c r="L18" i="6"/>
  <c r="M15" i="6"/>
  <c r="L10" i="6"/>
  <c r="M7" i="6"/>
  <c r="N4" i="6"/>
  <c r="K15" i="6"/>
  <c r="K7" i="6"/>
  <c r="M20" i="6"/>
  <c r="L15" i="6"/>
  <c r="M12" i="6"/>
  <c r="L7" i="6"/>
  <c r="M4" i="6"/>
  <c r="K20" i="6"/>
  <c r="K12" i="6"/>
  <c r="K4" i="6"/>
  <c r="M19" i="6"/>
  <c r="N16" i="6"/>
  <c r="L14" i="6"/>
  <c r="M11" i="6"/>
  <c r="N8" i="6"/>
  <c r="L6" i="6"/>
  <c r="M3" i="6"/>
  <c r="K21" i="6"/>
  <c r="K5" i="6"/>
  <c r="K19" i="6"/>
  <c r="N21" i="6"/>
  <c r="L19" i="6"/>
  <c r="M16" i="6"/>
  <c r="N13" i="6"/>
  <c r="L11" i="6"/>
  <c r="E8" i="1"/>
  <c r="E6" i="1"/>
  <c r="E9" i="1" l="1"/>
</calcChain>
</file>

<file path=xl/sharedStrings.xml><?xml version="1.0" encoding="utf-8"?>
<sst xmlns="http://schemas.openxmlformats.org/spreadsheetml/2006/main" count="1859" uniqueCount="1167">
  <si>
    <t>Convert into the date format</t>
  </si>
  <si>
    <t>DATE</t>
  </si>
  <si>
    <t>HOLIDAY</t>
  </si>
  <si>
    <t>Today</t>
  </si>
  <si>
    <t>Convert into the Date Format</t>
  </si>
  <si>
    <t>New Year's Day</t>
  </si>
  <si>
    <t>Now</t>
  </si>
  <si>
    <t>Jan 01, 2019Jan 01</t>
  </si>
  <si>
    <t>14/1/19</t>
  </si>
  <si>
    <t>Date</t>
  </si>
  <si>
    <t>Month</t>
  </si>
  <si>
    <t>Year</t>
  </si>
  <si>
    <t>Last day of Month</t>
  </si>
  <si>
    <t>Expiry Date</t>
  </si>
  <si>
    <t>Makar Sankranti / Pongal</t>
  </si>
  <si>
    <t>Now-Today</t>
  </si>
  <si>
    <t>Jan 14, 2019Jan 14</t>
  </si>
  <si>
    <t>15/1/19</t>
  </si>
  <si>
    <t>Republic Day</t>
  </si>
  <si>
    <t>Day</t>
  </si>
  <si>
    <t>Jan 26, 2019Jan 26</t>
  </si>
  <si>
    <t>16/1/19</t>
  </si>
  <si>
    <t>Maha Shivaratri</t>
  </si>
  <si>
    <t>Mar 04, 2019Mar 04</t>
  </si>
  <si>
    <t>17/1/19</t>
  </si>
  <si>
    <t>Holi</t>
  </si>
  <si>
    <t>Mar 21, 2019Mar 21</t>
  </si>
  <si>
    <t>18/1/19</t>
  </si>
  <si>
    <t>Ugadi / Gudi Padwa</t>
  </si>
  <si>
    <t>Apr 06, 2019Apr 06</t>
  </si>
  <si>
    <t>20/1/19</t>
  </si>
  <si>
    <t>Ram Navami</t>
  </si>
  <si>
    <t>Autofill</t>
  </si>
  <si>
    <t>Apr 13, 2019Apr 13</t>
  </si>
  <si>
    <t>01/02/19</t>
  </si>
  <si>
    <t>Mahavir Jayanti</t>
  </si>
  <si>
    <t>Last Day</t>
  </si>
  <si>
    <t>Working Days</t>
  </si>
  <si>
    <t>Apr 17, 2019Apr 17</t>
  </si>
  <si>
    <t>02/02/19</t>
  </si>
  <si>
    <t>Good Friday</t>
  </si>
  <si>
    <t>Apr 19, 2019Apr 19</t>
  </si>
  <si>
    <t>20/2/19</t>
  </si>
  <si>
    <t>Labor Day</t>
  </si>
  <si>
    <t>May 01, 2019May 01</t>
  </si>
  <si>
    <t>24/2/19</t>
  </si>
  <si>
    <t>Budhha Purnima</t>
  </si>
  <si>
    <t>May 18, 2019May 18</t>
  </si>
  <si>
    <t>01/03/19</t>
  </si>
  <si>
    <t>Eid-ul-Fitar</t>
  </si>
  <si>
    <t>Jun 05, 2019Jun 05</t>
  </si>
  <si>
    <t>10/03/19</t>
  </si>
  <si>
    <t>Rath Yatra</t>
  </si>
  <si>
    <t>Jul 04, 2019Jul 04</t>
  </si>
  <si>
    <t>15/3/19</t>
  </si>
  <si>
    <t>Bakri Id / Eid ul-Adha</t>
  </si>
  <si>
    <t>Aug 12, 2019Aug 12</t>
  </si>
  <si>
    <t>Raksha Bandhan</t>
  </si>
  <si>
    <t>Aug 15, 2019Aug 15</t>
  </si>
  <si>
    <t>Independence Day</t>
  </si>
  <si>
    <t>Janmashtami</t>
  </si>
  <si>
    <t>Aug 24, 2019Aug 24</t>
  </si>
  <si>
    <t>Vinayaka Chaturthi</t>
  </si>
  <si>
    <t>Sep 02, 2019Sep 02</t>
  </si>
  <si>
    <t>Muharram</t>
  </si>
  <si>
    <t>Sep 10, 2019Sep 10</t>
  </si>
  <si>
    <t>Onam</t>
  </si>
  <si>
    <t>Sep 11, 2019Sep 11</t>
  </si>
  <si>
    <t>Mathatma Gandhi Jayanti</t>
  </si>
  <si>
    <t>Oct 02, 2019Oct 02</t>
  </si>
  <si>
    <t>Dussehra / Dasara</t>
  </si>
  <si>
    <t>Oct 08, 2019Oct 08</t>
  </si>
  <si>
    <t>Diwali / Deepavali</t>
  </si>
  <si>
    <t>Oct 27, 2019Oct 27</t>
  </si>
  <si>
    <t>Milad un Nabi</t>
  </si>
  <si>
    <t>Nov 10, 2019Nov 10</t>
  </si>
  <si>
    <t>Guru Nanak's Birthday</t>
  </si>
  <si>
    <t>Nov 12, 2019Nov 12</t>
  </si>
  <si>
    <t>Christmas</t>
  </si>
  <si>
    <t>Dec 25, 2019Dec 25</t>
  </si>
  <si>
    <t>Unit</t>
  </si>
  <si>
    <t>Result</t>
  </si>
  <si>
    <t>"Y"</t>
  </si>
  <si>
    <t>Difference in complete years</t>
  </si>
  <si>
    <t>Calculate Number of Days, Months and Year between Two dates</t>
  </si>
  <si>
    <t>"M"</t>
  </si>
  <si>
    <t>Difference in complete months</t>
  </si>
  <si>
    <t>"D"</t>
  </si>
  <si>
    <t>Difference in days</t>
  </si>
  <si>
    <t>"MD"</t>
  </si>
  <si>
    <t>Difference in days, ignoring months and years</t>
  </si>
  <si>
    <t>"YM"</t>
  </si>
  <si>
    <t>Difference in months, ignoring days and years</t>
  </si>
  <si>
    <t>"YD"</t>
  </si>
  <si>
    <t>Difference in days, ignoring years</t>
  </si>
  <si>
    <t>SalesRep</t>
  </si>
  <si>
    <t>Small Letter</t>
  </si>
  <si>
    <t>Capital Letter</t>
  </si>
  <si>
    <t>Capitalize First Letter</t>
  </si>
  <si>
    <t>Agent ID</t>
  </si>
  <si>
    <t>ID's Digit</t>
  </si>
  <si>
    <t>Remove Un-ncecessary Space</t>
  </si>
  <si>
    <t>Product ID</t>
  </si>
  <si>
    <t>Product</t>
  </si>
  <si>
    <t>State</t>
  </si>
  <si>
    <t>Invoice Number</t>
  </si>
  <si>
    <t>Code</t>
  </si>
  <si>
    <t>Letters</t>
  </si>
  <si>
    <t>Numbers</t>
  </si>
  <si>
    <t>SERIAL NUMBER</t>
  </si>
  <si>
    <t>TEXT</t>
  </si>
  <si>
    <t>NUMBER</t>
  </si>
  <si>
    <t>Allan  Ramos</t>
  </si>
  <si>
    <t>AID_001</t>
  </si>
  <si>
    <t xml:space="preserve">   Olson       Christy</t>
  </si>
  <si>
    <t>FUR-BO-10001798</t>
  </si>
  <si>
    <t>A12ER789</t>
  </si>
  <si>
    <t>123ABC</t>
  </si>
  <si>
    <t>Andrew  Meyer</t>
  </si>
  <si>
    <t>AID_002</t>
  </si>
  <si>
    <t>Peterson       Dan</t>
  </si>
  <si>
    <t>FUR-CH-10000454</t>
  </si>
  <si>
    <t>123WER4589</t>
  </si>
  <si>
    <t>786SWR</t>
  </si>
  <si>
    <t>Arturo  Francis</t>
  </si>
  <si>
    <t>AID_003</t>
  </si>
  <si>
    <t>Lindsey       Mable</t>
  </si>
  <si>
    <t>OFF-LA-10000240</t>
  </si>
  <si>
    <t>EDRTYGH79</t>
  </si>
  <si>
    <t>SWZ654</t>
  </si>
  <si>
    <t>Austin  Reynolds</t>
  </si>
  <si>
    <t>AID_004</t>
  </si>
  <si>
    <t>Carr       Kyle</t>
  </si>
  <si>
    <t>FUR-TA-10000577</t>
  </si>
  <si>
    <t>1258569875W</t>
  </si>
  <si>
    <t>ABC123</t>
  </si>
  <si>
    <t>Ben  Perez</t>
  </si>
  <si>
    <t>AID_005</t>
  </si>
  <si>
    <t>Gomez       Rachel</t>
  </si>
  <si>
    <t>OFF-ST-10000760</t>
  </si>
  <si>
    <t>KJH785UIO</t>
  </si>
  <si>
    <t>DEF456</t>
  </si>
  <si>
    <t>Bernadette  Page</t>
  </si>
  <si>
    <t>AID_006</t>
  </si>
  <si>
    <t>Cross       Isabel</t>
  </si>
  <si>
    <t>FUR-FU-10001487</t>
  </si>
  <si>
    <t>TGFT987654</t>
  </si>
  <si>
    <t>574ABC</t>
  </si>
  <si>
    <t>Beth  Tucker</t>
  </si>
  <si>
    <t>AID_07</t>
  </si>
  <si>
    <t>Chandler       Billie</t>
  </si>
  <si>
    <t>OFF-AR-10002833</t>
  </si>
  <si>
    <t>QAWSERTY45</t>
  </si>
  <si>
    <t>999SWR</t>
  </si>
  <si>
    <t>Bethany  Pena</t>
  </si>
  <si>
    <t>AID_008</t>
  </si>
  <si>
    <t>Morales       Sylvester</t>
  </si>
  <si>
    <t>TEC-PH-10002275</t>
  </si>
  <si>
    <t>12547EDRF75896</t>
  </si>
  <si>
    <t>ABC812</t>
  </si>
  <si>
    <t>Billie  Chandler</t>
  </si>
  <si>
    <t>AID_009</t>
  </si>
  <si>
    <t>OFF-BI-10003910</t>
  </si>
  <si>
    <t>54WEDFBHJ58</t>
  </si>
  <si>
    <t>SWZ810</t>
  </si>
  <si>
    <t>Blake  Bridges</t>
  </si>
  <si>
    <t>AID_010</t>
  </si>
  <si>
    <t>Tucker       Beth</t>
  </si>
  <si>
    <t>OFF-AP-10002892</t>
  </si>
  <si>
    <t>Q7W8E9R5R4T2</t>
  </si>
  <si>
    <t>DEF190</t>
  </si>
  <si>
    <t>Bobbie  Ryan</t>
  </si>
  <si>
    <t>AID_011</t>
  </si>
  <si>
    <t>Silva       Shari</t>
  </si>
  <si>
    <t>FUR-TA-10001539</t>
  </si>
  <si>
    <t>333ABC</t>
  </si>
  <si>
    <t>Brooke  Horton</t>
  </si>
  <si>
    <t>AID_02</t>
  </si>
  <si>
    <t>Rogers       Drew</t>
  </si>
  <si>
    <t>TEC-PH-10002033</t>
  </si>
  <si>
    <t>766SWR</t>
  </si>
  <si>
    <t>Carla  Mccormick</t>
  </si>
  <si>
    <t>AID_013</t>
  </si>
  <si>
    <t>Francis       Arturo</t>
  </si>
  <si>
    <t>OFF-PA-10002365</t>
  </si>
  <si>
    <t>ABC129</t>
  </si>
  <si>
    <t>Cassandra  Franklin</t>
  </si>
  <si>
    <t>AID_014</t>
  </si>
  <si>
    <t>OFF-BI-10003656</t>
  </si>
  <si>
    <t>SWZ657</t>
  </si>
  <si>
    <t>Cecilia  Manning</t>
  </si>
  <si>
    <t>AID_0015</t>
  </si>
  <si>
    <t>OFF-AP-10002311</t>
  </si>
  <si>
    <t>Charlie  Wood</t>
  </si>
  <si>
    <t>AID_016</t>
  </si>
  <si>
    <t>OFF-BI-10000756</t>
  </si>
  <si>
    <t>Christina  Fuller</t>
  </si>
  <si>
    <t>AID_017</t>
  </si>
  <si>
    <t>OFF-ST-10004186</t>
  </si>
  <si>
    <t>Christy  Olson</t>
  </si>
  <si>
    <t>AID_018</t>
  </si>
  <si>
    <t>OFF-ST-10000107</t>
  </si>
  <si>
    <t>Cindy  Becker</t>
  </si>
  <si>
    <t>AID_019</t>
  </si>
  <si>
    <t>OFF-AR-10003056</t>
  </si>
  <si>
    <t>Colleen  Warren</t>
  </si>
  <si>
    <t>AID_020</t>
  </si>
  <si>
    <t>TEC-PH-10001949</t>
  </si>
  <si>
    <t>Dan  Peterson</t>
  </si>
  <si>
    <t>AID_021</t>
  </si>
  <si>
    <t>Della  Jensen</t>
  </si>
  <si>
    <t>AID__022</t>
  </si>
  <si>
    <t>Don  Gonzales</t>
  </si>
  <si>
    <t>AID_023</t>
  </si>
  <si>
    <t>Donna  Reid</t>
  </si>
  <si>
    <t>AID_024</t>
  </si>
  <si>
    <t>Drew  Rogers</t>
  </si>
  <si>
    <t>AID_025</t>
  </si>
  <si>
    <t>Eddie  Green</t>
  </si>
  <si>
    <t>AID_026</t>
  </si>
  <si>
    <t>Student Name</t>
  </si>
  <si>
    <t>First Name</t>
  </si>
  <si>
    <t>Last Name</t>
  </si>
  <si>
    <t>Company</t>
  </si>
  <si>
    <t>Email-ID</t>
  </si>
  <si>
    <t>Edwin  Malone</t>
  </si>
  <si>
    <t>AID_027</t>
  </si>
  <si>
    <t>Manshi Sharma</t>
  </si>
  <si>
    <t>Lenskart</t>
  </si>
  <si>
    <t>Elaine  Ellis</t>
  </si>
  <si>
    <t>AID_028</t>
  </si>
  <si>
    <t>Simran Kumari</t>
  </si>
  <si>
    <t>Walmart</t>
  </si>
  <si>
    <t>Elbert  Klein</t>
  </si>
  <si>
    <t>AID_029</t>
  </si>
  <si>
    <t>Bijan Gope</t>
  </si>
  <si>
    <t>PepsiCo</t>
  </si>
  <si>
    <t>Ellen  Weaver</t>
  </si>
  <si>
    <t>AID_030</t>
  </si>
  <si>
    <t>Sunanda Das</t>
  </si>
  <si>
    <t>Muthoot</t>
  </si>
  <si>
    <t>Elvira  Bowman</t>
  </si>
  <si>
    <t>AID_031</t>
  </si>
  <si>
    <t xml:space="preserve">Raj Kumar </t>
  </si>
  <si>
    <t>BHEL</t>
  </si>
  <si>
    <t>Eric  Rose</t>
  </si>
  <si>
    <t>AID_032</t>
  </si>
  <si>
    <t>Shivani Chaturvedi</t>
  </si>
  <si>
    <t>Sbi</t>
  </si>
  <si>
    <t>Ernest  Davis</t>
  </si>
  <si>
    <t>AID_033</t>
  </si>
  <si>
    <t>Abilash Das</t>
  </si>
  <si>
    <t>Airtel</t>
  </si>
  <si>
    <t>Felicia  Jennings</t>
  </si>
  <si>
    <t>AID_034</t>
  </si>
  <si>
    <t>Riya Banerjee</t>
  </si>
  <si>
    <t>Reliance</t>
  </si>
  <si>
    <t>Fernando  Rowe</t>
  </si>
  <si>
    <t>AID_035</t>
  </si>
  <si>
    <t>Guillermo  Potter</t>
  </si>
  <si>
    <t>AID_036</t>
  </si>
  <si>
    <t>Herman  Williams</t>
  </si>
  <si>
    <t>AID_037</t>
  </si>
  <si>
    <t>Iris  Underwood</t>
  </si>
  <si>
    <t>AID_038</t>
  </si>
  <si>
    <t>Isabel  Cross</t>
  </si>
  <si>
    <t>AID_039</t>
  </si>
  <si>
    <t>Ivan  Adkins</t>
  </si>
  <si>
    <t>AID_040</t>
  </si>
  <si>
    <t>Jaime  Pearson</t>
  </si>
  <si>
    <t>AID_041</t>
  </si>
  <si>
    <t>Jenny  Garcia</t>
  </si>
  <si>
    <t>AID_042</t>
  </si>
  <si>
    <t>Joey  Wong</t>
  </si>
  <si>
    <t>AID_043</t>
  </si>
  <si>
    <t>Johanna  Boone</t>
  </si>
  <si>
    <t>AID_044</t>
  </si>
  <si>
    <t>Kyle  Carr</t>
  </si>
  <si>
    <t>AID_045</t>
  </si>
  <si>
    <t>Lance  Yates</t>
  </si>
  <si>
    <t>AID_046</t>
  </si>
  <si>
    <t>Lee  Mack</t>
  </si>
  <si>
    <t>AID_047</t>
  </si>
  <si>
    <t>Lorraine  Gibson</t>
  </si>
  <si>
    <t>AID_048</t>
  </si>
  <si>
    <t>Lula  Daniels</t>
  </si>
  <si>
    <t>AID_049</t>
  </si>
  <si>
    <t>Lynette  Brewer</t>
  </si>
  <si>
    <t>AID_050</t>
  </si>
  <si>
    <t>Mable  Lindsey</t>
  </si>
  <si>
    <t>AID_051</t>
  </si>
  <si>
    <t>Marian  Hill</t>
  </si>
  <si>
    <t>AID_052</t>
  </si>
  <si>
    <t>Marion  Glover</t>
  </si>
  <si>
    <t>AID_053</t>
  </si>
  <si>
    <t>Max  Rodgers</t>
  </si>
  <si>
    <t>AID_054</t>
  </si>
  <si>
    <t>Nellie  Joseph</t>
  </si>
  <si>
    <t>AID_055</t>
  </si>
  <si>
    <t>Patty  Thompson</t>
  </si>
  <si>
    <t>AID_056</t>
  </si>
  <si>
    <t>Paulette  Spencer</t>
  </si>
  <si>
    <t>AID_057</t>
  </si>
  <si>
    <t>Pauline  Beck</t>
  </si>
  <si>
    <t>AID_058</t>
  </si>
  <si>
    <t>Peter  Hodges</t>
  </si>
  <si>
    <t>AID_059</t>
  </si>
  <si>
    <t>Rachel  Gomez</t>
  </si>
  <si>
    <t>AID_060</t>
  </si>
  <si>
    <t>Robert  Munoz</t>
  </si>
  <si>
    <t>AID_061</t>
  </si>
  <si>
    <t>Ruben  Nunez</t>
  </si>
  <si>
    <t>AID_062</t>
  </si>
  <si>
    <t>Salvador  Bass</t>
  </si>
  <si>
    <t>AID_063</t>
  </si>
  <si>
    <t>Sandra  Floyd</t>
  </si>
  <si>
    <t>AID_064</t>
  </si>
  <si>
    <t>Shari  Silva</t>
  </si>
  <si>
    <t>AID_065</t>
  </si>
  <si>
    <t>Sonya  Mullins</t>
  </si>
  <si>
    <t>AID_066</t>
  </si>
  <si>
    <t>Sylvester  Morales</t>
  </si>
  <si>
    <t>AID_067</t>
  </si>
  <si>
    <t>Tiffany  May</t>
  </si>
  <si>
    <t>AID_068</t>
  </si>
  <si>
    <t>Tracy  Reed</t>
  </si>
  <si>
    <t>AID_069</t>
  </si>
  <si>
    <t>Trevor  Jones</t>
  </si>
  <si>
    <t>AID_070</t>
  </si>
  <si>
    <t>Willie  Vega</t>
  </si>
  <si>
    <t>AID_071</t>
  </si>
  <si>
    <t>Woodrow  Colon</t>
  </si>
  <si>
    <t>AID_072</t>
  </si>
  <si>
    <t>Note: This feature is not available in Excel 2016 unless you have an Office 365 subscription. If you are an Office 365 subscriber, make sure you have the latest version of Office.</t>
  </si>
  <si>
    <t>Customer Data</t>
  </si>
  <si>
    <t>Functions</t>
  </si>
  <si>
    <t>Cust ID</t>
  </si>
  <si>
    <t>Address Line 1</t>
  </si>
  <si>
    <t>Address Line 2</t>
  </si>
  <si>
    <t>Address Line 3</t>
  </si>
  <si>
    <t>District</t>
  </si>
  <si>
    <t>City</t>
  </si>
  <si>
    <t>Pin Code</t>
  </si>
  <si>
    <t>Country</t>
  </si>
  <si>
    <t>CONCATENATE</t>
  </si>
  <si>
    <t>&amp;</t>
  </si>
  <si>
    <t>CONCAT</t>
  </si>
  <si>
    <t>TEXTJOIN</t>
  </si>
  <si>
    <t>CTEB-10</t>
  </si>
  <si>
    <t>Arjun</t>
  </si>
  <si>
    <t>Khatri</t>
  </si>
  <si>
    <t>Pocket 1</t>
  </si>
  <si>
    <t>Sector - 34</t>
  </si>
  <si>
    <t>Rohini</t>
  </si>
  <si>
    <t>Delhi</t>
  </si>
  <si>
    <t>India</t>
  </si>
  <si>
    <t>CTEB-35</t>
  </si>
  <si>
    <t>Deepak</t>
  </si>
  <si>
    <t>Ahuja</t>
  </si>
  <si>
    <t>Pocket 6</t>
  </si>
  <si>
    <t>Sector - 36</t>
  </si>
  <si>
    <t>CTEB-6</t>
  </si>
  <si>
    <t>Anuj</t>
  </si>
  <si>
    <t>Anand</t>
  </si>
  <si>
    <t>Pocket 4</t>
  </si>
  <si>
    <t>Sector - 12</t>
  </si>
  <si>
    <t>CTEB-27</t>
  </si>
  <si>
    <t>Devaang</t>
  </si>
  <si>
    <t>Patel</t>
  </si>
  <si>
    <t>Pocket 7</t>
  </si>
  <si>
    <t>Sector - 11</t>
  </si>
  <si>
    <t>CTEB-31</t>
  </si>
  <si>
    <t>Sunil</t>
  </si>
  <si>
    <t>Agarwal</t>
  </si>
  <si>
    <t>Pocket 9</t>
  </si>
  <si>
    <t>Sector - 21</t>
  </si>
  <si>
    <t>CTEB-3</t>
  </si>
  <si>
    <t>Alia</t>
  </si>
  <si>
    <t>Goel</t>
  </si>
  <si>
    <t>Dwarka</t>
  </si>
  <si>
    <t>CTEB-1</t>
  </si>
  <si>
    <t>Mukesh</t>
  </si>
  <si>
    <t>Jain</t>
  </si>
  <si>
    <t>Pocket 5</t>
  </si>
  <si>
    <t>Sector - 9</t>
  </si>
  <si>
    <t>Ramakrishnana</t>
  </si>
  <si>
    <t>Reddy</t>
  </si>
  <si>
    <t>Sector - 13</t>
  </si>
  <si>
    <t>CTEB-9</t>
  </si>
  <si>
    <t>Divya</t>
  </si>
  <si>
    <t>Bakshi</t>
  </si>
  <si>
    <t>Sector - 22</t>
  </si>
  <si>
    <t>CTEB-45</t>
  </si>
  <si>
    <t>Keshav</t>
  </si>
  <si>
    <t>Babu</t>
  </si>
  <si>
    <t>Pocket 8</t>
  </si>
  <si>
    <t>Sector - 15</t>
  </si>
  <si>
    <t>CTEB-19</t>
  </si>
  <si>
    <t>Kunal</t>
  </si>
  <si>
    <t>Arya</t>
  </si>
  <si>
    <t>Pocket 10</t>
  </si>
  <si>
    <t>Vijya</t>
  </si>
  <si>
    <t>Balakrishnan</t>
  </si>
  <si>
    <t>Banerjee</t>
  </si>
  <si>
    <t>Pocket 3</t>
  </si>
  <si>
    <t>Sector - 27</t>
  </si>
  <si>
    <t>CTEB-41</t>
  </si>
  <si>
    <t>Naveen</t>
  </si>
  <si>
    <t>Bhatt</t>
  </si>
  <si>
    <t>Sector - 16</t>
  </si>
  <si>
    <t>CTEB-22</t>
  </si>
  <si>
    <t>Rishi</t>
  </si>
  <si>
    <t>Kumar</t>
  </si>
  <si>
    <t>Sector - 8</t>
  </si>
  <si>
    <t>CTEB-4</t>
  </si>
  <si>
    <t>Baldev</t>
  </si>
  <si>
    <t>Kaushik</t>
  </si>
  <si>
    <t>Pocket 11</t>
  </si>
  <si>
    <t>Initial Database</t>
  </si>
  <si>
    <t>Final Result - required</t>
  </si>
  <si>
    <t>Account No.</t>
  </si>
  <si>
    <t>Balance</t>
  </si>
  <si>
    <t xml:space="preserve">200684165 MQPML ATF MQ SPECIAL EVENTS FD  Internal $10,065.49 CR </t>
  </si>
  <si>
    <t xml:space="preserve">  202352225 NINE 2002 - TRUST A/C  Internal $117,927.20 CR </t>
  </si>
  <si>
    <t xml:space="preserve">  202649638 TXN - RFX NOV 06  Internal $1,558.09 CR </t>
  </si>
  <si>
    <t xml:space="preserve">  206423089 ALMONDS 2007 - TXN A/C  Internal $6,940.06 CR </t>
  </si>
  <si>
    <t xml:space="preserve">  208743393 MAC EQUINOX - TRUST ACCOUNT  Internal $88.00 CR </t>
  </si>
  <si>
    <t xml:space="preserve">  211924246 TIMBER LAND TRUST 2007  Internal $43,617.12 CR </t>
  </si>
  <si>
    <t xml:space="preserve">  212169635 NINE 2003 - TXN A/C  Internal $0.00 CR </t>
  </si>
  <si>
    <t xml:space="preserve">  213477359 TRUST - RFX COMMODITY  Internal $565,936.93 CR </t>
  </si>
  <si>
    <t xml:space="preserve"> 214177453 FORESTRY 2008 - LAND S1017E  Internal $0.00 CR </t>
  </si>
  <si>
    <t xml:space="preserve">  214422560 TXN - CIR MAR 08  Internal $3,000.00 CR </t>
  </si>
  <si>
    <t xml:space="preserve">  214430316 MQ MAC EQ ASIA 2  Internal $96.96 CR </t>
  </si>
  <si>
    <t xml:space="preserve">  216335778 MFPML ATF RGV SOPH INV TRUST  Internal $25,931.81 DR </t>
  </si>
  <si>
    <t xml:space="preserve"> 221114481 MDAF - TXN A/C  Internal $47,366.62 CR </t>
  </si>
  <si>
    <t>Region</t>
  </si>
  <si>
    <t>Sales Person</t>
  </si>
  <si>
    <t>Units</t>
  </si>
  <si>
    <t>Price</t>
  </si>
  <si>
    <t xml:space="preserve">Total </t>
  </si>
  <si>
    <t>E001001</t>
  </si>
  <si>
    <t>North</t>
  </si>
  <si>
    <t>Doug</t>
  </si>
  <si>
    <t>E001002</t>
  </si>
  <si>
    <t>Morgan</t>
  </si>
  <si>
    <t>E001003</t>
  </si>
  <si>
    <t>Middle East</t>
  </si>
  <si>
    <t>Dave</t>
  </si>
  <si>
    <t>E001004</t>
  </si>
  <si>
    <t>West</t>
  </si>
  <si>
    <t>Gill</t>
  </si>
  <si>
    <t>E001005</t>
  </si>
  <si>
    <t>E001006</t>
  </si>
  <si>
    <t>Brian</t>
  </si>
  <si>
    <t>E001007</t>
  </si>
  <si>
    <t>Larry</t>
  </si>
  <si>
    <t>E001008</t>
  </si>
  <si>
    <t>East</t>
  </si>
  <si>
    <t>Rob</t>
  </si>
  <si>
    <t>E001009</t>
  </si>
  <si>
    <t>E001010</t>
  </si>
  <si>
    <t>Jones</t>
  </si>
  <si>
    <t>E001011</t>
  </si>
  <si>
    <t>E001012</t>
  </si>
  <si>
    <t>E001013</t>
  </si>
  <si>
    <t>E001014</t>
  </si>
  <si>
    <t>E001015</t>
  </si>
  <si>
    <t>E001016</t>
  </si>
  <si>
    <t>South</t>
  </si>
  <si>
    <t>E001017</t>
  </si>
  <si>
    <t>E001018</t>
  </si>
  <si>
    <t>E001019</t>
  </si>
  <si>
    <t>E001020</t>
  </si>
  <si>
    <t>E001021</t>
  </si>
  <si>
    <t>E001022</t>
  </si>
  <si>
    <t>E001023</t>
  </si>
  <si>
    <t>E001024</t>
  </si>
  <si>
    <t>E001025</t>
  </si>
  <si>
    <t>E001026</t>
  </si>
  <si>
    <t>E001027</t>
  </si>
  <si>
    <t>E001028</t>
  </si>
  <si>
    <t>E001029</t>
  </si>
  <si>
    <t>Name of Urban Agglomeration/City</t>
  </si>
  <si>
    <t>Level</t>
  </si>
  <si>
    <t>Population  Persons</t>
  </si>
  <si>
    <t>Population Males</t>
  </si>
  <si>
    <t>Population Females</t>
  </si>
  <si>
    <t>0to6 Population Persons</t>
  </si>
  <si>
    <t>0to6 Population Males</t>
  </si>
  <si>
    <t>0to6 Population Females</t>
  </si>
  <si>
    <t>Literates Persons</t>
  </si>
  <si>
    <t>Literates Males</t>
  </si>
  <si>
    <t>Literates Females</t>
  </si>
  <si>
    <t>Sex Ratio</t>
  </si>
  <si>
    <t>Child Sex Ratio 0to6 Years</t>
  </si>
  <si>
    <t>Literacy Rate Persons</t>
  </si>
  <si>
    <t>Literacy Rate Males</t>
  </si>
  <si>
    <t>Literacy Rate Females</t>
  </si>
  <si>
    <t>Srinagar UA</t>
  </si>
  <si>
    <t>UA</t>
  </si>
  <si>
    <t>Jammu UA</t>
  </si>
  <si>
    <t>Anantnag UA</t>
  </si>
  <si>
    <t>Shimla UA</t>
  </si>
  <si>
    <t>Ludhiana (M Corp.)</t>
  </si>
  <si>
    <t>Amritsar UA</t>
  </si>
  <si>
    <t>Jalandhar UA</t>
  </si>
  <si>
    <t>Patiala UA</t>
  </si>
  <si>
    <t>Bathinda (M Corp.)</t>
  </si>
  <si>
    <t>S.A.S. Nagar UA</t>
  </si>
  <si>
    <t>Hoshiarpur (M Cl)</t>
  </si>
  <si>
    <t>Pathankot UA</t>
  </si>
  <si>
    <t>Moga UA</t>
  </si>
  <si>
    <t>Batala UA</t>
  </si>
  <si>
    <t>Abohar (M Cl)</t>
  </si>
  <si>
    <t>Malerkotla (M Cl)</t>
  </si>
  <si>
    <t>Khanna (M Cl)</t>
  </si>
  <si>
    <t>Phagwara UA</t>
  </si>
  <si>
    <t>Muktsar (M Cl)</t>
  </si>
  <si>
    <t>Barnala (M Cl)</t>
  </si>
  <si>
    <t>Firozpur (M Cl)</t>
  </si>
  <si>
    <t>Kapurthala (M Cl)</t>
  </si>
  <si>
    <t>Chandigarh UA</t>
  </si>
  <si>
    <t>Dehradun UA</t>
  </si>
  <si>
    <t>Hardwar UA</t>
  </si>
  <si>
    <t>Roorkee UA</t>
  </si>
  <si>
    <t>Haldwani-cum-Kathgodam UA</t>
  </si>
  <si>
    <t>Rudrapur UA</t>
  </si>
  <si>
    <t>Kashipur (NPP)</t>
  </si>
  <si>
    <t>Rishikesh UA</t>
  </si>
  <si>
    <t>Faridabad (M Corp.)</t>
  </si>
  <si>
    <t>Gurgaon UA</t>
  </si>
  <si>
    <t>Panipat UA</t>
  </si>
  <si>
    <t>Yamunanagar UA</t>
  </si>
  <si>
    <t>Rohtak (M Cl)</t>
  </si>
  <si>
    <t>Hisar UA</t>
  </si>
  <si>
    <t>Karnal UA</t>
  </si>
  <si>
    <t>Sonipat UA</t>
  </si>
  <si>
    <t>Panchkula (M Cl)</t>
  </si>
  <si>
    <t>Ambala UA</t>
  </si>
  <si>
    <t>Bhiwani (M Cl)</t>
  </si>
  <si>
    <t>Ambala (M Cl)</t>
  </si>
  <si>
    <t>Sirsa (M Cl)</t>
  </si>
  <si>
    <t>Bahadurgarh (M Cl)</t>
  </si>
  <si>
    <t>Jind (M Cl)</t>
  </si>
  <si>
    <t>Thanesar (M Cl)</t>
  </si>
  <si>
    <t>Kaithal (M Cl)</t>
  </si>
  <si>
    <t>Rewari (M Cl)</t>
  </si>
  <si>
    <t>Palwal UA</t>
  </si>
  <si>
    <t>Delhi UA</t>
  </si>
  <si>
    <t>Jaipur (M Corp.)</t>
  </si>
  <si>
    <t>Jodhpur UA</t>
  </si>
  <si>
    <t>Kota (M Corp.)</t>
  </si>
  <si>
    <t>Bikaner (M Corp.)</t>
  </si>
  <si>
    <t>Ajmer UA</t>
  </si>
  <si>
    <t>Udaipur UA</t>
  </si>
  <si>
    <t>Bhilwara (M Cl)</t>
  </si>
  <si>
    <t>Alwar UA</t>
  </si>
  <si>
    <t>Bharatpur UA</t>
  </si>
  <si>
    <t>Ganganagar UA</t>
  </si>
  <si>
    <t>Sikar UA</t>
  </si>
  <si>
    <t>Pali (M Cl)</t>
  </si>
  <si>
    <t>Tonk (M Cl)</t>
  </si>
  <si>
    <t>Kishangarh (M Cl)</t>
  </si>
  <si>
    <t>Beawar UA</t>
  </si>
  <si>
    <t>Total Hanumangarh (M Cl)</t>
  </si>
  <si>
    <t>Dhaulpur UA</t>
  </si>
  <si>
    <t>Gangapur City UA</t>
  </si>
  <si>
    <t>Sawai Madhopur (M)</t>
  </si>
  <si>
    <t>Churu UA</t>
  </si>
  <si>
    <t>Jhunjhunun (M Cl)</t>
  </si>
  <si>
    <t>Baran (M)</t>
  </si>
  <si>
    <t>Chittaurgarh (M)</t>
  </si>
  <si>
    <t>Makrana UA</t>
  </si>
  <si>
    <t>Nagaur UA</t>
  </si>
  <si>
    <t>Hindaun (M)</t>
  </si>
  <si>
    <t>Bhiwadi (M)</t>
  </si>
  <si>
    <t>Bundi UA</t>
  </si>
  <si>
    <t>Sujangarh (M)</t>
  </si>
  <si>
    <t>Banswara UA</t>
  </si>
  <si>
    <t>Kanpur UA</t>
  </si>
  <si>
    <t>Lucknow UA</t>
  </si>
  <si>
    <t>Ghaziabad UA</t>
  </si>
  <si>
    <t>Agra UA</t>
  </si>
  <si>
    <t>Varanasi UA</t>
  </si>
  <si>
    <t>Meerut UA</t>
  </si>
  <si>
    <t>Allahabad UA</t>
  </si>
  <si>
    <t>Bareilly UA</t>
  </si>
  <si>
    <t>Aligarh UA</t>
  </si>
  <si>
    <t>Moradabad (M Corp.)</t>
  </si>
  <si>
    <t>Saharanpur (M Corp.)</t>
  </si>
  <si>
    <t>Gorakhpur UA</t>
  </si>
  <si>
    <t>Noida (CT)</t>
  </si>
  <si>
    <t>CT</t>
  </si>
  <si>
    <t>Firozabad (NPP)</t>
  </si>
  <si>
    <t>Jhansi UA</t>
  </si>
  <si>
    <t>Muzaffarnagar UA</t>
  </si>
  <si>
    <t>Mathura UA</t>
  </si>
  <si>
    <t>Rampur UA</t>
  </si>
  <si>
    <t>Shahjahanpur UA</t>
  </si>
  <si>
    <t>Farrukhabad-cum-Fatehgarh UA</t>
  </si>
  <si>
    <t>Maunath Bhanjan (NPP)</t>
  </si>
  <si>
    <t>Hapur (NPP)</t>
  </si>
  <si>
    <t>Faizabad UA</t>
  </si>
  <si>
    <t>Etawah (NPP)</t>
  </si>
  <si>
    <t>Mirzapur-cum-Vindhyachal UA</t>
  </si>
  <si>
    <t>Bulandshahr UA</t>
  </si>
  <si>
    <t>Sambhal (NPP)</t>
  </si>
  <si>
    <t>Amroha (NPP)</t>
  </si>
  <si>
    <t>Hardoi UA</t>
  </si>
  <si>
    <t>Fatehpur (NPP)</t>
  </si>
  <si>
    <t>Rae Bareli (NPP)</t>
  </si>
  <si>
    <t>Orai UA</t>
  </si>
  <si>
    <t>Sitapur UA</t>
  </si>
  <si>
    <t>Bahraich (NPP)</t>
  </si>
  <si>
    <t>Modinagar UA</t>
  </si>
  <si>
    <t>Unnao (NPP)</t>
  </si>
  <si>
    <t>Jaunpur (NPP)</t>
  </si>
  <si>
    <t>Lakhimpur UA</t>
  </si>
  <si>
    <t>Hathras UA</t>
  </si>
  <si>
    <t>Banda UA</t>
  </si>
  <si>
    <t>Pilibhit UA</t>
  </si>
  <si>
    <t>Budaun (NPP)</t>
  </si>
  <si>
    <t>Mughalsarai UA</t>
  </si>
  <si>
    <t>Barabanki UA</t>
  </si>
  <si>
    <t>Khurja UA</t>
  </si>
  <si>
    <t>Gonda UA</t>
  </si>
  <si>
    <t>Mainpuri UA</t>
  </si>
  <si>
    <t>Lalitpur (NPP)</t>
  </si>
  <si>
    <t>Etah UA</t>
  </si>
  <si>
    <t>Deoria (NPP)</t>
  </si>
  <si>
    <t>Ghazipur UA</t>
  </si>
  <si>
    <t>Sultanpur UA</t>
  </si>
  <si>
    <t>Azamgarh UA</t>
  </si>
  <si>
    <t>Bijnor UA</t>
  </si>
  <si>
    <t>Basti (NPP)</t>
  </si>
  <si>
    <t>Chandausi (NPP)</t>
  </si>
  <si>
    <t>Akbarpur (NPP)</t>
  </si>
  <si>
    <t>Ballia UA</t>
  </si>
  <si>
    <t>Mubarakpur UA</t>
  </si>
  <si>
    <t>Greater Noida (CT)</t>
  </si>
  <si>
    <t>Shikohabad (NPP)</t>
  </si>
  <si>
    <t>Shamli (NPP)</t>
  </si>
  <si>
    <t>Baraut (NPP)</t>
  </si>
  <si>
    <t>Kasganj (NPP)</t>
  </si>
  <si>
    <t>Patna UA</t>
  </si>
  <si>
    <t>Gaya UA</t>
  </si>
  <si>
    <t>Bhagalpur UA</t>
  </si>
  <si>
    <t>Muzaffarpur UA</t>
  </si>
  <si>
    <t>Purnia UA</t>
  </si>
  <si>
    <t>Darbhanga UA</t>
  </si>
  <si>
    <t>Biharsharif (M Corp.)</t>
  </si>
  <si>
    <t>Arrah (M Corp.)</t>
  </si>
  <si>
    <t>Begusarai (M Corp.)</t>
  </si>
  <si>
    <t>Katihar UA</t>
  </si>
  <si>
    <t>Munger (M Corp.)</t>
  </si>
  <si>
    <t>Chapra UA</t>
  </si>
  <si>
    <t>Bettiah UA</t>
  </si>
  <si>
    <t>Saharsa (NP)</t>
  </si>
  <si>
    <t>Sasaram (NP)</t>
  </si>
  <si>
    <t>Hajipur (NP)</t>
  </si>
  <si>
    <t>Dehri (NP)</t>
  </si>
  <si>
    <t>Siwan (NP)</t>
  </si>
  <si>
    <t>Motihari (NP)</t>
  </si>
  <si>
    <t>Nawada UA</t>
  </si>
  <si>
    <t>Bagaha (NP)</t>
  </si>
  <si>
    <t>Buxar UA</t>
  </si>
  <si>
    <t>Kishanganj (NP)</t>
  </si>
  <si>
    <t>Sitamarhi UA</t>
  </si>
  <si>
    <t>Jamalpur (NP)</t>
  </si>
  <si>
    <t>Jehanabad (NP)</t>
  </si>
  <si>
    <t>Aurangabad (NP)</t>
  </si>
  <si>
    <t>Dimapur (MC)</t>
  </si>
  <si>
    <t>Imphal UA</t>
  </si>
  <si>
    <t>Aizawl (NT)</t>
  </si>
  <si>
    <t>Agartala (M Cl)</t>
  </si>
  <si>
    <t>Shillong UA</t>
  </si>
  <si>
    <t>Guwahati UA</t>
  </si>
  <si>
    <t>Silchar UA</t>
  </si>
  <si>
    <t>Dibrugarh UA</t>
  </si>
  <si>
    <t>Jorhat UA</t>
  </si>
  <si>
    <t>Nagaon UA</t>
  </si>
  <si>
    <t>Tinsukia UA</t>
  </si>
  <si>
    <t>Tezpur UA</t>
  </si>
  <si>
    <t>Kolkata UA</t>
  </si>
  <si>
    <t>Asansol UA</t>
  </si>
  <si>
    <t>Siliguri UA</t>
  </si>
  <si>
    <t>Durgapur UA</t>
  </si>
  <si>
    <t>Barddhaman UA</t>
  </si>
  <si>
    <t>English Bazar UA</t>
  </si>
  <si>
    <t>Baharampur UA</t>
  </si>
  <si>
    <t>Habra UA</t>
  </si>
  <si>
    <t>Kharagpur UA</t>
  </si>
  <si>
    <t>Santipur UA</t>
  </si>
  <si>
    <t>Dankuni UA</t>
  </si>
  <si>
    <t>Dhulian UA</t>
  </si>
  <si>
    <t>Ranaghat UA</t>
  </si>
  <si>
    <t>Haldia (M)</t>
  </si>
  <si>
    <t>Raiganj UA</t>
  </si>
  <si>
    <t>Krishnanagar UA</t>
  </si>
  <si>
    <t>Nabadwip UA</t>
  </si>
  <si>
    <t>Medinipur (M)</t>
  </si>
  <si>
    <t>Jalpaiguri UA</t>
  </si>
  <si>
    <t>Balurghat UA</t>
  </si>
  <si>
    <t>Basirhat UA</t>
  </si>
  <si>
    <t>Bankura (M)</t>
  </si>
  <si>
    <t>Chakdaha UA</t>
  </si>
  <si>
    <t>Darjiling UA</t>
  </si>
  <si>
    <t>Alipurduar UA</t>
  </si>
  <si>
    <t>Puruliya UA</t>
  </si>
  <si>
    <t>Jangipur UA</t>
  </si>
  <si>
    <t>Bongaon (M)</t>
  </si>
  <si>
    <t>Koch Bihar UA</t>
  </si>
  <si>
    <t>Jamshedpur UA</t>
  </si>
  <si>
    <t>Dhanbad UA</t>
  </si>
  <si>
    <t>Ranchi UA</t>
  </si>
  <si>
    <t>Bokaro Steel City UA</t>
  </si>
  <si>
    <t>Deoghar (M Corp.)</t>
  </si>
  <si>
    <t>Phusro UA</t>
  </si>
  <si>
    <t>Hazaribag UA</t>
  </si>
  <si>
    <t>Giridih UA</t>
  </si>
  <si>
    <t>Ramgarh UA</t>
  </si>
  <si>
    <t>Medini Nagar UA</t>
  </si>
  <si>
    <t>Chirkunda UA</t>
  </si>
  <si>
    <t>Bhubaneswar UA</t>
  </si>
  <si>
    <t>Cuttack UA</t>
  </si>
  <si>
    <t>Raurkela UA</t>
  </si>
  <si>
    <t>Brahmapur Town (M Corp.)</t>
  </si>
  <si>
    <t>Sambalpur UA</t>
  </si>
  <si>
    <t>Puri Town (M)</t>
  </si>
  <si>
    <t>Baleshwar UA</t>
  </si>
  <si>
    <t>Bhadrak UA</t>
  </si>
  <si>
    <t>Baripada UA</t>
  </si>
  <si>
    <t>Raipur UA</t>
  </si>
  <si>
    <t>Durg-Bhilainagar UA</t>
  </si>
  <si>
    <t>Bilaspur UA</t>
  </si>
  <si>
    <t>Korba UA</t>
  </si>
  <si>
    <t>Rajnandgaon (M Corp.)</t>
  </si>
  <si>
    <t>Raigarh UA</t>
  </si>
  <si>
    <t>Jagdalpur (M Corp.)</t>
  </si>
  <si>
    <t>Ambikapur UA</t>
  </si>
  <si>
    <t>Dhamtari UA</t>
  </si>
  <si>
    <t>Indore UA</t>
  </si>
  <si>
    <t>Bhopal UA</t>
  </si>
  <si>
    <t>Jabalpur UA</t>
  </si>
  <si>
    <t>Gwalior UA</t>
  </si>
  <si>
    <t>Ujjain (M Corp.)</t>
  </si>
  <si>
    <t>Sagar UA</t>
  </si>
  <si>
    <t>Dewas (M Corp.)</t>
  </si>
  <si>
    <t>Satna UA</t>
  </si>
  <si>
    <t>Ratlam UA</t>
  </si>
  <si>
    <t>Rewa (M Corp.)</t>
  </si>
  <si>
    <t>Murwara (Katni) (M Corp.)</t>
  </si>
  <si>
    <t>Singrauli (M Corp.)</t>
  </si>
  <si>
    <t>Burhanpur (M Corp.)</t>
  </si>
  <si>
    <t>Khandwa (M Corp.)</t>
  </si>
  <si>
    <t>Morena (M)</t>
  </si>
  <si>
    <t>Bhind (M)</t>
  </si>
  <si>
    <t>Chhindwara UA</t>
  </si>
  <si>
    <t>Guna (M)</t>
  </si>
  <si>
    <t>Shivpuri (M)</t>
  </si>
  <si>
    <t>Vidisha (M)</t>
  </si>
  <si>
    <t>Chhattarpur UA</t>
  </si>
  <si>
    <t>Damoh UA</t>
  </si>
  <si>
    <t>Mandsaur (M)</t>
  </si>
  <si>
    <t>Khargone UA</t>
  </si>
  <si>
    <t>Neemuch UA</t>
  </si>
  <si>
    <t>Pithampur (M)</t>
  </si>
  <si>
    <t>Hoshangabad (M)</t>
  </si>
  <si>
    <t>Itarsi UA</t>
  </si>
  <si>
    <t>Sehore UA</t>
  </si>
  <si>
    <t>Betul (M)</t>
  </si>
  <si>
    <t>Seoni (M)</t>
  </si>
  <si>
    <t>Datia (M)</t>
  </si>
  <si>
    <t>Nagda (M)</t>
  </si>
  <si>
    <t>Ahmadabad UA</t>
  </si>
  <si>
    <t>Surat UA</t>
  </si>
  <si>
    <t>Vadodara UA</t>
  </si>
  <si>
    <t>Rajkot UA</t>
  </si>
  <si>
    <t>Bhavnagar UA</t>
  </si>
  <si>
    <t>Jamnagar UA</t>
  </si>
  <si>
    <t>Junagadh (M Corp.)</t>
  </si>
  <si>
    <t>Anand UA</t>
  </si>
  <si>
    <t>Navsari UA</t>
  </si>
  <si>
    <t>Wadhwan UA</t>
  </si>
  <si>
    <t>Gandhidham (M)</t>
  </si>
  <si>
    <t>Morvi UA</t>
  </si>
  <si>
    <t>Nadiad UA</t>
  </si>
  <si>
    <t>Bharuch UA</t>
  </si>
  <si>
    <t>Porbandar UA</t>
  </si>
  <si>
    <t>Mahesana UA</t>
  </si>
  <si>
    <t>Bhuj UA</t>
  </si>
  <si>
    <t>Veraval UA</t>
  </si>
  <si>
    <t>Valsad UA</t>
  </si>
  <si>
    <t>Vapi (M)</t>
  </si>
  <si>
    <t>Godhra UA</t>
  </si>
  <si>
    <t>Anklesvar UA</t>
  </si>
  <si>
    <t>Palanpur UA</t>
  </si>
  <si>
    <t>Patan UA</t>
  </si>
  <si>
    <t>Botad (M)</t>
  </si>
  <si>
    <t>Dohad UA</t>
  </si>
  <si>
    <t>Jetpur Navagadh (M)</t>
  </si>
  <si>
    <t>Amreli UA</t>
  </si>
  <si>
    <t>Gondal (M)</t>
  </si>
  <si>
    <t>Deesa (M)</t>
  </si>
  <si>
    <t>Greater Mumbai UA</t>
  </si>
  <si>
    <t>Pune UA</t>
  </si>
  <si>
    <t>Nagpur UA</t>
  </si>
  <si>
    <t>Nashik UA</t>
  </si>
  <si>
    <t>Vasai Virar City (M Corp.)</t>
  </si>
  <si>
    <t>Aurangabad UA</t>
  </si>
  <si>
    <t>Solapur (M Corp.)</t>
  </si>
  <si>
    <t>Bhiwandi UA</t>
  </si>
  <si>
    <t>Amravati (M Corp.)</t>
  </si>
  <si>
    <t>Malegaon UA</t>
  </si>
  <si>
    <t>Kolhapur UA</t>
  </si>
  <si>
    <t>Nanded Waghala (M Corp.)</t>
  </si>
  <si>
    <t>Sangali UA</t>
  </si>
  <si>
    <t>Jalgaon (M Corp.)</t>
  </si>
  <si>
    <t>Akola (M Corp.)</t>
  </si>
  <si>
    <t>Latur (M Cl)</t>
  </si>
  <si>
    <t>Ahmadnagar UA</t>
  </si>
  <si>
    <t>Dhule (M Corp.)</t>
  </si>
  <si>
    <t>Ichalkaranji UA</t>
  </si>
  <si>
    <t>Chandrapur (M Cl)</t>
  </si>
  <si>
    <t>Parbhani (M Cl)</t>
  </si>
  <si>
    <t>Jalna (M Cl)</t>
  </si>
  <si>
    <t>Bhusawal UA</t>
  </si>
  <si>
    <t>Navi Mumbai Panvel Raigad (CT)</t>
  </si>
  <si>
    <t>Panvel (M Cl)</t>
  </si>
  <si>
    <t>Satara UA</t>
  </si>
  <si>
    <t>Bid (M Cl)</t>
  </si>
  <si>
    <t>Yavatmal UA</t>
  </si>
  <si>
    <t>Kamptee UA</t>
  </si>
  <si>
    <t>Gondiya (M Cl)</t>
  </si>
  <si>
    <t>Barshi (M Cl)</t>
  </si>
  <si>
    <t>Achalpur (M Cl)</t>
  </si>
  <si>
    <t>Osmanabad (M Cl)</t>
  </si>
  <si>
    <t>Nandurbar (M Cl)</t>
  </si>
  <si>
    <t>Wardha (M Cl)</t>
  </si>
  <si>
    <t>Udgir (M Cl)</t>
  </si>
  <si>
    <t>Hinganghat (M Cl)</t>
  </si>
  <si>
    <t xml:space="preserve">Hyderabad UA </t>
  </si>
  <si>
    <t>GVMC (MC)</t>
  </si>
  <si>
    <t xml:space="preserve">Vijayawada UA </t>
  </si>
  <si>
    <t>Warangal UA</t>
  </si>
  <si>
    <t>Guntur UA</t>
  </si>
  <si>
    <t>Nellore UA</t>
  </si>
  <si>
    <t>Rajahmundry UA</t>
  </si>
  <si>
    <t>Kurnool UA</t>
  </si>
  <si>
    <t>Tirupati UA</t>
  </si>
  <si>
    <t>Kakinada UA</t>
  </si>
  <si>
    <t>Kadapa UA</t>
  </si>
  <si>
    <t>Anantapur UA</t>
  </si>
  <si>
    <t>Nizamabad (M Corp.)</t>
  </si>
  <si>
    <t>Karimnagar UA</t>
  </si>
  <si>
    <t>Khammam UA</t>
  </si>
  <si>
    <t>Ramagundam UA</t>
  </si>
  <si>
    <t>Eluru UA</t>
  </si>
  <si>
    <t>Vizianagaram UA</t>
  </si>
  <si>
    <t>Proddatur UA</t>
  </si>
  <si>
    <t>Nandyal UA</t>
  </si>
  <si>
    <t>Mahbubnagar UA</t>
  </si>
  <si>
    <t>Ongole UA</t>
  </si>
  <si>
    <t>Adoni UA</t>
  </si>
  <si>
    <t>Madanapalle UA</t>
  </si>
  <si>
    <t>Chittoor UA</t>
  </si>
  <si>
    <t>Machilipatnam (M)</t>
  </si>
  <si>
    <t>Tenali (M)</t>
  </si>
  <si>
    <t>Mancherial UA</t>
  </si>
  <si>
    <t>Chirala UA</t>
  </si>
  <si>
    <t>Nalgonda UA</t>
  </si>
  <si>
    <t>Hindupur (M)</t>
  </si>
  <si>
    <t>Bhimavaram UA</t>
  </si>
  <si>
    <t>Srikakulam UA</t>
  </si>
  <si>
    <t>Adilabad UA</t>
  </si>
  <si>
    <t>Guntakal (M)</t>
  </si>
  <si>
    <t>Dharmavaram (M)</t>
  </si>
  <si>
    <t>Kothagudem UA</t>
  </si>
  <si>
    <t>Gudivada (M)</t>
  </si>
  <si>
    <t>Narasaraopet UA</t>
  </si>
  <si>
    <t>Siddipet UA</t>
  </si>
  <si>
    <t>Tadpatri (M)</t>
  </si>
  <si>
    <t>Suryapet UA</t>
  </si>
  <si>
    <t>Miryalaguda UA</t>
  </si>
  <si>
    <t>Jagtial UA</t>
  </si>
  <si>
    <t>Tadepalligudem UA</t>
  </si>
  <si>
    <t>Chilakaluripet (M)</t>
  </si>
  <si>
    <t>BANGALORE UA</t>
  </si>
  <si>
    <t>Mysore UA</t>
  </si>
  <si>
    <t>Hubli-Dharwad *(M Corp.)</t>
  </si>
  <si>
    <t>Mangalore UA</t>
  </si>
  <si>
    <t>Belgaum UA</t>
  </si>
  <si>
    <t>Gulbarga UA</t>
  </si>
  <si>
    <t>Davanagere (M Corp.)</t>
  </si>
  <si>
    <t>Bellary (M Corp.)</t>
  </si>
  <si>
    <t>Bijapur (CMC)</t>
  </si>
  <si>
    <t>Shimoga (CMC)</t>
  </si>
  <si>
    <t>Tumkur (CMC)</t>
  </si>
  <si>
    <t>Raichur (CMC)</t>
  </si>
  <si>
    <t>Bidar UA</t>
  </si>
  <si>
    <t>Hospet (CMC)</t>
  </si>
  <si>
    <t>Hassan UA</t>
  </si>
  <si>
    <t>Gadag-Betigeri (CMC)</t>
  </si>
  <si>
    <t>Robertson Pet UA</t>
  </si>
  <si>
    <t>Udupi UA</t>
  </si>
  <si>
    <t>Bhadravati (CMC)</t>
  </si>
  <si>
    <t>Chitradurga UA</t>
  </si>
  <si>
    <t>Kolar (CMC)</t>
  </si>
  <si>
    <t>Mandya (CMC)</t>
  </si>
  <si>
    <t>Chikmagalur (CMC)</t>
  </si>
  <si>
    <t>Gangawati UA</t>
  </si>
  <si>
    <t>Bagalkot (CMC)</t>
  </si>
  <si>
    <t>Ranibennur (CMC)</t>
  </si>
  <si>
    <t>Panaji UA</t>
  </si>
  <si>
    <t>Margao UA</t>
  </si>
  <si>
    <t>Mormugao UA</t>
  </si>
  <si>
    <t>Kochi UA</t>
  </si>
  <si>
    <t>Kozhikode UA</t>
  </si>
  <si>
    <t>Thrissur UA</t>
  </si>
  <si>
    <t>Malappuram UA</t>
  </si>
  <si>
    <t>Thiruvananthapuram UA</t>
  </si>
  <si>
    <t>Kannur UA</t>
  </si>
  <si>
    <t>Kollam UA</t>
  </si>
  <si>
    <t>Cherthala UA</t>
  </si>
  <si>
    <t>Kayamkulam UA</t>
  </si>
  <si>
    <t>Kottayam UA</t>
  </si>
  <si>
    <t>Palakkad UA</t>
  </si>
  <si>
    <t>Alappuzha UA</t>
  </si>
  <si>
    <t>Ottappalam UA</t>
  </si>
  <si>
    <t>Kanhangad UA</t>
  </si>
  <si>
    <t>Kasaragod UA</t>
  </si>
  <si>
    <t>Changanassery UA</t>
  </si>
  <si>
    <t>Chalakudy UA</t>
  </si>
  <si>
    <t>Kothamangalam UA</t>
  </si>
  <si>
    <t>Chennai UA</t>
  </si>
  <si>
    <t>Coimbatore UA</t>
  </si>
  <si>
    <t>Madurai UA</t>
  </si>
  <si>
    <t>Tiruchirappalli UA</t>
  </si>
  <si>
    <t>Tiruppur UA</t>
  </si>
  <si>
    <t>Salem UA</t>
  </si>
  <si>
    <t>Erode UA</t>
  </si>
  <si>
    <t>Tirunelveli UA</t>
  </si>
  <si>
    <t>Vellore UA</t>
  </si>
  <si>
    <t>Thoothukkudi UA</t>
  </si>
  <si>
    <t>Dindigul UA</t>
  </si>
  <si>
    <t>Thanjavur UA</t>
  </si>
  <si>
    <t>Ranipet UA</t>
  </si>
  <si>
    <t>Sivakasi UA</t>
  </si>
  <si>
    <t>Karur UA</t>
  </si>
  <si>
    <t>Udhagamandalam UA</t>
  </si>
  <si>
    <t>Hosur UA</t>
  </si>
  <si>
    <t>Nagercoil (M)</t>
  </si>
  <si>
    <t>Kancheepuram UA</t>
  </si>
  <si>
    <t>Kumarapalayam UA</t>
  </si>
  <si>
    <t>Karaikkudi UA</t>
  </si>
  <si>
    <t>Neyveli UA</t>
  </si>
  <si>
    <t>Cuddalore (M)</t>
  </si>
  <si>
    <t>Kumbakonam UA</t>
  </si>
  <si>
    <t>Tiruvannamalai (M)</t>
  </si>
  <si>
    <t>Pollachi UA</t>
  </si>
  <si>
    <t>Rajapalayam (M)</t>
  </si>
  <si>
    <t>Gudiyatham UA</t>
  </si>
  <si>
    <t>Pudukkottai (M)</t>
  </si>
  <si>
    <t>Vaniyambadi UA</t>
  </si>
  <si>
    <t>Ambur (M)</t>
  </si>
  <si>
    <t>Nagapattinam (M)</t>
  </si>
  <si>
    <t>Puducherry UA</t>
  </si>
  <si>
    <t>Port Blair (MC)</t>
  </si>
  <si>
    <t>Pax</t>
  </si>
  <si>
    <t>Days</t>
  </si>
  <si>
    <t>Pax/Days</t>
  </si>
  <si>
    <t>Day1</t>
  </si>
  <si>
    <t>Day2</t>
  </si>
  <si>
    <t>Day3</t>
  </si>
  <si>
    <t>Day4</t>
  </si>
  <si>
    <t>Day5</t>
  </si>
  <si>
    <t>Day6</t>
  </si>
  <si>
    <t>Day7</t>
  </si>
  <si>
    <t>Day8</t>
  </si>
  <si>
    <t>Day9</t>
  </si>
  <si>
    <t>Day10</t>
  </si>
  <si>
    <t>Day11</t>
  </si>
  <si>
    <t>Day12</t>
  </si>
  <si>
    <t>Day13</t>
  </si>
  <si>
    <t>Day14</t>
  </si>
  <si>
    <t>Day15</t>
  </si>
  <si>
    <t>Pax1</t>
  </si>
  <si>
    <t>Pax2</t>
  </si>
  <si>
    <t>Pax3</t>
  </si>
  <si>
    <t>Pax4</t>
  </si>
  <si>
    <t>Pax5</t>
  </si>
  <si>
    <t>Pax6</t>
  </si>
  <si>
    <t>Pax7</t>
  </si>
  <si>
    <t>Pax8</t>
  </si>
  <si>
    <t>Pax9</t>
  </si>
  <si>
    <t>Pax10</t>
  </si>
  <si>
    <t>Pax11</t>
  </si>
  <si>
    <t>Pax12</t>
  </si>
  <si>
    <t>Pax13</t>
  </si>
  <si>
    <t>Pax14</t>
  </si>
  <si>
    <t>Pax15</t>
  </si>
  <si>
    <t>Index &amp; Match</t>
  </si>
  <si>
    <t>EXPENSES</t>
  </si>
  <si>
    <t>CODE</t>
  </si>
  <si>
    <t>QTR 2</t>
  </si>
  <si>
    <t>QTR 3</t>
  </si>
  <si>
    <t>QTR 4</t>
  </si>
  <si>
    <t>Grocery</t>
  </si>
  <si>
    <t>S.NO</t>
  </si>
  <si>
    <t>JAN</t>
  </si>
  <si>
    <t>FEB</t>
  </si>
  <si>
    <t>MAR</t>
  </si>
  <si>
    <t>QTR 1</t>
  </si>
  <si>
    <t>APR</t>
  </si>
  <si>
    <t>MAY</t>
  </si>
  <si>
    <t>JUN</t>
  </si>
  <si>
    <t>JUL</t>
  </si>
  <si>
    <t>AUG</t>
  </si>
  <si>
    <t>SEP</t>
  </si>
  <si>
    <t>OCT</t>
  </si>
  <si>
    <t>NOV</t>
  </si>
  <si>
    <t>DEC</t>
  </si>
  <si>
    <t>RGS0101</t>
  </si>
  <si>
    <t>Housing</t>
  </si>
  <si>
    <t>RGS0102</t>
  </si>
  <si>
    <t>RGS0103</t>
  </si>
  <si>
    <t>Car payment</t>
  </si>
  <si>
    <t>RGS0104</t>
  </si>
  <si>
    <t>Insurance</t>
  </si>
  <si>
    <t>RGS0105</t>
  </si>
  <si>
    <t>Home phone</t>
  </si>
  <si>
    <t>RGS0106</t>
  </si>
  <si>
    <t>Cell phone</t>
  </si>
  <si>
    <t>RGS0107</t>
  </si>
  <si>
    <t>Cable TV</t>
  </si>
  <si>
    <t>RGS0108</t>
  </si>
  <si>
    <t>Internet</t>
  </si>
  <si>
    <t>RGS0109</t>
  </si>
  <si>
    <t>Electricity</t>
  </si>
  <si>
    <t>RGS0110</t>
  </si>
  <si>
    <t>Water</t>
  </si>
  <si>
    <t>RGS0111</t>
  </si>
  <si>
    <t>Gas</t>
  </si>
  <si>
    <t>RGS0112</t>
  </si>
  <si>
    <t>Entertainment</t>
  </si>
  <si>
    <t>RGS0113</t>
  </si>
  <si>
    <t>Tuition</t>
  </si>
  <si>
    <t>RGS0114</t>
  </si>
  <si>
    <t>Savings</t>
  </si>
  <si>
    <t>TOTAL EXPENSES</t>
  </si>
  <si>
    <t>Invoice Number will start from 1001 only</t>
  </si>
  <si>
    <t>Amount</t>
  </si>
  <si>
    <t xml:space="preserve">Customer ID should be at least 8 digit </t>
  </si>
  <si>
    <t>Customer ID</t>
  </si>
  <si>
    <t>Mobile Number</t>
  </si>
  <si>
    <t>Prepare a drop-down list under country column.</t>
  </si>
  <si>
    <t>Name</t>
  </si>
  <si>
    <t>Argentina</t>
  </si>
  <si>
    <t>Australia</t>
  </si>
  <si>
    <t>Brazil</t>
  </si>
  <si>
    <t>China</t>
  </si>
  <si>
    <t>Chile</t>
  </si>
  <si>
    <t>EU</t>
  </si>
  <si>
    <t>Japan</t>
  </si>
  <si>
    <t>New Zealand</t>
  </si>
  <si>
    <t>Russia</t>
  </si>
  <si>
    <t>South Africa</t>
  </si>
  <si>
    <t>Turkey</t>
  </si>
  <si>
    <t>Ukraine</t>
  </si>
  <si>
    <t>USA</t>
  </si>
  <si>
    <t>Data Validation</t>
  </si>
  <si>
    <t>1. Create a Dependent Drop Down List, Such that when you change region in B9, The States Drop Down List should update based on the change</t>
  </si>
  <si>
    <t>RAJASTHAN</t>
  </si>
  <si>
    <t>PUNJAB</t>
  </si>
  <si>
    <t>GUJARAT</t>
  </si>
  <si>
    <t>UTTAR_PRADESH</t>
  </si>
  <si>
    <t>Ajmer</t>
  </si>
  <si>
    <t>Faridkot</t>
  </si>
  <si>
    <t>Amreli</t>
  </si>
  <si>
    <t>Agra</t>
  </si>
  <si>
    <t>Alwar</t>
  </si>
  <si>
    <t>Muktsar</t>
  </si>
  <si>
    <t>Bhavnagar</t>
  </si>
  <si>
    <t>Budaun</t>
  </si>
  <si>
    <t>Barmer</t>
  </si>
  <si>
    <t>Sangrur</t>
  </si>
  <si>
    <t>Jamnagar</t>
  </si>
  <si>
    <t>Bulandshahar</t>
  </si>
  <si>
    <t>Bharatpur</t>
  </si>
  <si>
    <t>Junagad</t>
  </si>
  <si>
    <t>Mainpuri</t>
  </si>
  <si>
    <t>Bhilwara</t>
  </si>
  <si>
    <t>Kachchh</t>
  </si>
  <si>
    <t>Aligarh</t>
  </si>
  <si>
    <t>Bikaner</t>
  </si>
  <si>
    <t>Porbandar</t>
  </si>
  <si>
    <t>Hathras</t>
  </si>
  <si>
    <t>Bundi</t>
  </si>
  <si>
    <t>Surendranagar</t>
  </si>
  <si>
    <t>Firozabad</t>
  </si>
  <si>
    <t>Churu</t>
  </si>
  <si>
    <t>Etah</t>
  </si>
  <si>
    <t>Dausa</t>
  </si>
  <si>
    <t>Etawah</t>
  </si>
  <si>
    <t>Dhaulpur</t>
  </si>
  <si>
    <t>Auraiya</t>
  </si>
  <si>
    <t>Ganganagar</t>
  </si>
  <si>
    <t>Sultanpur</t>
  </si>
  <si>
    <t>Hanumangarh</t>
  </si>
  <si>
    <t>Faizabad</t>
  </si>
  <si>
    <t>Jaipur</t>
  </si>
  <si>
    <t>Rae Barel</t>
  </si>
  <si>
    <t>Jalor</t>
  </si>
  <si>
    <t>Fatehpur</t>
  </si>
  <si>
    <t>Jhunjhunun</t>
  </si>
  <si>
    <t>Jp Nagar</t>
  </si>
  <si>
    <t>Karauli</t>
  </si>
  <si>
    <t>Moradabad</t>
  </si>
  <si>
    <t>Nagaur</t>
  </si>
  <si>
    <t>Muzaffarnagar</t>
  </si>
  <si>
    <t>Pali</t>
  </si>
  <si>
    <t>Saharanpur</t>
  </si>
  <si>
    <t>Rajsamand</t>
  </si>
  <si>
    <t>Sikar</t>
  </si>
  <si>
    <t>Sirohi</t>
  </si>
  <si>
    <t>Tonk</t>
  </si>
  <si>
    <t>Chhitaurgarh</t>
  </si>
  <si>
    <t>Accept only text entries</t>
  </si>
  <si>
    <t>Accept entry only if it begins with A and contains five characters</t>
  </si>
  <si>
    <t>Accepts only non-duplicated data</t>
  </si>
  <si>
    <t>Accept date entry only if it is a Monday.</t>
  </si>
  <si>
    <t>ALLAN  RAMOS</t>
  </si>
  <si>
    <t>Manshi</t>
  </si>
  <si>
    <t>Sharma</t>
  </si>
  <si>
    <t>Simran</t>
  </si>
  <si>
    <t>Kumari</t>
  </si>
  <si>
    <t>Bijan</t>
  </si>
  <si>
    <t>Gope</t>
  </si>
  <si>
    <t>Sunanda</t>
  </si>
  <si>
    <t>Das</t>
  </si>
  <si>
    <t>Raj</t>
  </si>
  <si>
    <t>Shivani</t>
  </si>
  <si>
    <t>Chaturvedi</t>
  </si>
  <si>
    <t>Abilash</t>
  </si>
  <si>
    <t>Riya</t>
  </si>
  <si>
    <t>201853058MBL-MGIREPSTXNA/CInternal$0.00CR</t>
  </si>
  <si>
    <t>But This Is Not Right way match function with Vlookup</t>
  </si>
  <si>
    <t xml:space="preserve">Right way is </t>
  </si>
  <si>
    <t>This is the normal index function</t>
  </si>
  <si>
    <t xml:space="preserve">This is the index fuction used with </t>
  </si>
  <si>
    <t>match function</t>
  </si>
  <si>
    <t>first column = more than 1000</t>
  </si>
  <si>
    <t>second column = all value accept without july 22</t>
  </si>
  <si>
    <t xml:space="preserve">This sheet is for List Drop Down </t>
  </si>
  <si>
    <t>A4575</t>
  </si>
  <si>
    <t>A4589</t>
  </si>
  <si>
    <t>a7894</t>
  </si>
  <si>
    <t>aop45</t>
  </si>
  <si>
    <t>a7896</t>
  </si>
  <si>
    <t>asdfg</t>
  </si>
  <si>
    <t>This example solved by using  Define name range function</t>
  </si>
  <si>
    <t>This Problem Solved by Indirect function</t>
  </si>
  <si>
    <t>Firstly apply list drop down function on state</t>
  </si>
  <si>
    <t xml:space="preserve">Then used create by selction </t>
  </si>
  <si>
    <t>Then again applied list drop down function on district</t>
  </si>
  <si>
    <t>For more information see Azim sir's 7th lecture on 21 min  .</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</si>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</sst>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F400]h:mm:ss\ AM/PM"/>
    <numFmt numFmtId="165" formatCode="dd/mmm/yyyy"/>
    <numFmt numFmtId="166" formatCode="dddd\ m/d/yyyy"/>
    <numFmt numFmtId="167" formatCode="[$-409]d\-mmm\-yy;@"/>
    <numFmt numFmtId="168" formatCode="_(* #,##0.00_);_(* \(#,##0.00\);_(* &quot;-&quot;??_);_(@_)"/>
    <numFmt numFmtId="169" formatCode="_-* #,##0_-;\-* #,##0_-;_-* &quot;-&quot;??_-;_-@_-"/>
    <numFmt numFmtId="170" formatCode="&quot;$&quot;#,##0.00_);\(&quot;$&quot;#,##0.00\)"/>
    <numFmt numFmtId="171" formatCode="[$-F800]dddd\,\ mmmm\ dd\,\ yyyy"/>
    <numFmt numFmtId="172" formatCode="_ * #,##0_ ;_ * \-#,##0_ ;_ * &quot;-&quot;??_ ;_ @_ "/>
  </numFmts>
  <fonts count="51">
    <font>
      <sz val="11"/>
      <color theme="1"/>
      <name val="Sylfae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Book Antiqua"/>
      <family val="1"/>
    </font>
    <font>
      <b/>
      <sz val="11"/>
      <color theme="0"/>
      <name val="Book Antiqua"/>
      <family val="1"/>
    </font>
    <font>
      <sz val="11"/>
      <color theme="1"/>
      <name val="Book Antiqua"/>
      <family val="1"/>
    </font>
    <font>
      <b/>
      <sz val="11"/>
      <color theme="0"/>
      <name val="Calibri"/>
      <family val="2"/>
      <scheme val="minor"/>
    </font>
    <font>
      <b/>
      <sz val="14"/>
      <color rgb="FF2C2C2D"/>
      <name val="Inherit"/>
    </font>
    <font>
      <sz val="14"/>
      <color rgb="FF2C2C2D"/>
      <name val="Times New Roman"/>
      <family val="1"/>
    </font>
    <font>
      <sz val="11"/>
      <color theme="1"/>
      <name val="Sylfaen"/>
      <family val="2"/>
    </font>
    <font>
      <b/>
      <sz val="15"/>
      <color theme="3"/>
      <name val="Calibri"/>
      <family val="2"/>
      <scheme val="minor"/>
    </font>
    <font>
      <b/>
      <sz val="11"/>
      <color theme="1"/>
      <name val="Calibri"/>
      <family val="2"/>
      <scheme val="minor"/>
    </font>
    <font>
      <b/>
      <sz val="11"/>
      <color theme="1"/>
      <name val="Book Antiqua"/>
      <family val="1"/>
    </font>
    <font>
      <b/>
      <sz val="12"/>
      <color theme="0"/>
      <name val="Calibri"/>
      <family val="2"/>
      <scheme val="minor"/>
    </font>
    <font>
      <sz val="10"/>
      <name val="Arial"/>
      <family val="2"/>
    </font>
    <font>
      <sz val="10"/>
      <color theme="1"/>
      <name val="Arial"/>
      <family val="2"/>
    </font>
    <font>
      <b/>
      <sz val="12"/>
      <name val="Calibri"/>
      <family val="2"/>
      <scheme val="minor"/>
    </font>
    <font>
      <sz val="10"/>
      <name val="Calibri"/>
      <family val="2"/>
      <scheme val="minor"/>
    </font>
    <font>
      <sz val="10"/>
      <color indexed="8"/>
      <name val="Calibri"/>
      <family val="2"/>
      <scheme val="minor"/>
    </font>
    <font>
      <sz val="10"/>
      <color theme="1"/>
      <name val="Calibri"/>
      <family val="2"/>
      <scheme val="minor"/>
    </font>
    <font>
      <sz val="12"/>
      <name val="Times New Roman"/>
      <family val="1"/>
    </font>
    <font>
      <i/>
      <sz val="10"/>
      <color indexed="8"/>
      <name val="Calibri"/>
      <family val="2"/>
      <scheme val="minor"/>
    </font>
    <font>
      <sz val="11"/>
      <color indexed="8"/>
      <name val="Calibri"/>
      <family val="2"/>
    </font>
    <font>
      <b/>
      <sz val="16"/>
      <color theme="1"/>
      <name val="Calibri"/>
      <family val="2"/>
      <scheme val="minor"/>
    </font>
    <font>
      <sz val="10"/>
      <color theme="1" tint="0.34998626667073579"/>
      <name val="Calibri Light"/>
      <family val="2"/>
      <scheme val="major"/>
    </font>
    <font>
      <sz val="24"/>
      <color theme="4"/>
      <name val="Calibri Light"/>
      <family val="2"/>
      <scheme val="major"/>
    </font>
    <font>
      <sz val="24"/>
      <color theme="8" tint="-0.249977111117893"/>
      <name val="High Tower Text"/>
      <family val="1"/>
    </font>
    <font>
      <sz val="12"/>
      <color theme="9" tint="-0.249977111117893"/>
      <name val="High Tower Text"/>
      <family val="1"/>
    </font>
    <font>
      <sz val="11"/>
      <color theme="1"/>
      <name val="Calibri Light"/>
      <family val="1"/>
      <scheme val="major"/>
    </font>
    <font>
      <b/>
      <sz val="10.5"/>
      <color theme="0"/>
      <name val="Calibri Light"/>
      <family val="1"/>
      <scheme val="major"/>
    </font>
    <font>
      <sz val="10"/>
      <color theme="1"/>
      <name val="Calibri Light"/>
      <family val="1"/>
      <scheme val="major"/>
    </font>
    <font>
      <b/>
      <sz val="10.5"/>
      <color theme="0"/>
      <name val="Calibri Light"/>
      <family val="2"/>
      <scheme val="major"/>
    </font>
    <font>
      <sz val="10"/>
      <color theme="1" tint="0.24994659260841701"/>
      <name val="Calibri"/>
      <family val="2"/>
      <scheme val="minor"/>
    </font>
    <font>
      <b/>
      <sz val="10"/>
      <color theme="1" tint="0.24994659260841701"/>
      <name val="Calibri"/>
      <family val="2"/>
      <scheme val="minor"/>
    </font>
    <font>
      <sz val="10"/>
      <color theme="9" tint="-0.249977111117893"/>
      <name val="High Tower Text"/>
      <family val="1"/>
    </font>
    <font>
      <sz val="10"/>
      <name val="Calibri Light"/>
      <family val="2"/>
      <scheme val="major"/>
    </font>
    <font>
      <b/>
      <sz val="10"/>
      <color theme="0"/>
      <name val="Calibri Light"/>
      <family val="2"/>
      <scheme val="major"/>
    </font>
    <font>
      <sz val="10"/>
      <color theme="6" tint="-0.249977111117893"/>
      <name val="Calibri Light"/>
      <family val="2"/>
      <scheme val="major"/>
    </font>
    <font>
      <b/>
      <sz val="10"/>
      <color theme="6" tint="-0.249977111117893"/>
      <name val="Calibri Light"/>
      <family val="2"/>
      <scheme val="major"/>
    </font>
    <font>
      <b/>
      <sz val="10"/>
      <name val="Arial"/>
      <family val="2"/>
    </font>
    <font>
      <sz val="12"/>
      <color theme="1" tint="0.24994659260841701"/>
      <name val="Calibri"/>
      <family val="2"/>
      <scheme val="minor"/>
    </font>
    <font>
      <sz val="18"/>
      <color theme="8" tint="-0.499984740745262"/>
      <name val="Agency FB"/>
      <family val="2"/>
    </font>
    <font>
      <b/>
      <sz val="11"/>
      <name val="Sylfaen"/>
      <family val="1"/>
    </font>
    <font>
      <sz val="11"/>
      <name val="Sylfaen"/>
      <family val="1"/>
    </font>
    <font>
      <sz val="11"/>
      <color theme="1"/>
      <name val="Sylfaen"/>
      <family val="1"/>
    </font>
    <font>
      <b/>
      <sz val="16"/>
      <color theme="1"/>
      <name val="Sylfaen"/>
      <family val="1"/>
    </font>
    <font>
      <b/>
      <sz val="12"/>
      <color theme="1" tint="0.24994659260841701"/>
      <name val="Calibri"/>
      <family val="2"/>
      <scheme val="minor"/>
    </font>
  </fonts>
  <fills count="37">
    <fill>
      <patternFill patternType="none"/>
    </fill>
    <fill>
      <patternFill patternType="gray125"/>
    </fill>
    <fill>
      <patternFill patternType="solid">
        <fgColor rgb="FFFFFF00"/>
        <bgColor indexed="64"/>
      </patternFill>
    </fill>
    <fill>
      <patternFill patternType="solid">
        <fgColor rgb="FF00B050"/>
        <bgColor theme="9"/>
      </patternFill>
    </fill>
    <fill>
      <patternFill patternType="solid">
        <fgColor rgb="FF92D050"/>
        <bgColor indexed="64"/>
      </patternFill>
    </fill>
    <fill>
      <patternFill patternType="solid">
        <fgColor theme="9" tint="0.79998168889431442"/>
        <bgColor theme="9" tint="0.79998168889431442"/>
      </patternFill>
    </fill>
    <fill>
      <patternFill patternType="solid">
        <fgColor theme="5" tint="0.59999389629810485"/>
        <bgColor theme="9" tint="0.79998168889431442"/>
      </patternFill>
    </fill>
    <fill>
      <patternFill patternType="solid">
        <fgColor theme="5" tint="0.59999389629810485"/>
        <bgColor indexed="64"/>
      </patternFill>
    </fill>
    <fill>
      <patternFill patternType="solid">
        <fgColor theme="4"/>
        <bgColor theme="4"/>
      </patternFill>
    </fill>
    <fill>
      <patternFill patternType="solid">
        <fgColor rgb="FFF5F5F5"/>
        <bgColor indexed="64"/>
      </patternFill>
    </fill>
    <fill>
      <patternFill patternType="solid">
        <fgColor theme="4" tint="0.79998168889431442"/>
        <bgColor indexed="65"/>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bgColor theme="6"/>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theme="8"/>
        <bgColor theme="8"/>
      </patternFill>
    </fill>
    <fill>
      <patternFill patternType="solid">
        <fgColor theme="8" tint="0.79998168889431442"/>
        <bgColor theme="8" tint="0.79998168889431442"/>
      </patternFill>
    </fill>
    <fill>
      <patternFill patternType="solid">
        <fgColor theme="0" tint="-4.9989318521683403E-2"/>
        <bgColor indexed="64"/>
      </patternFill>
    </fill>
    <fill>
      <patternFill patternType="solid">
        <fgColor theme="7"/>
        <bgColor theme="7"/>
      </patternFill>
    </fill>
    <fill>
      <patternFill patternType="solid">
        <fgColor theme="7" tint="0.59999389629810485"/>
        <bgColor theme="7" tint="0.59999389629810485"/>
      </patternFill>
    </fill>
    <fill>
      <patternFill patternType="solid">
        <fgColor theme="4"/>
        <bgColor indexed="64"/>
      </patternFill>
    </fill>
    <fill>
      <patternFill patternType="solid">
        <fgColor theme="0"/>
        <bgColor indexed="64"/>
      </patternFill>
    </fill>
    <fill>
      <patternFill patternType="solid">
        <fgColor theme="6"/>
        <bgColor indexed="64"/>
      </patternFill>
    </fill>
    <fill>
      <patternFill patternType="solid">
        <fgColor theme="2"/>
        <bgColor theme="2"/>
      </patternFill>
    </fill>
    <fill>
      <patternFill patternType="solid">
        <fgColor theme="8" tint="0.39997558519241921"/>
        <bgColor indexed="64"/>
      </patternFill>
    </fill>
    <fill>
      <patternFill patternType="solid">
        <fgColor rgb="FFFFFF00"/>
        <bgColor theme="8" tint="0.79998168889431442"/>
      </patternFill>
    </fill>
    <fill>
      <patternFill patternType="solid">
        <fgColor rgb="FFFFFF00"/>
        <bgColor theme="8"/>
      </patternFill>
    </fill>
    <fill>
      <patternFill patternType="solid">
        <fgColor rgb="FF00B0F0"/>
        <bgColor theme="8" tint="0.79998168889431442"/>
      </patternFill>
    </fill>
    <fill>
      <patternFill patternType="solid">
        <fgColor theme="8"/>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theme="0"/>
      </right>
      <top/>
      <bottom style="thin">
        <color indexed="64"/>
      </bottom>
      <diagonal/>
    </border>
    <border>
      <left style="medium">
        <color theme="1"/>
      </left>
      <right style="thin">
        <color theme="1"/>
      </right>
      <top style="medium">
        <color theme="1"/>
      </top>
      <bottom style="thin">
        <color theme="1"/>
      </bottom>
      <diagonal/>
    </border>
    <border>
      <left/>
      <right style="thin">
        <color theme="0"/>
      </right>
      <top/>
      <bottom style="thin">
        <color theme="0"/>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top style="medium">
        <color indexed="64"/>
      </top>
      <bottom style="thin">
        <color theme="0" tint="-0.24994659260841701"/>
      </bottom>
      <diagonal/>
    </border>
    <border>
      <left style="thin">
        <color indexed="64"/>
      </left>
      <right style="thin">
        <color indexed="64"/>
      </right>
      <top style="medium">
        <color indexed="64"/>
      </top>
      <bottom style="thin">
        <color indexed="64"/>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medium">
        <color indexed="64"/>
      </left>
      <right/>
      <top style="thin">
        <color theme="0" tint="-0.24994659260841701"/>
      </top>
      <bottom style="thin">
        <color theme="0" tint="-0.24994659260841701"/>
      </bottom>
      <diagonal/>
    </border>
    <border>
      <left style="medium">
        <color indexed="64"/>
      </left>
      <right/>
      <top style="thin">
        <color theme="0" tint="-0.24994659260841701"/>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bottom style="medium">
        <color theme="5" tint="-0.2499465926084170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hair">
        <color theme="1" tint="0.499984740745262"/>
      </top>
      <bottom/>
      <diagonal/>
    </border>
    <border>
      <left/>
      <right/>
      <top style="hair">
        <color theme="1" tint="0.499984740745262"/>
      </top>
      <bottom style="thin">
        <color theme="1" tint="0.499984740745262"/>
      </bottom>
      <diagonal/>
    </border>
    <border>
      <left/>
      <right/>
      <top/>
      <bottom style="thin">
        <color indexed="64"/>
      </bottom>
      <diagonal/>
    </border>
    <border>
      <left/>
      <right/>
      <top style="thin">
        <color indexed="64"/>
      </top>
      <bottom style="thin">
        <color indexed="64"/>
      </bottom>
      <diagonal/>
    </border>
  </borders>
  <cellStyleXfs count="26">
    <xf numFmtId="0" fontId="0" fillId="0" borderId="0"/>
    <xf numFmtId="0" fontId="6" fillId="0" borderId="0"/>
    <xf numFmtId="0" fontId="13" fillId="0" borderId="0"/>
    <xf numFmtId="0" fontId="5" fillId="0" borderId="0"/>
    <xf numFmtId="0" fontId="18" fillId="0" borderId="0"/>
    <xf numFmtId="168" fontId="5" fillId="0" borderId="0" applyFont="0" applyFill="0" applyBorder="0" applyAlignment="0" applyProtection="0"/>
    <xf numFmtId="0" fontId="5" fillId="0" borderId="0"/>
    <xf numFmtId="0" fontId="18" fillId="0" borderId="0"/>
    <xf numFmtId="168" fontId="5" fillId="0" borderId="0" applyFont="0" applyFill="0" applyBorder="0" applyAlignment="0" applyProtection="0"/>
    <xf numFmtId="0" fontId="24" fillId="0" borderId="0"/>
    <xf numFmtId="0" fontId="26" fillId="0" borderId="0"/>
    <xf numFmtId="0" fontId="18" fillId="0" borderId="0"/>
    <xf numFmtId="0" fontId="26" fillId="0" borderId="0"/>
    <xf numFmtId="0" fontId="26" fillId="0" borderId="0"/>
    <xf numFmtId="0" fontId="18" fillId="0" borderId="0"/>
    <xf numFmtId="0" fontId="26" fillId="0" borderId="0"/>
    <xf numFmtId="0" fontId="5" fillId="0" borderId="0"/>
    <xf numFmtId="0" fontId="26" fillId="0" borderId="0"/>
    <xf numFmtId="0" fontId="13" fillId="0" borderId="0"/>
    <xf numFmtId="0" fontId="28" fillId="0" borderId="0" applyFill="0" applyBorder="0">
      <alignment vertical="center"/>
    </xf>
    <xf numFmtId="0" fontId="29" fillId="0" borderId="0" applyNumberFormat="0" applyFill="0" applyBorder="0" applyAlignment="0" applyProtection="0"/>
    <xf numFmtId="0" fontId="5" fillId="10" borderId="0" applyNumberFormat="0" applyBorder="0" applyAlignment="0" applyProtection="0"/>
    <xf numFmtId="0" fontId="14" fillId="0" borderId="2" applyNumberFormat="0" applyFill="0" applyAlignment="0" applyProtection="0"/>
    <xf numFmtId="0" fontId="44" fillId="31" borderId="0">
      <alignment vertical="center"/>
    </xf>
    <xf numFmtId="0" fontId="21" fillId="0" borderId="0">
      <alignment vertical="center"/>
    </xf>
    <xf numFmtId="43" fontId="13" fillId="0" borderId="0" applyFont="0" applyFill="0" applyBorder="0" applyAlignment="0" applyProtection="0"/>
  </cellStyleXfs>
  <cellXfs count="240">
    <xf numFmtId="0" fontId="0" fillId="0" borderId="0" xfId="0"/>
    <xf numFmtId="0" fontId="6" fillId="0" borderId="0" xfId="1"/>
    <xf numFmtId="0" fontId="7" fillId="2" borderId="1" xfId="1" applyFont="1" applyFill="1" applyBorder="1"/>
    <xf numFmtId="14" fontId="0" fillId="0" borderId="1" xfId="1" applyNumberFormat="1" applyFont="1" applyBorder="1"/>
    <xf numFmtId="14" fontId="6" fillId="0" borderId="1" xfId="1" applyNumberFormat="1" applyBorder="1"/>
    <xf numFmtId="0" fontId="0" fillId="0" borderId="1" xfId="1" applyFont="1" applyBorder="1"/>
    <xf numFmtId="14" fontId="8" fillId="3" borderId="1" xfId="1" applyNumberFormat="1" applyFont="1" applyFill="1" applyBorder="1"/>
    <xf numFmtId="14" fontId="6" fillId="0" borderId="0" xfId="1" applyNumberFormat="1"/>
    <xf numFmtId="0" fontId="9" fillId="4" borderId="1" xfId="1" applyFont="1" applyFill="1" applyBorder="1"/>
    <xf numFmtId="14" fontId="0" fillId="5" borderId="1" xfId="1" applyNumberFormat="1" applyFont="1" applyFill="1" applyBorder="1"/>
    <xf numFmtId="22" fontId="6" fillId="0" borderId="1" xfId="1" applyNumberFormat="1" applyBorder="1"/>
    <xf numFmtId="0" fontId="9" fillId="6" borderId="1" xfId="1" applyFont="1" applyFill="1" applyBorder="1"/>
    <xf numFmtId="14" fontId="9" fillId="0" borderId="1" xfId="1" applyNumberFormat="1" applyFont="1" applyBorder="1"/>
    <xf numFmtId="14" fontId="9" fillId="4" borderId="1" xfId="1" applyNumberFormat="1" applyFont="1" applyFill="1" applyBorder="1"/>
    <xf numFmtId="164" fontId="6" fillId="0" borderId="1" xfId="1" applyNumberFormat="1" applyBorder="1"/>
    <xf numFmtId="20" fontId="6" fillId="0" borderId="0" xfId="1" applyNumberFormat="1"/>
    <xf numFmtId="14" fontId="9" fillId="7" borderId="1" xfId="1" applyNumberFormat="1" applyFont="1" applyFill="1" applyBorder="1"/>
    <xf numFmtId="165" fontId="9" fillId="0" borderId="1" xfId="1" applyNumberFormat="1" applyFont="1" applyBorder="1"/>
    <xf numFmtId="0" fontId="9" fillId="0" borderId="1" xfId="1" applyFont="1" applyBorder="1"/>
    <xf numFmtId="0" fontId="6" fillId="0" borderId="1" xfId="1" applyBorder="1"/>
    <xf numFmtId="14" fontId="9" fillId="6" borderId="1" xfId="1" applyNumberFormat="1" applyFont="1" applyFill="1" applyBorder="1"/>
    <xf numFmtId="0" fontId="0" fillId="0" borderId="0" xfId="1" applyFont="1"/>
    <xf numFmtId="14" fontId="9" fillId="0" borderId="1" xfId="1" quotePrefix="1" applyNumberFormat="1" applyFont="1" applyBorder="1"/>
    <xf numFmtId="0" fontId="10" fillId="8" borderId="1" xfId="1" applyFont="1" applyFill="1" applyBorder="1" applyAlignment="1">
      <alignment horizontal="center"/>
    </xf>
    <xf numFmtId="166" fontId="6" fillId="0" borderId="1" xfId="1" applyNumberFormat="1" applyBorder="1" applyAlignment="1">
      <alignment horizontal="center"/>
    </xf>
    <xf numFmtId="14" fontId="0" fillId="0" borderId="0" xfId="1" applyNumberFormat="1" applyFont="1"/>
    <xf numFmtId="16" fontId="6" fillId="0" borderId="0" xfId="1" applyNumberFormat="1"/>
    <xf numFmtId="164" fontId="6" fillId="0" borderId="0" xfId="1" applyNumberFormat="1"/>
    <xf numFmtId="0" fontId="11" fillId="9" borderId="1" xfId="1" applyFont="1" applyFill="1" applyBorder="1" applyAlignment="1">
      <alignment horizontal="left" vertical="center"/>
    </xf>
    <xf numFmtId="0" fontId="12" fillId="9" borderId="1" xfId="1" applyFont="1" applyFill="1" applyBorder="1" applyAlignment="1">
      <alignment vertical="center"/>
    </xf>
    <xf numFmtId="0" fontId="9" fillId="2" borderId="1" xfId="1" applyFont="1" applyFill="1" applyBorder="1"/>
    <xf numFmtId="0" fontId="6" fillId="2" borderId="1" xfId="1" applyFill="1" applyBorder="1"/>
    <xf numFmtId="14" fontId="0" fillId="2" borderId="1" xfId="1" applyNumberFormat="1" applyFont="1" applyFill="1" applyBorder="1"/>
    <xf numFmtId="16" fontId="6" fillId="2" borderId="1" xfId="1" applyNumberFormat="1" applyFill="1" applyBorder="1"/>
    <xf numFmtId="0" fontId="8" fillId="4" borderId="1" xfId="2" applyFont="1" applyFill="1" applyBorder="1"/>
    <xf numFmtId="0" fontId="8" fillId="4" borderId="3" xfId="2" applyFont="1" applyFill="1" applyBorder="1"/>
    <xf numFmtId="0" fontId="13" fillId="0" borderId="0" xfId="2"/>
    <xf numFmtId="0" fontId="16" fillId="4" borderId="1" xfId="2" applyFont="1" applyFill="1" applyBorder="1"/>
    <xf numFmtId="0" fontId="9" fillId="11" borderId="1" xfId="2" applyFont="1" applyFill="1" applyBorder="1"/>
    <xf numFmtId="0" fontId="9" fillId="0" borderId="1" xfId="2" applyFont="1" applyBorder="1"/>
    <xf numFmtId="9" fontId="13" fillId="0" borderId="0" xfId="2" applyNumberFormat="1"/>
    <xf numFmtId="0" fontId="5" fillId="0" borderId="0" xfId="3"/>
    <xf numFmtId="0" fontId="15" fillId="0" borderId="0" xfId="3" applyFont="1"/>
    <xf numFmtId="0" fontId="15" fillId="14" borderId="7" xfId="3" applyFont="1" applyFill="1" applyBorder="1"/>
    <xf numFmtId="0" fontId="15" fillId="14" borderId="8" xfId="3" applyFont="1" applyFill="1" applyBorder="1"/>
    <xf numFmtId="0" fontId="15" fillId="7" borderId="9" xfId="3" applyFont="1" applyFill="1" applyBorder="1" applyAlignment="1">
      <alignment horizontal="center"/>
    </xf>
    <xf numFmtId="0" fontId="15" fillId="15" borderId="10" xfId="3" applyFont="1" applyFill="1" applyBorder="1" applyAlignment="1">
      <alignment horizontal="center"/>
    </xf>
    <xf numFmtId="0" fontId="15" fillId="16" borderId="10" xfId="3" applyFont="1" applyFill="1" applyBorder="1" applyAlignment="1">
      <alignment horizontal="center"/>
    </xf>
    <xf numFmtId="0" fontId="15" fillId="17" borderId="11" xfId="3" applyFont="1" applyFill="1" applyBorder="1" applyAlignment="1">
      <alignment horizontal="center"/>
    </xf>
    <xf numFmtId="0" fontId="5" fillId="0" borderId="1" xfId="3" applyBorder="1"/>
    <xf numFmtId="0" fontId="5" fillId="0" borderId="12" xfId="3" applyBorder="1"/>
    <xf numFmtId="0" fontId="5" fillId="7" borderId="13" xfId="3" applyFill="1" applyBorder="1"/>
    <xf numFmtId="0" fontId="5" fillId="15" borderId="7" xfId="3" applyFill="1" applyBorder="1"/>
    <xf numFmtId="0" fontId="5" fillId="16" borderId="7" xfId="3" applyFill="1" applyBorder="1"/>
    <xf numFmtId="0" fontId="5" fillId="17" borderId="14" xfId="3" applyFill="1" applyBorder="1"/>
    <xf numFmtId="0" fontId="5" fillId="7" borderId="15" xfId="3" applyFill="1" applyBorder="1"/>
    <xf numFmtId="0" fontId="5" fillId="15" borderId="1" xfId="3" applyFill="1" applyBorder="1"/>
    <xf numFmtId="0" fontId="5" fillId="16" borderId="1" xfId="3" applyFill="1" applyBorder="1"/>
    <xf numFmtId="0" fontId="5" fillId="7" borderId="16" xfId="3" applyFill="1" applyBorder="1"/>
    <xf numFmtId="0" fontId="5" fillId="15" borderId="17" xfId="3" applyFill="1" applyBorder="1"/>
    <xf numFmtId="0" fontId="5" fillId="16" borderId="17" xfId="3" applyFill="1" applyBorder="1"/>
    <xf numFmtId="0" fontId="5" fillId="0" borderId="0" xfId="3" quotePrefix="1"/>
    <xf numFmtId="0" fontId="18" fillId="0" borderId="0" xfId="4" applyAlignment="1">
      <alignment horizontal="center" vertical="center"/>
    </xf>
    <xf numFmtId="0" fontId="15" fillId="19" borderId="1" xfId="4" applyFont="1" applyFill="1" applyBorder="1" applyAlignment="1">
      <alignment horizontal="center" vertical="center"/>
    </xf>
    <xf numFmtId="0" fontId="18" fillId="0" borderId="0" xfId="4"/>
    <xf numFmtId="0" fontId="18" fillId="0" borderId="1" xfId="4" applyBorder="1"/>
    <xf numFmtId="0" fontId="18" fillId="7" borderId="1" xfId="4" applyFill="1" applyBorder="1" applyAlignment="1">
      <alignment horizontal="center" vertical="center"/>
    </xf>
    <xf numFmtId="4" fontId="18" fillId="7" borderId="1" xfId="4" applyNumberFormat="1" applyFill="1" applyBorder="1"/>
    <xf numFmtId="0" fontId="18" fillId="7" borderId="1" xfId="4" applyFill="1" applyBorder="1"/>
    <xf numFmtId="167" fontId="17" fillId="20" borderId="18" xfId="3" applyNumberFormat="1" applyFont="1" applyFill="1" applyBorder="1" applyAlignment="1">
      <alignment horizontal="left" vertical="center" wrapText="1"/>
    </xf>
    <xf numFmtId="0" fontId="17" fillId="20" borderId="18" xfId="3" applyFont="1" applyFill="1" applyBorder="1" applyAlignment="1">
      <alignment vertical="center"/>
    </xf>
    <xf numFmtId="0" fontId="17" fillId="20" borderId="18" xfId="3" applyFont="1" applyFill="1" applyBorder="1" applyAlignment="1">
      <alignment horizontal="center" vertical="center" wrapText="1"/>
    </xf>
    <xf numFmtId="167" fontId="17" fillId="20" borderId="19" xfId="3" applyNumberFormat="1" applyFont="1" applyFill="1" applyBorder="1" applyAlignment="1">
      <alignment horizontal="left" vertical="center" wrapText="1"/>
    </xf>
    <xf numFmtId="167" fontId="19" fillId="21" borderId="20" xfId="3" applyNumberFormat="1" applyFont="1" applyFill="1" applyBorder="1" applyAlignment="1">
      <alignment horizontal="left"/>
    </xf>
    <xf numFmtId="0" fontId="19" fillId="21" borderId="20" xfId="3" applyFont="1" applyFill="1" applyBorder="1"/>
    <xf numFmtId="0" fontId="19" fillId="21" borderId="20" xfId="3" applyFont="1" applyFill="1" applyBorder="1" applyAlignment="1">
      <alignment horizontal="center"/>
    </xf>
    <xf numFmtId="169" fontId="19" fillId="21" borderId="20" xfId="5" applyNumberFormat="1" applyFont="1" applyFill="1" applyBorder="1"/>
    <xf numFmtId="167" fontId="19" fillId="21" borderId="21" xfId="3" applyNumberFormat="1" applyFont="1" applyFill="1" applyBorder="1" applyAlignment="1">
      <alignment horizontal="left"/>
    </xf>
    <xf numFmtId="0" fontId="5" fillId="0" borderId="22" xfId="3" applyBorder="1"/>
    <xf numFmtId="167" fontId="19" fillId="22" borderId="20" xfId="3" applyNumberFormat="1" applyFont="1" applyFill="1" applyBorder="1" applyAlignment="1">
      <alignment horizontal="left"/>
    </xf>
    <xf numFmtId="0" fontId="19" fillId="22" borderId="20" xfId="3" applyFont="1" applyFill="1" applyBorder="1"/>
    <xf numFmtId="0" fontId="19" fillId="22" borderId="20" xfId="3" applyFont="1" applyFill="1" applyBorder="1" applyAlignment="1">
      <alignment horizontal="center"/>
    </xf>
    <xf numFmtId="169" fontId="19" fillId="22" borderId="20" xfId="5" applyNumberFormat="1" applyFont="1" applyFill="1" applyBorder="1"/>
    <xf numFmtId="167" fontId="19" fillId="22" borderId="21" xfId="3" applyNumberFormat="1" applyFont="1" applyFill="1" applyBorder="1" applyAlignment="1">
      <alignment horizontal="left"/>
    </xf>
    <xf numFmtId="167" fontId="19" fillId="21" borderId="23" xfId="3" applyNumberFormat="1" applyFont="1" applyFill="1" applyBorder="1" applyAlignment="1">
      <alignment horizontal="left"/>
    </xf>
    <xf numFmtId="0" fontId="20" fillId="14" borderId="24" xfId="6" applyFont="1" applyFill="1" applyBorder="1" applyAlignment="1">
      <alignment vertical="top" wrapText="1"/>
    </xf>
    <xf numFmtId="0" fontId="20" fillId="14" borderId="24" xfId="6" applyFont="1" applyFill="1" applyBorder="1" applyAlignment="1">
      <alignment horizontal="center" vertical="top" wrapText="1"/>
    </xf>
    <xf numFmtId="0" fontId="15" fillId="14" borderId="24" xfId="6" applyFont="1" applyFill="1" applyBorder="1" applyAlignment="1">
      <alignment vertical="top" wrapText="1"/>
    </xf>
    <xf numFmtId="0" fontId="5" fillId="0" borderId="0" xfId="6" applyAlignment="1">
      <alignment vertical="top"/>
    </xf>
    <xf numFmtId="0" fontId="21" fillId="0" borderId="24" xfId="6" applyFont="1" applyBorder="1" applyAlignment="1">
      <alignment vertical="center"/>
    </xf>
    <xf numFmtId="0" fontId="21" fillId="0" borderId="24" xfId="6" applyFont="1" applyBorder="1" applyAlignment="1">
      <alignment horizontal="center" vertical="center"/>
    </xf>
    <xf numFmtId="3" fontId="22" fillId="0" borderId="24" xfId="6" applyNumberFormat="1" applyFont="1" applyBorder="1" applyAlignment="1">
      <alignment horizontal="center" vertical="center"/>
    </xf>
    <xf numFmtId="0" fontId="23" fillId="0" borderId="24" xfId="6" applyFont="1" applyBorder="1" applyAlignment="1">
      <alignment horizontal="center" vertical="center"/>
    </xf>
    <xf numFmtId="2" fontId="23" fillId="0" borderId="24" xfId="6" applyNumberFormat="1" applyFont="1" applyBorder="1" applyAlignment="1">
      <alignment horizontal="center" vertical="center"/>
    </xf>
    <xf numFmtId="0" fontId="23" fillId="0" borderId="0" xfId="6" applyFont="1" applyAlignment="1">
      <alignment vertical="center"/>
    </xf>
    <xf numFmtId="0" fontId="21" fillId="0" borderId="24" xfId="7" applyFont="1" applyBorder="1" applyAlignment="1">
      <alignment vertical="center"/>
    </xf>
    <xf numFmtId="3" fontId="22" fillId="0" borderId="24" xfId="7" applyNumberFormat="1" applyFont="1" applyBorder="1" applyAlignment="1">
      <alignment horizontal="center" vertical="center"/>
    </xf>
    <xf numFmtId="0" fontId="21" fillId="0" borderId="24" xfId="8" applyNumberFormat="1" applyFont="1" applyFill="1" applyBorder="1" applyAlignment="1">
      <alignment vertical="center" wrapText="1"/>
    </xf>
    <xf numFmtId="0" fontId="21" fillId="0" borderId="24" xfId="8" applyNumberFormat="1" applyFont="1" applyFill="1" applyBorder="1" applyAlignment="1">
      <alignment horizontal="center" vertical="center" wrapText="1"/>
    </xf>
    <xf numFmtId="3" fontId="22" fillId="0" borderId="24" xfId="8" applyNumberFormat="1" applyFont="1" applyFill="1" applyBorder="1" applyAlignment="1">
      <alignment horizontal="center" vertical="center"/>
    </xf>
    <xf numFmtId="0" fontId="21" fillId="0" borderId="24" xfId="8" applyNumberFormat="1" applyFont="1" applyFill="1" applyBorder="1" applyAlignment="1">
      <alignment vertical="center"/>
    </xf>
    <xf numFmtId="0" fontId="21" fillId="0" borderId="24" xfId="6" applyFont="1" applyBorder="1" applyAlignment="1">
      <alignment vertical="center" wrapText="1"/>
    </xf>
    <xf numFmtId="3" fontId="22" fillId="0" borderId="24" xfId="6" applyNumberFormat="1" applyFont="1" applyBorder="1" applyAlignment="1">
      <alignment horizontal="center" vertical="center" wrapText="1"/>
    </xf>
    <xf numFmtId="0" fontId="21" fillId="0" borderId="24" xfId="9" applyFont="1" applyBorder="1" applyAlignment="1">
      <alignment vertical="center" wrapText="1"/>
    </xf>
    <xf numFmtId="0" fontId="21" fillId="0" borderId="24" xfId="7" applyFont="1" applyBorder="1" applyAlignment="1">
      <alignment vertical="center" wrapText="1"/>
    </xf>
    <xf numFmtId="3" fontId="22" fillId="0" borderId="24" xfId="7" applyNumberFormat="1" applyFont="1" applyBorder="1" applyAlignment="1">
      <alignment horizontal="center" vertical="center" wrapText="1"/>
    </xf>
    <xf numFmtId="3" fontId="25" fillId="0" borderId="24" xfId="6" applyNumberFormat="1" applyFont="1" applyBorder="1" applyAlignment="1">
      <alignment horizontal="center" vertical="center" wrapText="1"/>
    </xf>
    <xf numFmtId="0" fontId="21" fillId="0" borderId="24" xfId="10" applyFont="1" applyBorder="1" applyAlignment="1">
      <alignment vertical="center"/>
    </xf>
    <xf numFmtId="3" fontId="22" fillId="0" borderId="24" xfId="10" applyNumberFormat="1" applyFont="1" applyBorder="1" applyAlignment="1">
      <alignment horizontal="center" vertical="center"/>
    </xf>
    <xf numFmtId="0" fontId="21" fillId="0" borderId="24" xfId="11" applyFont="1" applyBorder="1" applyAlignment="1">
      <alignment vertical="center" wrapText="1"/>
    </xf>
    <xf numFmtId="3" fontId="22" fillId="0" borderId="24" xfId="11" applyNumberFormat="1" applyFont="1" applyBorder="1" applyAlignment="1">
      <alignment horizontal="center" vertical="center"/>
    </xf>
    <xf numFmtId="3" fontId="22" fillId="0" borderId="24" xfId="11" applyNumberFormat="1" applyFont="1" applyBorder="1" applyAlignment="1">
      <alignment horizontal="center" vertical="center" wrapText="1"/>
    </xf>
    <xf numFmtId="0" fontId="21" fillId="0" borderId="24" xfId="12" applyFont="1" applyBorder="1" applyAlignment="1">
      <alignment vertical="center" wrapText="1"/>
    </xf>
    <xf numFmtId="3" fontId="22" fillId="0" borderId="24" xfId="12" applyNumberFormat="1" applyFont="1" applyBorder="1" applyAlignment="1">
      <alignment horizontal="center" vertical="center" wrapText="1"/>
    </xf>
    <xf numFmtId="3" fontId="22" fillId="0" borderId="24" xfId="13" applyNumberFormat="1" applyFont="1" applyBorder="1" applyAlignment="1">
      <alignment horizontal="center" vertical="center" wrapText="1"/>
    </xf>
    <xf numFmtId="3" fontId="21" fillId="0" borderId="24" xfId="7" applyNumberFormat="1" applyFont="1" applyBorder="1" applyAlignment="1">
      <alignment horizontal="center" vertical="center" wrapText="1"/>
    </xf>
    <xf numFmtId="0" fontId="21" fillId="0" borderId="24" xfId="6" applyFont="1" applyBorder="1" applyAlignment="1">
      <alignment horizontal="left" vertical="center"/>
    </xf>
    <xf numFmtId="0" fontId="21" fillId="0" borderId="24" xfId="14" applyFont="1" applyBorder="1" applyAlignment="1">
      <alignment vertical="center"/>
    </xf>
    <xf numFmtId="3" fontId="22" fillId="0" borderId="24" xfId="14" applyNumberFormat="1" applyFont="1" applyBorder="1" applyAlignment="1">
      <alignment horizontal="center" vertical="center"/>
    </xf>
    <xf numFmtId="0" fontId="21" fillId="0" borderId="24" xfId="15" quotePrefix="1" applyFont="1" applyBorder="1" applyAlignment="1">
      <alignment vertical="center" wrapText="1"/>
    </xf>
    <xf numFmtId="3" fontId="22" fillId="0" borderId="24" xfId="6" quotePrefix="1" applyNumberFormat="1" applyFont="1" applyBorder="1" applyAlignment="1">
      <alignment horizontal="center" vertical="center" wrapText="1"/>
    </xf>
    <xf numFmtId="3" fontId="22" fillId="0" borderId="24" xfId="6" quotePrefix="1" applyNumberFormat="1" applyFont="1" applyBorder="1" applyAlignment="1">
      <alignment horizontal="center" vertical="center"/>
    </xf>
    <xf numFmtId="0" fontId="21" fillId="0" borderId="24" xfId="15" applyFont="1" applyBorder="1" applyAlignment="1">
      <alignment vertical="center" shrinkToFit="1"/>
    </xf>
    <xf numFmtId="3" fontId="22" fillId="0" borderId="24" xfId="15" applyNumberFormat="1" applyFont="1" applyBorder="1" applyAlignment="1">
      <alignment horizontal="center" vertical="center"/>
    </xf>
    <xf numFmtId="3" fontId="22" fillId="0" borderId="24" xfId="15" applyNumberFormat="1" applyFont="1" applyBorder="1" applyAlignment="1">
      <alignment horizontal="center" vertical="center" shrinkToFit="1"/>
    </xf>
    <xf numFmtId="0" fontId="22" fillId="0" borderId="24" xfId="7" applyFont="1" applyBorder="1" applyAlignment="1">
      <alignment vertical="center" wrapText="1"/>
    </xf>
    <xf numFmtId="3" fontId="22" fillId="0" borderId="24" xfId="16" applyNumberFormat="1" applyFont="1" applyBorder="1" applyAlignment="1">
      <alignment horizontal="center" vertical="center"/>
    </xf>
    <xf numFmtId="3" fontId="22" fillId="0" borderId="24" xfId="17" applyNumberFormat="1" applyFont="1" applyBorder="1" applyAlignment="1">
      <alignment horizontal="center" vertical="center"/>
    </xf>
    <xf numFmtId="0" fontId="5" fillId="0" borderId="0" xfId="6" applyAlignment="1">
      <alignment horizontal="center" vertical="top"/>
    </xf>
    <xf numFmtId="3" fontId="5" fillId="0" borderId="0" xfId="6" applyNumberFormat="1" applyAlignment="1">
      <alignment vertical="top"/>
    </xf>
    <xf numFmtId="0" fontId="20" fillId="14" borderId="25" xfId="6" applyFont="1" applyFill="1" applyBorder="1" applyAlignment="1">
      <alignment vertical="top" wrapText="1"/>
    </xf>
    <xf numFmtId="0" fontId="20" fillId="14" borderId="26" xfId="6" applyFont="1" applyFill="1" applyBorder="1" applyAlignment="1">
      <alignment vertical="top"/>
    </xf>
    <xf numFmtId="0" fontId="20" fillId="14" borderId="26" xfId="6" applyFont="1" applyFill="1" applyBorder="1" applyAlignment="1">
      <alignment horizontal="center" vertical="top"/>
    </xf>
    <xf numFmtId="0" fontId="20" fillId="14" borderId="27" xfId="6" applyFont="1" applyFill="1" applyBorder="1" applyAlignment="1">
      <alignment horizontal="center" vertical="top" wrapText="1"/>
    </xf>
    <xf numFmtId="0" fontId="20" fillId="14" borderId="28" xfId="6" applyFont="1" applyFill="1" applyBorder="1" applyAlignment="1">
      <alignment horizontal="center" vertical="top" wrapText="1"/>
    </xf>
    <xf numFmtId="0" fontId="13" fillId="0" borderId="0" xfId="18"/>
    <xf numFmtId="0" fontId="21" fillId="0" borderId="29" xfId="6" applyFont="1" applyBorder="1" applyAlignment="1">
      <alignment vertical="center"/>
    </xf>
    <xf numFmtId="0" fontId="13" fillId="0" borderId="1" xfId="18" applyBorder="1"/>
    <xf numFmtId="0" fontId="21" fillId="0" borderId="29" xfId="8" applyNumberFormat="1" applyFont="1" applyFill="1" applyBorder="1" applyAlignment="1">
      <alignment vertical="center" wrapText="1"/>
    </xf>
    <xf numFmtId="0" fontId="21" fillId="0" borderId="29" xfId="6" applyFont="1" applyBorder="1" applyAlignment="1">
      <alignment vertical="center" wrapText="1"/>
    </xf>
    <xf numFmtId="0" fontId="21" fillId="0" borderId="30" xfId="6" applyFont="1" applyBorder="1" applyAlignment="1">
      <alignment vertical="center"/>
    </xf>
    <xf numFmtId="0" fontId="27" fillId="0" borderId="0" xfId="3" applyFont="1"/>
    <xf numFmtId="0" fontId="10" fillId="23" borderId="31" xfId="3" applyFont="1" applyFill="1" applyBorder="1"/>
    <xf numFmtId="0" fontId="10" fillId="23" borderId="32" xfId="3" applyFont="1" applyFill="1" applyBorder="1"/>
    <xf numFmtId="0" fontId="5" fillId="0" borderId="33" xfId="3" applyBorder="1"/>
    <xf numFmtId="0" fontId="15" fillId="24" borderId="31" xfId="3" applyFont="1" applyFill="1" applyBorder="1"/>
    <xf numFmtId="0" fontId="5" fillId="24" borderId="31" xfId="3" applyFill="1" applyBorder="1"/>
    <xf numFmtId="0" fontId="5" fillId="24" borderId="32" xfId="3" applyFill="1" applyBorder="1"/>
    <xf numFmtId="0" fontId="15" fillId="0" borderId="31" xfId="3" applyFont="1" applyBorder="1"/>
    <xf numFmtId="0" fontId="5" fillId="0" borderId="31" xfId="3" applyBorder="1"/>
    <xf numFmtId="0" fontId="5" fillId="0" borderId="32" xfId="3" applyBorder="1"/>
    <xf numFmtId="0" fontId="15" fillId="24" borderId="12" xfId="3" applyFont="1" applyFill="1" applyBorder="1"/>
    <xf numFmtId="0" fontId="5" fillId="24" borderId="12" xfId="3" applyFill="1" applyBorder="1"/>
    <xf numFmtId="0" fontId="5" fillId="24" borderId="1" xfId="3" applyFill="1" applyBorder="1"/>
    <xf numFmtId="0" fontId="28" fillId="0" borderId="0" xfId="19">
      <alignment vertical="center"/>
    </xf>
    <xf numFmtId="0" fontId="30" fillId="0" borderId="34" xfId="20" applyFont="1" applyBorder="1"/>
    <xf numFmtId="0" fontId="28" fillId="0" borderId="34" xfId="19" applyBorder="1">
      <alignment vertical="center"/>
    </xf>
    <xf numFmtId="0" fontId="31" fillId="0" borderId="0" xfId="3" applyFont="1"/>
    <xf numFmtId="0" fontId="5" fillId="0" borderId="0" xfId="3" applyAlignment="1">
      <alignment vertical="center"/>
    </xf>
    <xf numFmtId="0" fontId="5" fillId="0" borderId="0" xfId="21" applyFill="1"/>
    <xf numFmtId="0" fontId="32" fillId="0" borderId="0" xfId="21" applyFont="1" applyFill="1" applyAlignment="1">
      <alignment vertical="center"/>
    </xf>
    <xf numFmtId="0" fontId="15" fillId="25" borderId="0" xfId="21" applyFont="1" applyFill="1" applyAlignment="1">
      <alignment horizontal="center" vertical="center"/>
    </xf>
    <xf numFmtId="0" fontId="33" fillId="26" borderId="35" xfId="22" applyFont="1" applyFill="1" applyBorder="1" applyAlignment="1">
      <alignment horizontal="center" vertical="center"/>
    </xf>
    <xf numFmtId="0" fontId="34" fillId="0" borderId="0" xfId="3" applyFont="1" applyAlignment="1">
      <alignment vertical="center"/>
    </xf>
    <xf numFmtId="0" fontId="5" fillId="0" borderId="0" xfId="21" applyFill="1" applyAlignment="1">
      <alignment vertical="center"/>
    </xf>
    <xf numFmtId="0" fontId="10" fillId="26" borderId="36" xfId="3" applyFont="1" applyFill="1" applyBorder="1" applyAlignment="1">
      <alignment horizontal="center" vertical="center"/>
    </xf>
    <xf numFmtId="170" fontId="21" fillId="27" borderId="37" xfId="21" applyNumberFormat="1" applyFont="1" applyFill="1" applyBorder="1" applyAlignment="1">
      <alignment vertical="center"/>
    </xf>
    <xf numFmtId="0" fontId="33" fillId="28" borderId="0" xfId="22" applyFont="1" applyFill="1" applyBorder="1" applyAlignment="1">
      <alignment horizontal="center" vertical="center"/>
    </xf>
    <xf numFmtId="0" fontId="33" fillId="28" borderId="0" xfId="22" applyFont="1" applyFill="1" applyBorder="1" applyAlignment="1">
      <alignment horizontal="left" vertical="center"/>
    </xf>
    <xf numFmtId="0" fontId="35" fillId="28" borderId="0" xfId="22" applyFont="1" applyFill="1" applyBorder="1" applyAlignment="1">
      <alignment horizontal="left" vertical="center"/>
    </xf>
    <xf numFmtId="0" fontId="36" fillId="0" borderId="38" xfId="3" applyFont="1" applyBorder="1" applyAlignment="1">
      <alignment horizontal="center" vertical="center"/>
    </xf>
    <xf numFmtId="170" fontId="36" fillId="0" borderId="38" xfId="3" applyNumberFormat="1" applyFont="1" applyBorder="1" applyAlignment="1">
      <alignment horizontal="left" vertical="center"/>
    </xf>
    <xf numFmtId="0" fontId="36" fillId="0" borderId="38" xfId="3" applyFont="1" applyBorder="1" applyAlignment="1">
      <alignment horizontal="left" vertical="center"/>
    </xf>
    <xf numFmtId="170" fontId="37" fillId="0" borderId="38" xfId="3" applyNumberFormat="1" applyFont="1" applyBorder="1" applyAlignment="1">
      <alignment horizontal="left" vertical="center"/>
    </xf>
    <xf numFmtId="0" fontId="36" fillId="29" borderId="38" xfId="3" applyFont="1" applyFill="1" applyBorder="1" applyAlignment="1">
      <alignment horizontal="center" vertical="center"/>
    </xf>
    <xf numFmtId="170" fontId="36" fillId="29" borderId="38" xfId="3" applyNumberFormat="1" applyFont="1" applyFill="1" applyBorder="1" applyAlignment="1">
      <alignment horizontal="left" vertical="center"/>
    </xf>
    <xf numFmtId="0" fontId="36" fillId="29" borderId="38" xfId="3" applyFont="1" applyFill="1" applyBorder="1" applyAlignment="1">
      <alignment horizontal="left" vertical="center"/>
    </xf>
    <xf numFmtId="170" fontId="37" fillId="29" borderId="38" xfId="3" applyNumberFormat="1" applyFont="1" applyFill="1" applyBorder="1" applyAlignment="1">
      <alignment horizontal="left" vertical="center"/>
    </xf>
    <xf numFmtId="0" fontId="37" fillId="0" borderId="39" xfId="3" applyFont="1" applyBorder="1" applyAlignment="1">
      <alignment horizontal="left" vertical="center"/>
    </xf>
    <xf numFmtId="170" fontId="37" fillId="0" borderId="39" xfId="3" applyNumberFormat="1" applyFont="1" applyBorder="1" applyAlignment="1">
      <alignment horizontal="left" vertical="center"/>
    </xf>
    <xf numFmtId="0" fontId="38" fillId="0" borderId="0" xfId="4" applyFont="1"/>
    <xf numFmtId="3" fontId="18" fillId="0" borderId="0" xfId="4" applyNumberFormat="1"/>
    <xf numFmtId="0" fontId="39" fillId="0" borderId="0" xfId="4" applyFont="1"/>
    <xf numFmtId="0" fontId="39" fillId="4" borderId="1" xfId="4" applyFont="1" applyFill="1" applyBorder="1"/>
    <xf numFmtId="0" fontId="39" fillId="0" borderId="1" xfId="4" applyFont="1" applyBorder="1"/>
    <xf numFmtId="0" fontId="40" fillId="0" borderId="0" xfId="4" applyFont="1" applyAlignment="1">
      <alignment horizontal="center" vertical="center"/>
    </xf>
    <xf numFmtId="0" fontId="41" fillId="0" borderId="0" xfId="4" applyFont="1" applyAlignment="1">
      <alignment horizontal="center" vertical="center"/>
    </xf>
    <xf numFmtId="0" fontId="42" fillId="0" borderId="0" xfId="4" applyFont="1"/>
    <xf numFmtId="0" fontId="41" fillId="0" borderId="0" xfId="4" applyFont="1"/>
    <xf numFmtId="0" fontId="41" fillId="0" borderId="0" xfId="4" applyFont="1" applyAlignment="1">
      <alignment vertical="center"/>
    </xf>
    <xf numFmtId="0" fontId="43" fillId="0" borderId="0" xfId="4" applyFont="1"/>
    <xf numFmtId="9" fontId="18" fillId="0" borderId="0" xfId="4" applyNumberFormat="1"/>
    <xf numFmtId="22" fontId="18" fillId="0" borderId="0" xfId="4" applyNumberFormat="1"/>
    <xf numFmtId="0" fontId="40" fillId="30" borderId="1" xfId="4" applyFont="1" applyFill="1" applyBorder="1" applyAlignment="1">
      <alignment horizontal="center" vertical="center"/>
    </xf>
    <xf numFmtId="0" fontId="39" fillId="25" borderId="1" xfId="4" applyFont="1" applyFill="1" applyBorder="1"/>
    <xf numFmtId="0" fontId="44" fillId="0" borderId="0" xfId="23" applyFill="1">
      <alignment vertical="center"/>
    </xf>
    <xf numFmtId="0" fontId="30" fillId="0" borderId="34" xfId="20" applyFont="1" applyFill="1" applyBorder="1"/>
    <xf numFmtId="0" fontId="28" fillId="0" borderId="34" xfId="19" applyFill="1" applyBorder="1">
      <alignment vertical="center"/>
    </xf>
    <xf numFmtId="0" fontId="28" fillId="0" borderId="0" xfId="19" applyFill="1">
      <alignment vertical="center"/>
    </xf>
    <xf numFmtId="0" fontId="31" fillId="0" borderId="0" xfId="23" applyFont="1" applyFill="1" applyAlignment="1"/>
    <xf numFmtId="0" fontId="44" fillId="0" borderId="0" xfId="23" applyFill="1" applyAlignment="1"/>
    <xf numFmtId="0" fontId="21" fillId="0" borderId="0" xfId="24">
      <alignment vertical="center"/>
    </xf>
    <xf numFmtId="0" fontId="45" fillId="0" borderId="0" xfId="23" applyFont="1" applyFill="1">
      <alignment vertical="center"/>
    </xf>
    <xf numFmtId="0" fontId="5" fillId="32" borderId="1" xfId="3" applyFill="1" applyBorder="1"/>
    <xf numFmtId="0" fontId="5" fillId="4" borderId="1" xfId="3" applyFill="1" applyBorder="1"/>
    <xf numFmtId="0" fontId="5" fillId="29" borderId="1" xfId="3" applyFill="1" applyBorder="1"/>
    <xf numFmtId="0" fontId="46" fillId="0" borderId="1" xfId="3" applyFont="1" applyBorder="1"/>
    <xf numFmtId="0" fontId="47" fillId="0" borderId="1" xfId="3" applyFont="1" applyBorder="1"/>
    <xf numFmtId="0" fontId="48" fillId="0" borderId="41" xfId="3" applyFont="1" applyBorder="1"/>
    <xf numFmtId="171" fontId="6" fillId="0" borderId="0" xfId="1" applyNumberFormat="1"/>
    <xf numFmtId="165" fontId="6" fillId="0" borderId="0" xfId="1" applyNumberFormat="1"/>
    <xf numFmtId="4" fontId="18" fillId="0" borderId="0" xfId="4" applyNumberFormat="1"/>
    <xf numFmtId="0" fontId="4" fillId="0" borderId="0" xfId="3" applyFont="1"/>
    <xf numFmtId="172" fontId="13" fillId="0" borderId="1" xfId="25" applyNumberFormat="1" applyBorder="1"/>
    <xf numFmtId="0" fontId="15" fillId="33" borderId="31" xfId="3" applyFont="1" applyFill="1" applyBorder="1"/>
    <xf numFmtId="0" fontId="5" fillId="33" borderId="31" xfId="3" applyFill="1" applyBorder="1"/>
    <xf numFmtId="0" fontId="5" fillId="33" borderId="32" xfId="3" applyFill="1" applyBorder="1"/>
    <xf numFmtId="0" fontId="10" fillId="34" borderId="31" xfId="3" applyFont="1" applyFill="1" applyBorder="1"/>
    <xf numFmtId="0" fontId="5" fillId="2" borderId="31" xfId="3" applyFill="1" applyBorder="1"/>
    <xf numFmtId="0" fontId="5" fillId="33" borderId="12" xfId="3" applyFill="1" applyBorder="1"/>
    <xf numFmtId="0" fontId="5" fillId="35" borderId="31" xfId="3" applyFill="1" applyBorder="1"/>
    <xf numFmtId="0" fontId="3" fillId="0" borderId="1" xfId="3" applyFont="1" applyBorder="1"/>
    <xf numFmtId="0" fontId="3" fillId="0" borderId="0" xfId="3" applyFont="1"/>
    <xf numFmtId="14" fontId="39" fillId="0" borderId="1" xfId="4" applyNumberFormat="1" applyFont="1" applyBorder="1"/>
    <xf numFmtId="0" fontId="43" fillId="36" borderId="0" xfId="4" applyFont="1" applyFill="1"/>
    <xf numFmtId="0" fontId="2" fillId="0" borderId="1" xfId="3" applyFont="1" applyBorder="1"/>
    <xf numFmtId="1" fontId="13" fillId="0" borderId="1" xfId="18" applyNumberFormat="1" applyBorder="1"/>
    <xf numFmtId="0" fontId="49" fillId="0" borderId="0" xfId="18" applyFont="1"/>
    <xf numFmtId="0" fontId="1" fillId="32" borderId="1" xfId="3" applyFont="1" applyFill="1" applyBorder="1"/>
    <xf numFmtId="0" fontId="50" fillId="0" borderId="0" xfId="23" applyFont="1" applyFill="1">
      <alignment vertical="center"/>
    </xf>
    <xf numFmtId="14" fontId="9" fillId="0" borderId="1" xfId="1" applyNumberFormat="1" applyFont="1" applyBorder="1" applyAlignment="1">
      <alignment horizontal="center"/>
    </xf>
    <xf numFmtId="0" fontId="17" fillId="12" borderId="4" xfId="3" applyFont="1" applyFill="1" applyBorder="1" applyAlignment="1">
      <alignment horizontal="center"/>
    </xf>
    <xf numFmtId="0" fontId="17" fillId="12" borderId="5" xfId="3" applyFont="1" applyFill="1" applyBorder="1" applyAlignment="1">
      <alignment horizontal="center"/>
    </xf>
    <xf numFmtId="0" fontId="17" fillId="13" borderId="5" xfId="3" applyFont="1" applyFill="1" applyBorder="1" applyAlignment="1">
      <alignment horizontal="center"/>
    </xf>
    <xf numFmtId="0" fontId="17" fillId="13" borderId="6" xfId="3" applyFont="1" applyFill="1" applyBorder="1" applyAlignment="1">
      <alignment horizontal="center"/>
    </xf>
    <xf numFmtId="0" fontId="15" fillId="18" borderId="1" xfId="4" applyFont="1" applyFill="1" applyBorder="1" applyAlignment="1">
      <alignment horizontal="center" vertical="center"/>
    </xf>
    <xf numFmtId="0" fontId="15" fillId="19" borderId="1" xfId="4" applyFont="1" applyFill="1" applyBorder="1" applyAlignment="1">
      <alignment horizontal="center" vertical="center"/>
    </xf>
    <xf numFmtId="0" fontId="39" fillId="0" borderId="40" xfId="4" applyFont="1" applyBorder="1" applyAlignment="1">
      <alignment horizontal="center"/>
    </xf>
    <xf numFmtId="0" fontId="48" fillId="0" borderId="1" xfId="3" applyFont="1" applyBorder="1" applyAlignment="1">
      <alignment horizontal="center"/>
    </xf>
    <xf numFmtId="0" fontId="46" fillId="0" borderId="1" xfId="3" applyFont="1" applyBorder="1" applyAlignment="1">
      <alignment horizontal="center"/>
    </xf>
  </cellXfs>
  <cellStyles count="26">
    <cellStyle name="20% - Accent1 2 2" xfId="21" xr:uid="{BA64DD2F-1CE9-461B-8C0B-7345686F3A25}"/>
    <cellStyle name="Comma" xfId="25" builtinId="3"/>
    <cellStyle name="Comma 2" xfId="5" xr:uid="{8613C583-86EA-45ED-869F-23D108810FE9}"/>
    <cellStyle name="Comma 2 3" xfId="8" xr:uid="{F9EBA760-810D-4334-9DB7-5980E5D0E8D5}"/>
    <cellStyle name="Heading 1 2" xfId="22" xr:uid="{794FCD47-FD48-4A44-98AB-1640DD80DDDB}"/>
    <cellStyle name="Normal" xfId="0" builtinId="0"/>
    <cellStyle name="Normal 10" xfId="2" xr:uid="{20C72044-170C-4D5E-BDD6-4B17A83B8EE4}"/>
    <cellStyle name="Normal 11" xfId="18" xr:uid="{908D994C-1258-4BFB-B70D-A884A252D886}"/>
    <cellStyle name="Normal 164" xfId="9" xr:uid="{47AC8292-4A00-40F1-BC26-03844243CF92}"/>
    <cellStyle name="Normal 2" xfId="3" xr:uid="{B079FB12-62B7-48C2-82E6-1954A272F597}"/>
    <cellStyle name="Normal 2 2" xfId="4" xr:uid="{8D7C5CDC-50EC-47A9-AF5E-34AB7740F940}"/>
    <cellStyle name="Normal 2 2 2" xfId="6" xr:uid="{EABC6B7A-18E1-4559-AA4F-CFB678F42F6B}"/>
    <cellStyle name="Normal 2 2 2 2" xfId="7" xr:uid="{131DCD37-B98B-40DF-AB11-3DE0655DEFD0}"/>
    <cellStyle name="Normal 2 3" xfId="14" xr:uid="{2E490E27-7A0A-4339-BB0C-715B03A1E01A}"/>
    <cellStyle name="Normal 27" xfId="19" xr:uid="{5D2D4F8C-1BDF-428D-A9D7-6F1F2E58D4FF}"/>
    <cellStyle name="Normal 28" xfId="24" xr:uid="{52E3C6C9-3F55-42E0-8283-83A96ADFC6F8}"/>
    <cellStyle name="Normal 3 2 2" xfId="1" xr:uid="{8803CA86-448A-4E3C-BF31-8B6458055BBA}"/>
    <cellStyle name="Normal 3 4" xfId="15" xr:uid="{738692DC-EA29-4730-90D0-1D9C9FE7ABD5}"/>
    <cellStyle name="Normal 4" xfId="23" xr:uid="{006C0F86-790E-4B66-ACCD-8B33EF49C4CC}"/>
    <cellStyle name="Normal 7 3" xfId="17" xr:uid="{1787EFBE-89A3-4D07-9E07-3DABDF43FEA1}"/>
    <cellStyle name="Normal 83" xfId="16" xr:uid="{2134CCD2-0A97-4CC5-BEAD-E379B9CDD09A}"/>
    <cellStyle name="Normal_PT-3-14-Nagaur" xfId="11" xr:uid="{BA84F039-7F6C-4F57-884B-B4328580933A}"/>
    <cellStyle name="Normal_PT-34 Baran" xfId="10" xr:uid="{8F9E535A-146C-4CF9-A1BC-D325908D8A78}"/>
    <cellStyle name="Normal_Sheet1" xfId="12" xr:uid="{05091151-984F-4896-986B-10128D31DE8F}"/>
    <cellStyle name="Normal_Sheet7" xfId="13" xr:uid="{1B2CA5B1-4786-46CA-95C0-A5C7DF473C8E}"/>
    <cellStyle name="Title 14" xfId="20" xr:uid="{3FD74D9E-44E8-4F97-8C13-31A4080803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14</xdr:col>
      <xdr:colOff>304800</xdr:colOff>
      <xdr:row>1</xdr:row>
      <xdr:rowOff>38100</xdr:rowOff>
    </xdr:from>
    <xdr:to>
      <xdr:col>16</xdr:col>
      <xdr:colOff>495300</xdr:colOff>
      <xdr:row>21</xdr:row>
      <xdr:rowOff>15240</xdr:rowOff>
    </xdr:to>
    <xdr:sp macro="" textlink="">
      <xdr:nvSpPr>
        <xdr:cNvPr id="2" name="Right Brace 1">
          <a:extLst>
            <a:ext uri="{FF2B5EF4-FFF2-40B4-BE49-F238E27FC236}">
              <a16:creationId xmlns:a16="http://schemas.microsoft.com/office/drawing/2014/main" id="{EEA14469-7A8A-306B-8F79-2ECA55A5DC99}"/>
            </a:ext>
          </a:extLst>
        </xdr:cNvPr>
        <xdr:cNvSpPr/>
      </xdr:nvSpPr>
      <xdr:spPr>
        <a:xfrm>
          <a:off x="13822680" y="228600"/>
          <a:ext cx="1424940" cy="38557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17</xdr:col>
      <xdr:colOff>845820</xdr:colOff>
      <xdr:row>11</xdr:row>
      <xdr:rowOff>129540</xdr:rowOff>
    </xdr:from>
    <xdr:to>
      <xdr:col>17</xdr:col>
      <xdr:colOff>2385060</xdr:colOff>
      <xdr:row>13</xdr:row>
      <xdr:rowOff>60960</xdr:rowOff>
    </xdr:to>
    <xdr:sp macro="" textlink="">
      <xdr:nvSpPr>
        <xdr:cNvPr id="3" name="Arrow: Right 2">
          <a:extLst>
            <a:ext uri="{FF2B5EF4-FFF2-40B4-BE49-F238E27FC236}">
              <a16:creationId xmlns:a16="http://schemas.microsoft.com/office/drawing/2014/main" id="{32976971-1417-8190-A8A6-25987449B2F2}"/>
            </a:ext>
          </a:extLst>
        </xdr:cNvPr>
        <xdr:cNvSpPr/>
      </xdr:nvSpPr>
      <xdr:spPr>
        <a:xfrm>
          <a:off x="16215360" y="2362200"/>
          <a:ext cx="1539240" cy="2971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124691</xdr:colOff>
      <xdr:row>27</xdr:row>
      <xdr:rowOff>103909</xdr:rowOff>
    </xdr:from>
    <xdr:to>
      <xdr:col>15</xdr:col>
      <xdr:colOff>0</xdr:colOff>
      <xdr:row>34</xdr:row>
      <xdr:rowOff>62346</xdr:rowOff>
    </xdr:to>
    <xdr:sp macro="" textlink="">
      <xdr:nvSpPr>
        <xdr:cNvPr id="2" name="Left Brace 1">
          <a:extLst>
            <a:ext uri="{FF2B5EF4-FFF2-40B4-BE49-F238E27FC236}">
              <a16:creationId xmlns:a16="http://schemas.microsoft.com/office/drawing/2014/main" id="{3732B4D4-8BD5-C67D-0AAE-9C4EE2AF8A90}"/>
            </a:ext>
          </a:extLst>
        </xdr:cNvPr>
        <xdr:cNvSpPr/>
      </xdr:nvSpPr>
      <xdr:spPr>
        <a:xfrm rot="16200000">
          <a:off x="13771418" y="3373582"/>
          <a:ext cx="1219200" cy="872836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285750</xdr:colOff>
      <xdr:row>1</xdr:row>
      <xdr:rowOff>68036</xdr:rowOff>
    </xdr:to>
    <xdr:pic>
      <xdr:nvPicPr>
        <xdr:cNvPr id="2" name="Picture 1">
          <a:hlinkClick xmlns:r="http://schemas.openxmlformats.org/officeDocument/2006/relationships" r:id="rId1"/>
          <a:extLst>
            <a:ext uri="{FF2B5EF4-FFF2-40B4-BE49-F238E27FC236}">
              <a16:creationId xmlns:a16="http://schemas.microsoft.com/office/drawing/2014/main" id="{8B2A7492-9EA4-45E0-BAEC-0389665328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V="1">
          <a:off x="0" y="0"/>
          <a:ext cx="285750" cy="258536"/>
        </a:xfrm>
        <a:prstGeom prst="rect">
          <a:avLst/>
        </a:prstGeom>
      </xdr:spPr>
    </xdr:pic>
    <xdr:clientData/>
  </xdr:twoCellAnchor>
  <xdr:twoCellAnchor>
    <xdr:from>
      <xdr:col>12</xdr:col>
      <xdr:colOff>60960</xdr:colOff>
      <xdr:row>22</xdr:row>
      <xdr:rowOff>45720</xdr:rowOff>
    </xdr:from>
    <xdr:to>
      <xdr:col>12</xdr:col>
      <xdr:colOff>434340</xdr:colOff>
      <xdr:row>24</xdr:row>
      <xdr:rowOff>144780</xdr:rowOff>
    </xdr:to>
    <xdr:sp macro="" textlink="">
      <xdr:nvSpPr>
        <xdr:cNvPr id="3" name="Right Brace 2">
          <a:extLst>
            <a:ext uri="{FF2B5EF4-FFF2-40B4-BE49-F238E27FC236}">
              <a16:creationId xmlns:a16="http://schemas.microsoft.com/office/drawing/2014/main" id="{3DD3D04D-E627-B515-2F78-340FC74475C9}"/>
            </a:ext>
          </a:extLst>
        </xdr:cNvPr>
        <xdr:cNvSpPr/>
      </xdr:nvSpPr>
      <xdr:spPr>
        <a:xfrm>
          <a:off x="7360920" y="4168140"/>
          <a:ext cx="373380" cy="4648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0</xdr:col>
      <xdr:colOff>114300</xdr:colOff>
      <xdr:row>4</xdr:row>
      <xdr:rowOff>110490</xdr:rowOff>
    </xdr:from>
    <xdr:to>
      <xdr:col>2</xdr:col>
      <xdr:colOff>685800</xdr:colOff>
      <xdr:row>7</xdr:row>
      <xdr:rowOff>19050</xdr:rowOff>
    </xdr:to>
    <xdr:sp macro="" textlink="">
      <xdr:nvSpPr>
        <xdr:cNvPr id="4" name="Right Brace 3">
          <a:extLst>
            <a:ext uri="{FF2B5EF4-FFF2-40B4-BE49-F238E27FC236}">
              <a16:creationId xmlns:a16="http://schemas.microsoft.com/office/drawing/2014/main" id="{4EEB9AA6-1BBA-1E26-FB64-B51631FE3E1D}"/>
            </a:ext>
          </a:extLst>
        </xdr:cNvPr>
        <xdr:cNvSpPr/>
      </xdr:nvSpPr>
      <xdr:spPr>
        <a:xfrm rot="5400000">
          <a:off x="788670" y="266700"/>
          <a:ext cx="457200" cy="180594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190500</xdr:colOff>
      <xdr:row>0</xdr:row>
      <xdr:rowOff>258536</xdr:rowOff>
    </xdr:to>
    <xdr:pic>
      <xdr:nvPicPr>
        <xdr:cNvPr id="2" name="Picture 1">
          <a:hlinkClick xmlns:r="http://schemas.openxmlformats.org/officeDocument/2006/relationships" r:id="rId1"/>
          <a:extLst>
            <a:ext uri="{FF2B5EF4-FFF2-40B4-BE49-F238E27FC236}">
              <a16:creationId xmlns:a16="http://schemas.microsoft.com/office/drawing/2014/main" id="{127FD3E3-2F1B-4DC8-A3B5-D9ACFFEF58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V="1">
          <a:off x="0" y="0"/>
          <a:ext cx="285750" cy="2585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ZACHGE~1\LOCALS~1\Temp\Excel%20Tips%20from%20Chris%20G%20(%23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raining\Excel\Ref\New_desktop\G_download\exl\Chapter%20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Training\Excel\Ref\New_desktop\G_download\exl\useful_functions_exercis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Training\Excel\Ref\New_desktop\G_download\exl\Tutorial%20Tw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Nurture%20Tech%20Academ/Download/Dependent%20Drop%20Down%20Lis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new/Excel%20Contents%20-%20Ne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Conditional%20format\CondFormat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zim%20Ahamed\Desktop\Folder\Folder\Excel%20Training%20-%20Illustrations%20v2\Excel%20Training%20-%20Illustrations%20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P\Downloads\Data%20Analysis%20Tool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_Backup\Desktop\Yousuf\Template\2013%20Table%20Slicer%20-%20Employee%20training%20tracker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Training\Excel\Ref\New_desktop\x\Scenari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Training\Excel\Ref\New_desktop\G_download\exl\tes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Nurture%20Tech%20Academ/Download/Excel%20Content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HP\Desktop\Excel%20Training-%20Content%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2"/>
      <sheetName val="Worksheet 1"/>
      <sheetName val="Worksheet 3"/>
      <sheetName val="Worksheet 4"/>
      <sheetName val="Worksheet 5"/>
      <sheetName val="Worksheet 6"/>
      <sheetName val="Scenario Summary"/>
      <sheetName val="Worksheet 7"/>
      <sheetName val="Chart1"/>
      <sheetName val="Worksheet 8"/>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Sum(if,ifs)"/>
      <sheetName val="Sum Ex1"/>
      <sheetName val="Count(if,ifs)"/>
      <sheetName val="Sum,Count,Avg Ex"/>
      <sheetName val="Wildcards"/>
      <sheetName val="Text Functions"/>
      <sheetName val="Text Ex"/>
      <sheetName val="IF Functionality"/>
      <sheetName val="IF Ex1"/>
      <sheetName val="IF Ex2"/>
      <sheetName val="IF Ex3"/>
      <sheetName val="IF Ex4"/>
      <sheetName val="IF Ex5"/>
      <sheetName val="Ref Ex1"/>
      <sheetName val="Ref Ex2"/>
      <sheetName val="Ref Ex3"/>
      <sheetName val="References"/>
      <sheetName val="Vlookup(False)"/>
      <sheetName val="Vlookup Ex1"/>
      <sheetName val="Vlookup Ex2"/>
      <sheetName val="Vlookup Ex3"/>
      <sheetName val="Vlookup(True)"/>
      <sheetName val="Vlookup Ex4"/>
      <sheetName val="Vlookup Ex5"/>
      <sheetName val="a"/>
      <sheetName val="b"/>
      <sheetName val="c"/>
      <sheetName val="d"/>
      <sheetName val="Vlookup &amp; IF"/>
      <sheetName val="1 (a)"/>
      <sheetName val="1 (b)"/>
      <sheetName val="2 (a)"/>
      <sheetName val="2 (b)"/>
      <sheetName val="Hlookup(False)"/>
      <sheetName val="Hlookup(True)"/>
      <sheetName val="Lookup"/>
      <sheetName val="Index &amp; Match"/>
      <sheetName val="Index &amp; Match Ex1"/>
      <sheetName val="Index &amp; Match Ex2"/>
      <sheetName val="Index &amp; Match Ex3"/>
      <sheetName val="Lookup, Index &amp; Match"/>
      <sheetName val="Fin Functions"/>
      <sheetName val="Loan Table"/>
      <sheetName val="Simple Int"/>
      <sheetName val="Compound Int"/>
      <sheetName val="Depreciation"/>
      <sheetName val="Misc Ex1"/>
      <sheetName val="Sort &amp; Filter"/>
      <sheetName val="Filter Ex1"/>
      <sheetName val="Date &amp; Time"/>
      <sheetName val="Date Ex1"/>
      <sheetName val="Date Ex2"/>
      <sheetName val="Date Ex3"/>
      <sheetName val="Pivot Table Ex1 (a)"/>
      <sheetName val="Pivot Table Ex1 (b)"/>
      <sheetName val="Pivot Table Ex2"/>
      <sheetName val="Pivot Table Ex3"/>
      <sheetName val="Data Validation"/>
      <sheetName val="Data Validation Ex1"/>
      <sheetName val="Data Validation Ex2"/>
      <sheetName val="Data Validation Ex3 (a)"/>
      <sheetName val="Data Validation Ex3 (b)"/>
      <sheetName val="Data Validation Ex4"/>
      <sheetName val="Data Validation Ex5"/>
      <sheetName val="Data Validation Ex6"/>
      <sheetName val="Data Validation Ex7"/>
      <sheetName val="Data Validation Ex8"/>
      <sheetName val="Data Validation Ex9"/>
      <sheetName val="Data Validation Ex10"/>
      <sheetName val="Data Validation Ex11"/>
      <sheetName val="Protection Ex1"/>
      <sheetName val="Protection Ex2"/>
      <sheetName val="Protection Ex3"/>
      <sheetName val="Protection Ex4(a)"/>
      <sheetName val="Protection Ex4(b)"/>
      <sheetName val="Dashboard Ex1"/>
      <sheetName val="Dashboard Ex2(a)"/>
      <sheetName val="Dashboard Ex2(b)"/>
      <sheetName val="Dashboard Ex2(c)"/>
      <sheetName val="Dashboard"/>
      <sheetName val="Data"/>
      <sheetName val="Column Chart Ex1"/>
      <sheetName val="Column Chart Ex2"/>
      <sheetName val="Bar Chart"/>
      <sheetName val="Line Chart"/>
      <sheetName val="Secondary Axis"/>
      <sheetName val="3D Line chart"/>
      <sheetName val="Area Chart"/>
      <sheetName val="Pie Chart"/>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Error Main"/>
      <sheetName val="Error Ex1"/>
      <sheetName val="Error Ex2"/>
      <sheetName val="Error Ex3"/>
      <sheetName val="Conditional Formatting Ex1"/>
      <sheetName val="Conditional Formatting Ex2"/>
      <sheetName val="Conditional Formatting Ex3"/>
      <sheetName val="Conditional Formatting Ex4"/>
      <sheetName val="Solver"/>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2)"/>
      <sheetName val="Contents"/>
      <sheetName val="Excel 2007"/>
      <sheetName val="Conditional format Q1"/>
      <sheetName val="Conditional format  A1"/>
      <sheetName val="Conditional format Q2"/>
      <sheetName val="Conditional format A2"/>
      <sheetName val="Conditional format  Q3"/>
      <sheetName val="Conditional format A3"/>
      <sheetName val="Custom list Q"/>
      <sheetName val="Custom list A"/>
      <sheetName val="Remove duplicate"/>
      <sheetName val="Delimit Q"/>
      <sheetName val="Delimit A"/>
      <sheetName val="Protection"/>
      <sheetName val="Paste Special"/>
      <sheetName val="List Q"/>
      <sheetName val="List A"/>
      <sheetName val="Troubleshoot"/>
      <sheetName val="Iserror"/>
      <sheetName val="DSum - Arvind"/>
      <sheetName val="Nested function Q"/>
      <sheetName val="Nested function A"/>
      <sheetName val="Multiple Functions Q"/>
      <sheetName val="Multiple Functions A"/>
      <sheetName val="Waterfall Q"/>
      <sheetName val="Waterfall A"/>
      <sheetName val="Chart and List Q"/>
      <sheetName val="Chart and List A"/>
      <sheetName val="MACROS"/>
      <sheetName val="Macros-old"/>
      <sheetName val="Functions - Others"/>
      <sheetName val="Keyboard Shortc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ing Log"/>
      <sheetName val="Course List"/>
      <sheetName val="Personnel Info"/>
      <sheetName val="2013 Table Slicer - Employee tr"/>
    </sheetNames>
    <sheetDataSet>
      <sheetData sheetId="0"/>
      <sheetData sheetId="1"/>
      <sheetData sheetId="2"/>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
      <sheetName val="Scenarios"/>
      <sheetName val="Worksheet 5"/>
    </sheetNames>
    <sheetDataSet>
      <sheetData sheetId="0"/>
      <sheetData sheetId="1">
        <row r="2">
          <cell r="B2">
            <v>32</v>
          </cell>
        </row>
        <row r="3">
          <cell r="B3">
            <v>52</v>
          </cell>
        </row>
        <row r="12">
          <cell r="B12">
            <v>3564</v>
          </cell>
          <cell r="C12">
            <v>6822</v>
          </cell>
          <cell r="D12">
            <v>8388</v>
          </cell>
        </row>
        <row r="14">
          <cell r="B14">
            <v>18774</v>
          </cell>
        </row>
      </sheetData>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Sum(if,ifs)"/>
      <sheetName val="Sum Ex1"/>
      <sheetName val="Count(if,ifs)"/>
      <sheetName val="Sum,Count,Avg Ex"/>
      <sheetName val="Wildcards"/>
      <sheetName val="Text Functions"/>
      <sheetName val="Text Ex"/>
      <sheetName val="IF Functionality"/>
      <sheetName val="IF Ex1"/>
      <sheetName val="IF Ex2"/>
      <sheetName val="IF Ex3"/>
      <sheetName val="IF Ex4"/>
      <sheetName val="IF Ex5"/>
      <sheetName val="Ref Ex1"/>
      <sheetName val="Ref Ex2"/>
      <sheetName val="References (2)"/>
      <sheetName val="Ref Ex3"/>
      <sheetName val="References"/>
      <sheetName val="Vlookup(False)"/>
      <sheetName val="Vlookup Ex1"/>
      <sheetName val="Vlookup Ex2"/>
      <sheetName val="Vlookup Ex3"/>
      <sheetName val="Vlookup(True)"/>
      <sheetName val="Vlookup Ex4"/>
      <sheetName val="Vlookup Ex5"/>
      <sheetName val="a"/>
      <sheetName val="b"/>
      <sheetName val="c"/>
      <sheetName val="d"/>
      <sheetName val="Vlookup &amp; IF"/>
      <sheetName val="1 (a)"/>
      <sheetName val="1 (b)"/>
      <sheetName val="2 (a)"/>
      <sheetName val="2 (b)"/>
      <sheetName val="Stock Bal 31.12.2016"/>
      <sheetName val="Stock Write-Off"/>
      <sheetName val="Hlookup(False)"/>
      <sheetName val="Hlookup(True)"/>
      <sheetName val="Lookup"/>
      <sheetName val="Index &amp; Match"/>
      <sheetName val="Index &amp; Match Ex1"/>
      <sheetName val="Index &amp; Match Ex2"/>
      <sheetName val="Index &amp; Match Ex3"/>
      <sheetName val="Lookup, Index &amp; Match"/>
      <sheetName val="Fin Functions"/>
      <sheetName val="Loan Table"/>
      <sheetName val="Simple Int"/>
      <sheetName val="Compound Int"/>
      <sheetName val="Depreciation"/>
      <sheetName val="Misc Ex1"/>
      <sheetName val="Sort &amp; Filter"/>
      <sheetName val="Filter Ex1"/>
      <sheetName val="Date &amp; Time"/>
      <sheetName val="Date Ex1"/>
      <sheetName val="Date Ex2"/>
      <sheetName val="Date Ex3"/>
      <sheetName val="Pivot Table"/>
      <sheetName val="Data (2)"/>
      <sheetName val="Pivot Table Ex1 (a)"/>
      <sheetName val="Pivot Table Ex1 (b)"/>
      <sheetName val="Pivot Table Ex2"/>
      <sheetName val="Pivot Table Ex3"/>
      <sheetName val="Data Validation"/>
      <sheetName val="Protection Options"/>
      <sheetName val="Password Protected"/>
      <sheetName val="Data Validation Ex1"/>
      <sheetName val="Data Validation Ex2"/>
      <sheetName val="Data Validation Ex3 (a)"/>
      <sheetName val="Data Validation Ex3 (b)"/>
      <sheetName val="Data Validation Ex4"/>
      <sheetName val="Data Validation Ex5"/>
      <sheetName val="Data Validation Ex6"/>
      <sheetName val="Data Validation Ex7"/>
      <sheetName val="Data Validation Ex8"/>
      <sheetName val="Data Validation Ex9"/>
      <sheetName val="Data Validation Ex10"/>
      <sheetName val="Data Validation Ex11"/>
      <sheetName val="Protection Ex1"/>
      <sheetName val="Protection Ex2"/>
      <sheetName val="Protection Ex3"/>
      <sheetName val="Protection Ex4(a)"/>
      <sheetName val="Protection Ex4(b)"/>
      <sheetName val="Dashboard Ex1"/>
      <sheetName val="Dashboard Ex2(a)"/>
      <sheetName val="Dashboard Ex2(b)"/>
      <sheetName val="Dashboard Ex2(c)"/>
      <sheetName val="Dashboard"/>
      <sheetName val="Data"/>
      <sheetName val="Column Chart Ex1"/>
      <sheetName val="Column Chart Ex2"/>
      <sheetName val="Bar Chart"/>
      <sheetName val="Line Chart"/>
      <sheetName val="Secondary Axis"/>
      <sheetName val="3D Line chart"/>
      <sheetName val="Area Chart"/>
      <sheetName val="Pie Chart"/>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Error Main"/>
      <sheetName val="Error Ex1"/>
      <sheetName val="Error Ex2"/>
      <sheetName val="Error Ex3"/>
      <sheetName val="Conditional Formatting Ex1"/>
      <sheetName val="Conditional Formatting Ex2"/>
      <sheetName val="Conditional Formatting Ex3"/>
      <sheetName val="Conditional Formatting Ex4"/>
      <sheetName val="Conditional Formatting"/>
      <sheetName val="CF"/>
      <sheetName val="Solver"/>
      <sheetName val="Group"/>
      <sheetName val="Group Exercise"/>
      <sheetName val="Circular Ref"/>
      <sheetName val="#Ref"/>
      <sheetName val="Error Checking Functuion"/>
      <sheetName val="Printing Options"/>
      <sheetName val="Hide Formula Error"/>
      <sheetName val="Printing Comments"/>
      <sheetName val="Text"/>
      <sheetName val="Survey Data"/>
      <sheetName val="The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ow r="6">
          <cell r="B6">
            <v>275000</v>
          </cell>
        </row>
      </sheetData>
      <sheetData sheetId="123">
        <row r="4">
          <cell r="B4">
            <v>30</v>
          </cell>
        </row>
        <row r="5">
          <cell r="B5">
            <v>57</v>
          </cell>
        </row>
      </sheetData>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ting"/>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IF Ex-6"/>
      <sheetName val="Relative Cell reference"/>
      <sheetName val="Absolute Reference"/>
      <sheetName val="Mixed Cell reference"/>
      <sheetName val="Formula Auditing"/>
      <sheetName val="A"/>
      <sheetName val="B"/>
      <sheetName val="C"/>
      <sheetName val="D"/>
      <sheetName val="3-D REFERENCE"/>
      <sheetName val="References"/>
      <sheetName val="Vlookup(False)"/>
      <sheetName val="Vlookup-Ex1"/>
      <sheetName val="Vlookup-Ex2"/>
      <sheetName val="Vlookup-Ex3"/>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Lookup"/>
      <sheetName val="Vlookup with Multiple Table"/>
      <sheetName val="Index &amp; Match "/>
      <sheetName val="Insurance Data"/>
      <sheetName val="Revenue by Year"/>
      <sheetName val="Vlookup with Duplicacy"/>
      <sheetName val="Fin Functions"/>
      <sheetName val="Loan Table"/>
      <sheetName val="Sort &amp; Filter"/>
      <sheetName val="Remove Duplicates"/>
      <sheetName val="Remove Duplicates NAMES"/>
      <sheetName val="Filter Ex1"/>
      <sheetName val="Date &amp; Time"/>
      <sheetName val="Pivot Table Ex1 (a)"/>
      <sheetName val="Sheet1"/>
      <sheetName val="Pivot Table Ex2"/>
      <sheetName val="Orders"/>
      <sheetName val="Pivot Table"/>
      <sheetName val="Progress Circle  Chart"/>
      <sheetName val="Sparklines"/>
      <sheetName val="Slicer &amp; TimeLine"/>
      <sheetName val="Data Validation Ex1"/>
      <sheetName val="Data Validation Ex2"/>
      <sheetName val="Data Validation Ex3 "/>
      <sheetName val="Data Validation Ex4"/>
      <sheetName val="Data Validation Ex5"/>
      <sheetName val="Conditional Formatting"/>
      <sheetName val="CF"/>
      <sheetName val="Password Protection"/>
      <sheetName val="Database Function"/>
      <sheetName val="Column Chart Ex1"/>
      <sheetName val="Column Chart Ex2"/>
      <sheetName val="Bar Chart"/>
      <sheetName val="Dynamic Chart"/>
      <sheetName val="Line Chart"/>
      <sheetName val="Secondary Axis"/>
      <sheetName val="3D Line chart"/>
      <sheetName val="Area Chart"/>
      <sheetName val="Pie Chart"/>
      <sheetName val="Combobox"/>
      <sheetName val="Combobox Practice)"/>
      <sheetName val="Check Box"/>
      <sheetName val="Half-Circle-KPI"/>
      <sheetName val="Progress circle chart KPI"/>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Dashboard"/>
      <sheetName val="Working"/>
      <sheetName val="Data (2)"/>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Solver"/>
      <sheetName val="Group"/>
      <sheetName val="Group Exercise"/>
      <sheetName val="Freeze Panes"/>
      <sheetName val="Errors"/>
      <sheetName val="Printing Options"/>
      <sheetName val="Hide Formula Error"/>
      <sheetName val="Printing Comments"/>
      <sheetName val="Unpivot Data"/>
      <sheetName val="Unpivot Column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ow r="6">
          <cell r="B6">
            <v>275000</v>
          </cell>
        </row>
      </sheetData>
      <sheetData sheetId="118">
        <row r="4">
          <cell r="B4">
            <v>34</v>
          </cell>
        </row>
        <row r="5">
          <cell r="B5">
            <v>12</v>
          </cell>
        </row>
      </sheetData>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A07C-3ED8-416F-AE46-5D9FB0D30D4F}">
  <sheetPr codeName="Sheet27"/>
  <dimension ref="A2:R42"/>
  <sheetViews>
    <sheetView showGridLines="0" workbookViewId="0">
      <selection activeCell="E16" sqref="E16"/>
    </sheetView>
  </sheetViews>
  <sheetFormatPr defaultColWidth="9" defaultRowHeight="14.4"/>
  <cols>
    <col min="1" max="1" width="20.33203125" style="1" customWidth="1"/>
    <col min="2" max="2" width="45" style="1" bestFit="1" customWidth="1"/>
    <col min="3" max="3" width="19" style="1" customWidth="1"/>
    <col min="4" max="4" width="13.33203125" style="1" customWidth="1"/>
    <col min="5" max="5" width="15.44140625" style="1" bestFit="1" customWidth="1"/>
    <col min="6" max="6" width="9" style="1"/>
    <col min="7" max="7" width="25.21875" style="1" bestFit="1" customWidth="1"/>
    <col min="8" max="8" width="20.77734375" style="1" bestFit="1" customWidth="1"/>
    <col min="9" max="9" width="26.109375" style="1" bestFit="1" customWidth="1"/>
    <col min="10" max="10" width="9" style="1"/>
    <col min="11" max="11" width="20.109375" style="1" customWidth="1"/>
    <col min="12" max="12" width="6.44140625" style="1" bestFit="1" customWidth="1"/>
    <col min="13" max="13" width="4.77734375" style="1" bestFit="1" customWidth="1"/>
    <col min="14" max="14" width="16.44140625" style="1" bestFit="1" customWidth="1"/>
    <col min="15" max="15" width="10.88671875" style="1" bestFit="1" customWidth="1"/>
    <col min="16" max="16" width="14.21875" style="1" bestFit="1" customWidth="1"/>
    <col min="17" max="18" width="11" style="1" bestFit="1" customWidth="1"/>
    <col min="19" max="16384" width="9" style="1"/>
  </cols>
  <sheetData>
    <row r="2" spans="1:18">
      <c r="G2" s="2" t="s">
        <v>0</v>
      </c>
    </row>
    <row r="3" spans="1:18">
      <c r="A3" s="3" t="s">
        <v>1</v>
      </c>
      <c r="B3" s="4" t="s">
        <v>2</v>
      </c>
      <c r="D3" s="5" t="s">
        <v>3</v>
      </c>
      <c r="E3" s="4">
        <f ca="1">TODAY()</f>
        <v>44929</v>
      </c>
      <c r="G3" s="6" t="s">
        <v>1</v>
      </c>
      <c r="H3" s="7"/>
      <c r="I3" s="8" t="s">
        <v>4</v>
      </c>
    </row>
    <row r="4" spans="1:18">
      <c r="A4" s="9">
        <v>43466</v>
      </c>
      <c r="B4" s="9" t="s">
        <v>5</v>
      </c>
      <c r="D4" s="5" t="s">
        <v>6</v>
      </c>
      <c r="E4" s="10">
        <f ca="1">NOW()</f>
        <v>44929.476751851849</v>
      </c>
      <c r="G4" s="11" t="s">
        <v>7</v>
      </c>
      <c r="I4" s="12" t="s">
        <v>8</v>
      </c>
      <c r="K4" s="8" t="s">
        <v>9</v>
      </c>
      <c r="L4" s="8" t="s">
        <v>10</v>
      </c>
      <c r="M4" s="13" t="s">
        <v>11</v>
      </c>
      <c r="N4" s="8" t="s">
        <v>12</v>
      </c>
      <c r="O4" s="8" t="s">
        <v>13</v>
      </c>
    </row>
    <row r="5" spans="1:18">
      <c r="A5" s="3">
        <v>43479</v>
      </c>
      <c r="B5" s="3" t="s">
        <v>14</v>
      </c>
      <c r="D5" s="5" t="s">
        <v>15</v>
      </c>
      <c r="E5" s="14">
        <f ca="1">NOW()-TODAY()</f>
        <v>0.47675185184925795</v>
      </c>
      <c r="F5" s="15"/>
      <c r="G5" s="16" t="s">
        <v>16</v>
      </c>
      <c r="I5" s="12" t="s">
        <v>17</v>
      </c>
      <c r="K5" s="17">
        <v>43480</v>
      </c>
      <c r="L5" s="18">
        <v>3</v>
      </c>
      <c r="M5" s="18">
        <v>24</v>
      </c>
      <c r="N5" s="17">
        <f>EDATE(K5,L5)</f>
        <v>43570</v>
      </c>
      <c r="O5" s="12"/>
      <c r="P5" s="209">
        <f>EDATE(K5,24)</f>
        <v>44211</v>
      </c>
      <c r="Q5" s="210">
        <f>K5+10</f>
        <v>43490</v>
      </c>
      <c r="R5" s="210">
        <f>EDATE(K5,4)+20</f>
        <v>43620</v>
      </c>
    </row>
    <row r="6" spans="1:18">
      <c r="A6" s="9">
        <v>43491</v>
      </c>
      <c r="B6" s="9" t="s">
        <v>18</v>
      </c>
      <c r="D6" s="5" t="s">
        <v>19</v>
      </c>
      <c r="E6" s="19">
        <f ca="1">DAY(E3)</f>
        <v>3</v>
      </c>
      <c r="G6" s="20" t="s">
        <v>20</v>
      </c>
      <c r="I6" s="12" t="s">
        <v>21</v>
      </c>
      <c r="K6" s="17">
        <v>41710</v>
      </c>
      <c r="L6" s="18">
        <v>12</v>
      </c>
      <c r="M6" s="18">
        <v>48</v>
      </c>
      <c r="N6" s="17">
        <f t="shared" ref="N6:N14" si="0">EDATE(K6,L6)</f>
        <v>42075</v>
      </c>
      <c r="O6" s="12"/>
    </row>
    <row r="7" spans="1:18">
      <c r="A7" s="3">
        <v>43528</v>
      </c>
      <c r="B7" s="3" t="s">
        <v>22</v>
      </c>
      <c r="D7" s="3" t="s">
        <v>10</v>
      </c>
      <c r="E7" s="19">
        <f ca="1">MONTH(E3)</f>
        <v>1</v>
      </c>
      <c r="G7" s="16" t="s">
        <v>23</v>
      </c>
      <c r="I7" s="12" t="s">
        <v>24</v>
      </c>
      <c r="K7" s="17">
        <v>40668</v>
      </c>
      <c r="L7" s="18">
        <v>5</v>
      </c>
      <c r="M7" s="18">
        <v>23</v>
      </c>
      <c r="N7" s="17">
        <f t="shared" si="0"/>
        <v>40821</v>
      </c>
      <c r="O7" s="12"/>
    </row>
    <row r="8" spans="1:18">
      <c r="A8" s="9">
        <v>43545</v>
      </c>
      <c r="B8" s="9" t="s">
        <v>25</v>
      </c>
      <c r="D8" s="3" t="s">
        <v>11</v>
      </c>
      <c r="E8" s="19">
        <f ca="1">YEAR(E3)</f>
        <v>2023</v>
      </c>
      <c r="G8" s="20" t="s">
        <v>26</v>
      </c>
      <c r="I8" s="12" t="s">
        <v>27</v>
      </c>
      <c r="K8" s="17">
        <v>40402</v>
      </c>
      <c r="L8" s="18">
        <v>-10</v>
      </c>
      <c r="M8" s="18">
        <v>55</v>
      </c>
      <c r="N8" s="17">
        <f t="shared" si="0"/>
        <v>40098</v>
      </c>
      <c r="O8" s="12"/>
    </row>
    <row r="9" spans="1:18">
      <c r="A9" s="3">
        <v>43561</v>
      </c>
      <c r="B9" s="3" t="s">
        <v>28</v>
      </c>
      <c r="D9" s="5" t="s">
        <v>9</v>
      </c>
      <c r="E9" s="4">
        <f ca="1">DATE(E8,E7,E6)</f>
        <v>44929</v>
      </c>
      <c r="G9" s="16" t="s">
        <v>29</v>
      </c>
      <c r="I9" s="12" t="s">
        <v>30</v>
      </c>
      <c r="K9" s="17">
        <v>40307</v>
      </c>
      <c r="L9" s="18">
        <v>8</v>
      </c>
      <c r="M9" s="18">
        <v>43</v>
      </c>
      <c r="N9" s="17">
        <f t="shared" si="0"/>
        <v>40552</v>
      </c>
      <c r="O9" s="12"/>
    </row>
    <row r="10" spans="1:18">
      <c r="A10" s="9">
        <v>43568</v>
      </c>
      <c r="B10" s="9" t="s">
        <v>31</v>
      </c>
      <c r="D10" s="21" t="s">
        <v>32</v>
      </c>
      <c r="G10" s="20" t="s">
        <v>33</v>
      </c>
      <c r="I10" s="22" t="s">
        <v>34</v>
      </c>
      <c r="K10" s="17">
        <v>40858</v>
      </c>
      <c r="L10" s="18">
        <v>9</v>
      </c>
      <c r="M10" s="18">
        <v>12</v>
      </c>
      <c r="N10" s="17">
        <f t="shared" si="0"/>
        <v>41132</v>
      </c>
      <c r="O10" s="12"/>
    </row>
    <row r="11" spans="1:18">
      <c r="A11" s="3">
        <v>43572</v>
      </c>
      <c r="B11" s="3" t="s">
        <v>35</v>
      </c>
      <c r="C11" s="23" t="s">
        <v>36</v>
      </c>
      <c r="D11" s="23" t="s">
        <v>37</v>
      </c>
      <c r="G11" s="16" t="s">
        <v>38</v>
      </c>
      <c r="I11" s="22" t="s">
        <v>39</v>
      </c>
      <c r="K11" s="17">
        <v>43597</v>
      </c>
      <c r="L11" s="18">
        <v>-1</v>
      </c>
      <c r="M11" s="18">
        <v>54</v>
      </c>
      <c r="N11" s="17">
        <f t="shared" si="0"/>
        <v>43567</v>
      </c>
      <c r="O11" s="12"/>
    </row>
    <row r="12" spans="1:18">
      <c r="A12" s="9">
        <v>43574</v>
      </c>
      <c r="B12" s="9" t="s">
        <v>40</v>
      </c>
      <c r="C12" s="24">
        <v>43466</v>
      </c>
      <c r="D12" s="19">
        <f>NETWORKDAYS(C12,C13,A4:A29)</f>
        <v>21</v>
      </c>
      <c r="E12" s="25"/>
      <c r="F12" s="26"/>
      <c r="G12" s="20" t="s">
        <v>41</v>
      </c>
      <c r="I12" s="12" t="s">
        <v>42</v>
      </c>
      <c r="K12" s="17">
        <v>41255</v>
      </c>
      <c r="L12" s="18">
        <v>4</v>
      </c>
      <c r="M12" s="18">
        <v>34</v>
      </c>
      <c r="N12" s="17">
        <f t="shared" si="0"/>
        <v>41376</v>
      </c>
      <c r="O12" s="12"/>
    </row>
    <row r="13" spans="1:18">
      <c r="A13" s="3">
        <v>43586</v>
      </c>
      <c r="B13" s="3" t="s">
        <v>43</v>
      </c>
      <c r="C13" s="24">
        <v>43496</v>
      </c>
      <c r="D13" s="19">
        <f>NETWORKDAYS.INTL(C12,C13,11,A4:A29)</f>
        <v>24</v>
      </c>
      <c r="E13" s="25"/>
      <c r="F13" s="26"/>
      <c r="G13" s="16" t="s">
        <v>44</v>
      </c>
      <c r="I13" s="12" t="s">
        <v>45</v>
      </c>
      <c r="K13" s="17">
        <v>41702</v>
      </c>
      <c r="L13" s="18">
        <v>-6</v>
      </c>
      <c r="M13" s="18">
        <v>23</v>
      </c>
      <c r="N13" s="17">
        <f t="shared" si="0"/>
        <v>41521</v>
      </c>
      <c r="O13" s="12"/>
    </row>
    <row r="14" spans="1:18">
      <c r="A14" s="9">
        <v>43603</v>
      </c>
      <c r="B14" s="9" t="s">
        <v>46</v>
      </c>
      <c r="E14" s="25"/>
      <c r="F14" s="26"/>
      <c r="G14" s="20" t="s">
        <v>47</v>
      </c>
      <c r="I14" s="22" t="s">
        <v>48</v>
      </c>
      <c r="K14" s="17">
        <v>43335</v>
      </c>
      <c r="L14" s="18">
        <v>11</v>
      </c>
      <c r="M14" s="18">
        <v>19</v>
      </c>
      <c r="N14" s="17">
        <f t="shared" si="0"/>
        <v>43669</v>
      </c>
      <c r="O14" s="12"/>
    </row>
    <row r="15" spans="1:18">
      <c r="A15" s="3">
        <v>43621</v>
      </c>
      <c r="B15" s="3" t="s">
        <v>49</v>
      </c>
      <c r="E15" s="25"/>
      <c r="F15" s="26"/>
      <c r="G15" s="16" t="s">
        <v>50</v>
      </c>
      <c r="I15" s="22" t="s">
        <v>51</v>
      </c>
      <c r="M15" s="7"/>
    </row>
    <row r="16" spans="1:18">
      <c r="A16" s="9">
        <v>43650</v>
      </c>
      <c r="B16" s="9" t="s">
        <v>52</v>
      </c>
      <c r="D16" s="7">
        <v>44913</v>
      </c>
      <c r="E16" s="25" t="str">
        <f>TEXT(D16,"ddddddd")</f>
        <v>Sunday</v>
      </c>
      <c r="F16" s="26"/>
      <c r="G16" s="20" t="s">
        <v>53</v>
      </c>
      <c r="I16" s="12" t="s">
        <v>54</v>
      </c>
      <c r="M16" s="7"/>
    </row>
    <row r="17" spans="1:9">
      <c r="A17" s="3">
        <v>43689</v>
      </c>
      <c r="B17" s="3" t="s">
        <v>55</v>
      </c>
      <c r="E17" s="25" t="str">
        <f>TEXT(D16,"ddd")</f>
        <v>Sun</v>
      </c>
      <c r="F17" s="26"/>
      <c r="G17" s="16" t="s">
        <v>56</v>
      </c>
      <c r="I17" s="7"/>
    </row>
    <row r="18" spans="1:9">
      <c r="A18" s="9">
        <v>43692</v>
      </c>
      <c r="B18" s="9" t="s">
        <v>57</v>
      </c>
      <c r="E18" s="25" t="str">
        <f>TEXT(D16,"dd")</f>
        <v>18</v>
      </c>
      <c r="F18" s="26"/>
      <c r="G18" s="20" t="s">
        <v>58</v>
      </c>
      <c r="I18" s="7"/>
    </row>
    <row r="19" spans="1:9">
      <c r="A19" s="3">
        <v>43692</v>
      </c>
      <c r="B19" s="3" t="s">
        <v>59</v>
      </c>
      <c r="E19" s="25" t="str">
        <f>TEXT(D16,"MMM-dd-yyy")</f>
        <v>Dec-18-2022</v>
      </c>
      <c r="F19" s="26"/>
      <c r="G19" s="16" t="s">
        <v>58</v>
      </c>
      <c r="I19" s="7"/>
    </row>
    <row r="20" spans="1:9">
      <c r="A20" s="9">
        <v>43701</v>
      </c>
      <c r="B20" s="9" t="s">
        <v>60</v>
      </c>
      <c r="E20" s="25"/>
      <c r="F20" s="26"/>
      <c r="G20" s="20" t="s">
        <v>61</v>
      </c>
    </row>
    <row r="21" spans="1:9">
      <c r="A21" s="3">
        <v>43710</v>
      </c>
      <c r="B21" s="3" t="s">
        <v>62</v>
      </c>
      <c r="E21" s="25"/>
      <c r="F21" s="26"/>
      <c r="G21" s="16" t="s">
        <v>63</v>
      </c>
    </row>
    <row r="22" spans="1:9">
      <c r="A22" s="9">
        <v>43718</v>
      </c>
      <c r="B22" s="9" t="s">
        <v>64</v>
      </c>
      <c r="E22" s="25"/>
      <c r="F22" s="26"/>
      <c r="G22" s="20" t="s">
        <v>65</v>
      </c>
    </row>
    <row r="23" spans="1:9">
      <c r="A23" s="3">
        <v>43719</v>
      </c>
      <c r="B23" s="3" t="s">
        <v>66</v>
      </c>
      <c r="E23" s="25"/>
      <c r="F23" s="26"/>
      <c r="G23" s="16" t="s">
        <v>67</v>
      </c>
    </row>
    <row r="24" spans="1:9">
      <c r="A24" s="9">
        <v>43740</v>
      </c>
      <c r="B24" s="9" t="s">
        <v>68</v>
      </c>
      <c r="E24" s="25"/>
      <c r="F24" s="26"/>
      <c r="G24" s="20" t="s">
        <v>69</v>
      </c>
    </row>
    <row r="25" spans="1:9">
      <c r="A25" s="3">
        <v>43746</v>
      </c>
      <c r="B25" s="3" t="s">
        <v>70</v>
      </c>
      <c r="E25" s="25"/>
      <c r="F25" s="26"/>
      <c r="G25" s="16" t="s">
        <v>71</v>
      </c>
    </row>
    <row r="26" spans="1:9">
      <c r="A26" s="9">
        <v>43765</v>
      </c>
      <c r="B26" s="9" t="s">
        <v>72</v>
      </c>
      <c r="E26" s="25"/>
      <c r="F26" s="26"/>
      <c r="G26" s="20" t="s">
        <v>73</v>
      </c>
    </row>
    <row r="27" spans="1:9">
      <c r="A27" s="3">
        <v>43779</v>
      </c>
      <c r="B27" s="3" t="s">
        <v>74</v>
      </c>
      <c r="E27" s="25"/>
      <c r="F27" s="27"/>
      <c r="G27" s="16" t="s">
        <v>75</v>
      </c>
    </row>
    <row r="28" spans="1:9">
      <c r="A28" s="9">
        <v>43781</v>
      </c>
      <c r="B28" s="9" t="s">
        <v>76</v>
      </c>
      <c r="E28" s="25"/>
      <c r="F28" s="26"/>
      <c r="G28" s="20" t="s">
        <v>77</v>
      </c>
    </row>
    <row r="29" spans="1:9">
      <c r="A29" s="3">
        <v>43824</v>
      </c>
      <c r="B29" s="3" t="s">
        <v>78</v>
      </c>
      <c r="E29" s="25"/>
      <c r="F29" s="26"/>
      <c r="G29" s="16" t="s">
        <v>79</v>
      </c>
    </row>
    <row r="30" spans="1:9">
      <c r="E30" s="25"/>
      <c r="F30" s="26"/>
    </row>
    <row r="31" spans="1:9">
      <c r="E31" s="25"/>
      <c r="F31" s="26"/>
    </row>
    <row r="32" spans="1:9">
      <c r="E32" s="25"/>
      <c r="F32" s="26"/>
    </row>
    <row r="33" spans="1:7">
      <c r="E33" s="25"/>
      <c r="F33" s="26"/>
    </row>
    <row r="34" spans="1:7" ht="17.399999999999999">
      <c r="A34" s="28" t="s">
        <v>80</v>
      </c>
      <c r="B34" s="28" t="s">
        <v>81</v>
      </c>
      <c r="E34" s="25"/>
      <c r="F34" s="26"/>
    </row>
    <row r="35" spans="1:7" ht="18">
      <c r="A35" s="29" t="s">
        <v>82</v>
      </c>
      <c r="B35" s="29" t="s">
        <v>83</v>
      </c>
      <c r="C35" s="30" t="s">
        <v>84</v>
      </c>
      <c r="D35" s="31"/>
      <c r="E35" s="32"/>
      <c r="F35" s="33"/>
      <c r="G35" s="31"/>
    </row>
    <row r="36" spans="1:7" ht="18">
      <c r="A36" s="29" t="s">
        <v>85</v>
      </c>
      <c r="B36" s="29" t="s">
        <v>86</v>
      </c>
      <c r="C36" s="12">
        <v>32874</v>
      </c>
      <c r="D36" s="18"/>
      <c r="E36" s="230"/>
      <c r="F36" s="230"/>
      <c r="G36" s="230"/>
    </row>
    <row r="37" spans="1:7" ht="18">
      <c r="A37" s="29" t="s">
        <v>87</v>
      </c>
      <c r="B37" s="29" t="s">
        <v>88</v>
      </c>
      <c r="E37" s="25"/>
      <c r="F37" s="26"/>
    </row>
    <row r="38" spans="1:7" ht="18">
      <c r="A38" s="29" t="s">
        <v>89</v>
      </c>
      <c r="B38" s="29" t="s">
        <v>90</v>
      </c>
    </row>
    <row r="39" spans="1:7" ht="18">
      <c r="A39" s="29" t="s">
        <v>91</v>
      </c>
      <c r="B39" s="29" t="s">
        <v>92</v>
      </c>
    </row>
    <row r="40" spans="1:7" ht="18">
      <c r="A40" s="29" t="s">
        <v>93</v>
      </c>
      <c r="B40" s="29" t="s">
        <v>94</v>
      </c>
    </row>
    <row r="42" spans="1:7">
      <c r="A42" s="25"/>
      <c r="B42" s="21"/>
    </row>
  </sheetData>
  <mergeCells count="1">
    <mergeCell ref="E36:G36"/>
  </mergeCells>
  <pageMargins left="0.75" right="0.75" top="1" bottom="1" header="0.5" footer="0.5"/>
  <pageSetup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124B-42FE-421F-9DCC-666A2F248386}">
  <dimension ref="A3:G18"/>
  <sheetViews>
    <sheetView showGridLines="0" topLeftCell="A13" zoomScale="130" zoomScaleNormal="130" workbookViewId="0">
      <selection activeCell="C16" sqref="C16"/>
    </sheetView>
  </sheetViews>
  <sheetFormatPr defaultRowHeight="13.2"/>
  <cols>
    <col min="1" max="1" width="12.109375" style="64" bestFit="1" customWidth="1"/>
    <col min="2" max="2" width="13" style="64" customWidth="1"/>
    <col min="3" max="3" width="12" style="64" customWidth="1"/>
    <col min="4" max="4" width="13.6640625" style="64" customWidth="1"/>
    <col min="5" max="9" width="9" style="64"/>
    <col min="10" max="10" width="12.109375" style="64" bestFit="1" customWidth="1"/>
    <col min="11" max="11" width="9" style="64"/>
    <col min="12" max="12" width="11.88671875" style="64" bestFit="1" customWidth="1"/>
    <col min="13" max="258" width="9" style="64"/>
    <col min="259" max="259" width="11" style="64" customWidth="1"/>
    <col min="260" max="514" width="9" style="64"/>
    <col min="515" max="515" width="11" style="64" customWidth="1"/>
    <col min="516" max="770" width="9" style="64"/>
    <col min="771" max="771" width="11" style="64" customWidth="1"/>
    <col min="772" max="1026" width="9" style="64"/>
    <col min="1027" max="1027" width="11" style="64" customWidth="1"/>
    <col min="1028" max="1282" width="9" style="64"/>
    <col min="1283" max="1283" width="11" style="64" customWidth="1"/>
    <col min="1284" max="1538" width="9" style="64"/>
    <col min="1539" max="1539" width="11" style="64" customWidth="1"/>
    <col min="1540" max="1794" width="9" style="64"/>
    <col min="1795" max="1795" width="11" style="64" customWidth="1"/>
    <col min="1796" max="2050" width="9" style="64"/>
    <col min="2051" max="2051" width="11" style="64" customWidth="1"/>
    <col min="2052" max="2306" width="9" style="64"/>
    <col min="2307" max="2307" width="11" style="64" customWidth="1"/>
    <col min="2308" max="2562" width="9" style="64"/>
    <col min="2563" max="2563" width="11" style="64" customWidth="1"/>
    <col min="2564" max="2818" width="9" style="64"/>
    <col min="2819" max="2819" width="11" style="64" customWidth="1"/>
    <col min="2820" max="3074" width="9" style="64"/>
    <col min="3075" max="3075" width="11" style="64" customWidth="1"/>
    <col min="3076" max="3330" width="9" style="64"/>
    <col min="3331" max="3331" width="11" style="64" customWidth="1"/>
    <col min="3332" max="3586" width="9" style="64"/>
    <col min="3587" max="3587" width="11" style="64" customWidth="1"/>
    <col min="3588" max="3842" width="9" style="64"/>
    <col min="3843" max="3843" width="11" style="64" customWidth="1"/>
    <col min="3844" max="4098" width="9" style="64"/>
    <col min="4099" max="4099" width="11" style="64" customWidth="1"/>
    <col min="4100" max="4354" width="9" style="64"/>
    <col min="4355" max="4355" width="11" style="64" customWidth="1"/>
    <col min="4356" max="4610" width="9" style="64"/>
    <col min="4611" max="4611" width="11" style="64" customWidth="1"/>
    <col min="4612" max="4866" width="9" style="64"/>
    <col min="4867" max="4867" width="11" style="64" customWidth="1"/>
    <col min="4868" max="5122" width="9" style="64"/>
    <col min="5123" max="5123" width="11" style="64" customWidth="1"/>
    <col min="5124" max="5378" width="9" style="64"/>
    <col min="5379" max="5379" width="11" style="64" customWidth="1"/>
    <col min="5380" max="5634" width="9" style="64"/>
    <col min="5635" max="5635" width="11" style="64" customWidth="1"/>
    <col min="5636" max="5890" width="9" style="64"/>
    <col min="5891" max="5891" width="11" style="64" customWidth="1"/>
    <col min="5892" max="6146" width="9" style="64"/>
    <col min="6147" max="6147" width="11" style="64" customWidth="1"/>
    <col min="6148" max="6402" width="9" style="64"/>
    <col min="6403" max="6403" width="11" style="64" customWidth="1"/>
    <col min="6404" max="6658" width="9" style="64"/>
    <col min="6659" max="6659" width="11" style="64" customWidth="1"/>
    <col min="6660" max="6914" width="9" style="64"/>
    <col min="6915" max="6915" width="11" style="64" customWidth="1"/>
    <col min="6916" max="7170" width="9" style="64"/>
    <col min="7171" max="7171" width="11" style="64" customWidth="1"/>
    <col min="7172" max="7426" width="9" style="64"/>
    <col min="7427" max="7427" width="11" style="64" customWidth="1"/>
    <col min="7428" max="7682" width="9" style="64"/>
    <col min="7683" max="7683" width="11" style="64" customWidth="1"/>
    <col min="7684" max="7938" width="9" style="64"/>
    <col min="7939" max="7939" width="11" style="64" customWidth="1"/>
    <col min="7940" max="8194" width="9" style="64"/>
    <col min="8195" max="8195" width="11" style="64" customWidth="1"/>
    <col min="8196" max="8450" width="9" style="64"/>
    <col min="8451" max="8451" width="11" style="64" customWidth="1"/>
    <col min="8452" max="8706" width="9" style="64"/>
    <col min="8707" max="8707" width="11" style="64" customWidth="1"/>
    <col min="8708" max="8962" width="9" style="64"/>
    <col min="8963" max="8963" width="11" style="64" customWidth="1"/>
    <col min="8964" max="9218" width="9" style="64"/>
    <col min="9219" max="9219" width="11" style="64" customWidth="1"/>
    <col min="9220" max="9474" width="9" style="64"/>
    <col min="9475" max="9475" width="11" style="64" customWidth="1"/>
    <col min="9476" max="9730" width="9" style="64"/>
    <col min="9731" max="9731" width="11" style="64" customWidth="1"/>
    <col min="9732" max="9986" width="9" style="64"/>
    <col min="9987" max="9987" width="11" style="64" customWidth="1"/>
    <col min="9988" max="10242" width="9" style="64"/>
    <col min="10243" max="10243" width="11" style="64" customWidth="1"/>
    <col min="10244" max="10498" width="9" style="64"/>
    <col min="10499" max="10499" width="11" style="64" customWidth="1"/>
    <col min="10500" max="10754" width="9" style="64"/>
    <col min="10755" max="10755" width="11" style="64" customWidth="1"/>
    <col min="10756" max="11010" width="9" style="64"/>
    <col min="11011" max="11011" width="11" style="64" customWidth="1"/>
    <col min="11012" max="11266" width="9" style="64"/>
    <col min="11267" max="11267" width="11" style="64" customWidth="1"/>
    <col min="11268" max="11522" width="9" style="64"/>
    <col min="11523" max="11523" width="11" style="64" customWidth="1"/>
    <col min="11524" max="11778" width="9" style="64"/>
    <col min="11779" max="11779" width="11" style="64" customWidth="1"/>
    <col min="11780" max="12034" width="9" style="64"/>
    <col min="12035" max="12035" width="11" style="64" customWidth="1"/>
    <col min="12036" max="12290" width="9" style="64"/>
    <col min="12291" max="12291" width="11" style="64" customWidth="1"/>
    <col min="12292" max="12546" width="9" style="64"/>
    <col min="12547" max="12547" width="11" style="64" customWidth="1"/>
    <col min="12548" max="12802" width="9" style="64"/>
    <col min="12803" max="12803" width="11" style="64" customWidth="1"/>
    <col min="12804" max="13058" width="9" style="64"/>
    <col min="13059" max="13059" width="11" style="64" customWidth="1"/>
    <col min="13060" max="13314" width="9" style="64"/>
    <col min="13315" max="13315" width="11" style="64" customWidth="1"/>
    <col min="13316" max="13570" width="9" style="64"/>
    <col min="13571" max="13571" width="11" style="64" customWidth="1"/>
    <col min="13572" max="13826" width="9" style="64"/>
    <col min="13827" max="13827" width="11" style="64" customWidth="1"/>
    <col min="13828" max="14082" width="9" style="64"/>
    <col min="14083" max="14083" width="11" style="64" customWidth="1"/>
    <col min="14084" max="14338" width="9" style="64"/>
    <col min="14339" max="14339" width="11" style="64" customWidth="1"/>
    <col min="14340" max="14594" width="9" style="64"/>
    <col min="14595" max="14595" width="11" style="64" customWidth="1"/>
    <col min="14596" max="14850" width="9" style="64"/>
    <col min="14851" max="14851" width="11" style="64" customWidth="1"/>
    <col min="14852" max="15106" width="9" style="64"/>
    <col min="15107" max="15107" width="11" style="64" customWidth="1"/>
    <col min="15108" max="15362" width="9" style="64"/>
    <col min="15363" max="15363" width="11" style="64" customWidth="1"/>
    <col min="15364" max="15618" width="9" style="64"/>
    <col min="15619" max="15619" width="11" style="64" customWidth="1"/>
    <col min="15620" max="15874" width="9" style="64"/>
    <col min="15875" max="15875" width="11" style="64" customWidth="1"/>
    <col min="15876" max="16130" width="9" style="64"/>
    <col min="16131" max="16131" width="11" style="64" customWidth="1"/>
    <col min="16132" max="16384" width="9" style="64"/>
  </cols>
  <sheetData>
    <row r="3" spans="1:7">
      <c r="B3" s="180"/>
      <c r="C3" s="181"/>
      <c r="D3" s="181"/>
    </row>
    <row r="4" spans="1:7" s="182" customFormat="1" ht="18" customHeight="1">
      <c r="A4" s="237" t="s">
        <v>1050</v>
      </c>
      <c r="B4" s="237"/>
      <c r="C4" s="237"/>
    </row>
    <row r="5" spans="1:7" s="182" customFormat="1" ht="18" customHeight="1">
      <c r="A5" s="183" t="s">
        <v>105</v>
      </c>
      <c r="B5" s="183" t="s">
        <v>9</v>
      </c>
      <c r="C5" s="183" t="s">
        <v>1051</v>
      </c>
      <c r="E5" s="182" t="s">
        <v>1151</v>
      </c>
    </row>
    <row r="6" spans="1:7" s="182" customFormat="1" ht="18" customHeight="1">
      <c r="A6" s="183">
        <v>1258</v>
      </c>
      <c r="B6" s="223">
        <v>44703</v>
      </c>
      <c r="C6" s="184"/>
    </row>
    <row r="7" spans="1:7" s="182" customFormat="1" ht="18" customHeight="1">
      <c r="A7" s="183">
        <v>3333</v>
      </c>
      <c r="B7" s="223">
        <v>44704</v>
      </c>
      <c r="C7" s="184"/>
      <c r="D7" s="185"/>
      <c r="E7" s="182" t="s">
        <v>1152</v>
      </c>
    </row>
    <row r="8" spans="1:7" s="182" customFormat="1" ht="18" customHeight="1">
      <c r="A8" s="183">
        <v>5689</v>
      </c>
      <c r="B8" s="223">
        <v>44705</v>
      </c>
      <c r="C8" s="184"/>
      <c r="D8" s="186"/>
    </row>
    <row r="9" spans="1:7" s="182" customFormat="1" ht="18" customHeight="1">
      <c r="A9" s="183">
        <v>21478</v>
      </c>
      <c r="B9" s="223">
        <v>44706</v>
      </c>
      <c r="C9" s="184"/>
      <c r="D9" s="186"/>
    </row>
    <row r="10" spans="1:7" s="182" customFormat="1" ht="18" customHeight="1">
      <c r="A10" s="183">
        <v>23654</v>
      </c>
      <c r="B10" s="223">
        <v>44707</v>
      </c>
      <c r="C10" s="184"/>
      <c r="D10" s="186"/>
    </row>
    <row r="11" spans="1:7" s="182" customFormat="1" ht="18" customHeight="1">
      <c r="D11" s="186"/>
    </row>
    <row r="12" spans="1:7" s="182" customFormat="1" ht="18" customHeight="1">
      <c r="D12" s="186"/>
    </row>
    <row r="13" spans="1:7" s="182" customFormat="1" ht="18" customHeight="1">
      <c r="A13" s="237" t="s">
        <v>1052</v>
      </c>
      <c r="B13" s="237"/>
      <c r="C13" s="237"/>
      <c r="F13" s="187"/>
      <c r="G13" s="188"/>
    </row>
    <row r="14" spans="1:7" s="182" customFormat="1" ht="18" customHeight="1">
      <c r="A14" s="184" t="s">
        <v>1053</v>
      </c>
      <c r="B14" s="184" t="s">
        <v>9</v>
      </c>
      <c r="C14" s="184" t="s">
        <v>1054</v>
      </c>
    </row>
    <row r="15" spans="1:7" s="182" customFormat="1" ht="18" customHeight="1">
      <c r="A15" s="184"/>
      <c r="B15" s="184"/>
      <c r="C15" s="184">
        <v>9970325468</v>
      </c>
      <c r="D15" s="185"/>
    </row>
    <row r="16" spans="1:7" s="182" customFormat="1" ht="18" customHeight="1">
      <c r="B16" s="189"/>
      <c r="C16" s="189"/>
      <c r="D16" s="186"/>
    </row>
    <row r="17" s="182" customFormat="1" ht="18" customHeight="1"/>
    <row r="18" s="182" customFormat="1" ht="18" customHeight="1"/>
  </sheetData>
  <mergeCells count="2">
    <mergeCell ref="A4:C4"/>
    <mergeCell ref="A13:C13"/>
  </mergeCells>
  <dataValidations count="3">
    <dataValidation type="whole" operator="greaterThan" allowBlank="1" showInputMessage="1" showErrorMessage="1" sqref="A6:A10" xr:uid="{3EA90336-0265-464D-A34C-5F3167BFD2FD}">
      <formula1>1000</formula1>
    </dataValidation>
    <dataValidation type="date" operator="notBetween" allowBlank="1" showInputMessage="1" showErrorMessage="1" sqref="B6:B10" xr:uid="{02A7710C-441B-44DB-B74E-CB909DB1A80D}">
      <formula1>44743</formula1>
      <formula2>44773</formula2>
    </dataValidation>
    <dataValidation type="textLength" operator="equal" allowBlank="1" showInputMessage="1" showErrorMessage="1" sqref="C15" xr:uid="{17CE394E-7ABA-4CC3-9986-3537949E8701}">
      <formula1>10</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6573-828B-4132-85B2-1DDC2CAC01DD}">
  <dimension ref="A3:L21"/>
  <sheetViews>
    <sheetView showGridLines="0" topLeftCell="A4" zoomScale="130" zoomScaleNormal="130" workbookViewId="0">
      <selection activeCell="C16" sqref="C16"/>
    </sheetView>
  </sheetViews>
  <sheetFormatPr defaultRowHeight="13.2"/>
  <cols>
    <col min="1" max="1" width="5.44140625" style="64" customWidth="1"/>
    <col min="2" max="2" width="9" style="64"/>
    <col min="3" max="3" width="11" style="64" customWidth="1"/>
    <col min="4" max="4" width="9" style="64"/>
    <col min="5" max="5" width="6.6640625" style="64" customWidth="1"/>
    <col min="6" max="6" width="9.44140625" style="64" bestFit="1" customWidth="1"/>
    <col min="7" max="8" width="9" style="64"/>
    <col min="9" max="9" width="11.77734375" style="64" bestFit="1" customWidth="1"/>
    <col min="10" max="11" width="9" style="64"/>
    <col min="12" max="12" width="10.44140625" style="64" bestFit="1" customWidth="1"/>
    <col min="13" max="13" width="12.88671875" style="64" bestFit="1" customWidth="1"/>
    <col min="14" max="258" width="9" style="64"/>
    <col min="259" max="259" width="11" style="64" customWidth="1"/>
    <col min="260" max="267" width="9" style="64"/>
    <col min="268" max="268" width="10.44140625" style="64" bestFit="1" customWidth="1"/>
    <col min="269" max="514" width="9" style="64"/>
    <col min="515" max="515" width="11" style="64" customWidth="1"/>
    <col min="516" max="523" width="9" style="64"/>
    <col min="524" max="524" width="10.44140625" style="64" bestFit="1" customWidth="1"/>
    <col min="525" max="770" width="9" style="64"/>
    <col min="771" max="771" width="11" style="64" customWidth="1"/>
    <col min="772" max="779" width="9" style="64"/>
    <col min="780" max="780" width="10.44140625" style="64" bestFit="1" customWidth="1"/>
    <col min="781" max="1026" width="9" style="64"/>
    <col min="1027" max="1027" width="11" style="64" customWidth="1"/>
    <col min="1028" max="1035" width="9" style="64"/>
    <col min="1036" max="1036" width="10.44140625" style="64" bestFit="1" customWidth="1"/>
    <col min="1037" max="1282" width="9" style="64"/>
    <col min="1283" max="1283" width="11" style="64" customWidth="1"/>
    <col min="1284" max="1291" width="9" style="64"/>
    <col min="1292" max="1292" width="10.44140625" style="64" bestFit="1" customWidth="1"/>
    <col min="1293" max="1538" width="9" style="64"/>
    <col min="1539" max="1539" width="11" style="64" customWidth="1"/>
    <col min="1540" max="1547" width="9" style="64"/>
    <col min="1548" max="1548" width="10.44140625" style="64" bestFit="1" customWidth="1"/>
    <col min="1549" max="1794" width="9" style="64"/>
    <col min="1795" max="1795" width="11" style="64" customWidth="1"/>
    <col min="1796" max="1803" width="9" style="64"/>
    <col min="1804" max="1804" width="10.44140625" style="64" bestFit="1" customWidth="1"/>
    <col min="1805" max="2050" width="9" style="64"/>
    <col min="2051" max="2051" width="11" style="64" customWidth="1"/>
    <col min="2052" max="2059" width="9" style="64"/>
    <col min="2060" max="2060" width="10.44140625" style="64" bestFit="1" customWidth="1"/>
    <col min="2061" max="2306" width="9" style="64"/>
    <col min="2307" max="2307" width="11" style="64" customWidth="1"/>
    <col min="2308" max="2315" width="9" style="64"/>
    <col min="2316" max="2316" width="10.44140625" style="64" bestFit="1" customWidth="1"/>
    <col min="2317" max="2562" width="9" style="64"/>
    <col min="2563" max="2563" width="11" style="64" customWidth="1"/>
    <col min="2564" max="2571" width="9" style="64"/>
    <col min="2572" max="2572" width="10.44140625" style="64" bestFit="1" customWidth="1"/>
    <col min="2573" max="2818" width="9" style="64"/>
    <col min="2819" max="2819" width="11" style="64" customWidth="1"/>
    <col min="2820" max="2827" width="9" style="64"/>
    <col min="2828" max="2828" width="10.44140625" style="64" bestFit="1" customWidth="1"/>
    <col min="2829" max="3074" width="9" style="64"/>
    <col min="3075" max="3075" width="11" style="64" customWidth="1"/>
    <col min="3076" max="3083" width="9" style="64"/>
    <col min="3084" max="3084" width="10.44140625" style="64" bestFit="1" customWidth="1"/>
    <col min="3085" max="3330" width="9" style="64"/>
    <col min="3331" max="3331" width="11" style="64" customWidth="1"/>
    <col min="3332" max="3339" width="9" style="64"/>
    <col min="3340" max="3340" width="10.44140625" style="64" bestFit="1" customWidth="1"/>
    <col min="3341" max="3586" width="9" style="64"/>
    <col min="3587" max="3587" width="11" style="64" customWidth="1"/>
    <col min="3588" max="3595" width="9" style="64"/>
    <col min="3596" max="3596" width="10.44140625" style="64" bestFit="1" customWidth="1"/>
    <col min="3597" max="3842" width="9" style="64"/>
    <col min="3843" max="3843" width="11" style="64" customWidth="1"/>
    <col min="3844" max="3851" width="9" style="64"/>
    <col min="3852" max="3852" width="10.44140625" style="64" bestFit="1" customWidth="1"/>
    <col min="3853" max="4098" width="9" style="64"/>
    <col min="4099" max="4099" width="11" style="64" customWidth="1"/>
    <col min="4100" max="4107" width="9" style="64"/>
    <col min="4108" max="4108" width="10.44140625" style="64" bestFit="1" customWidth="1"/>
    <col min="4109" max="4354" width="9" style="64"/>
    <col min="4355" max="4355" width="11" style="64" customWidth="1"/>
    <col min="4356" max="4363" width="9" style="64"/>
    <col min="4364" max="4364" width="10.44140625" style="64" bestFit="1" customWidth="1"/>
    <col min="4365" max="4610" width="9" style="64"/>
    <col min="4611" max="4611" width="11" style="64" customWidth="1"/>
    <col min="4612" max="4619" width="9" style="64"/>
    <col min="4620" max="4620" width="10.44140625" style="64" bestFit="1" customWidth="1"/>
    <col min="4621" max="4866" width="9" style="64"/>
    <col min="4867" max="4867" width="11" style="64" customWidth="1"/>
    <col min="4868" max="4875" width="9" style="64"/>
    <col min="4876" max="4876" width="10.44140625" style="64" bestFit="1" customWidth="1"/>
    <col min="4877" max="5122" width="9" style="64"/>
    <col min="5123" max="5123" width="11" style="64" customWidth="1"/>
    <col min="5124" max="5131" width="9" style="64"/>
    <col min="5132" max="5132" width="10.44140625" style="64" bestFit="1" customWidth="1"/>
    <col min="5133" max="5378" width="9" style="64"/>
    <col min="5379" max="5379" width="11" style="64" customWidth="1"/>
    <col min="5380" max="5387" width="9" style="64"/>
    <col min="5388" max="5388" width="10.44140625" style="64" bestFit="1" customWidth="1"/>
    <col min="5389" max="5634" width="9" style="64"/>
    <col min="5635" max="5635" width="11" style="64" customWidth="1"/>
    <col min="5636" max="5643" width="9" style="64"/>
    <col min="5644" max="5644" width="10.44140625" style="64" bestFit="1" customWidth="1"/>
    <col min="5645" max="5890" width="9" style="64"/>
    <col min="5891" max="5891" width="11" style="64" customWidth="1"/>
    <col min="5892" max="5899" width="9" style="64"/>
    <col min="5900" max="5900" width="10.44140625" style="64" bestFit="1" customWidth="1"/>
    <col min="5901" max="6146" width="9" style="64"/>
    <col min="6147" max="6147" width="11" style="64" customWidth="1"/>
    <col min="6148" max="6155" width="9" style="64"/>
    <col min="6156" max="6156" width="10.44140625" style="64" bestFit="1" customWidth="1"/>
    <col min="6157" max="6402" width="9" style="64"/>
    <col min="6403" max="6403" width="11" style="64" customWidth="1"/>
    <col min="6404" max="6411" width="9" style="64"/>
    <col min="6412" max="6412" width="10.44140625" style="64" bestFit="1" customWidth="1"/>
    <col min="6413" max="6658" width="9" style="64"/>
    <col min="6659" max="6659" width="11" style="64" customWidth="1"/>
    <col min="6660" max="6667" width="9" style="64"/>
    <col min="6668" max="6668" width="10.44140625" style="64" bestFit="1" customWidth="1"/>
    <col min="6669" max="6914" width="9" style="64"/>
    <col min="6915" max="6915" width="11" style="64" customWidth="1"/>
    <col min="6916" max="6923" width="9" style="64"/>
    <col min="6924" max="6924" width="10.44140625" style="64" bestFit="1" customWidth="1"/>
    <col min="6925" max="7170" width="9" style="64"/>
    <col min="7171" max="7171" width="11" style="64" customWidth="1"/>
    <col min="7172" max="7179" width="9" style="64"/>
    <col min="7180" max="7180" width="10.44140625" style="64" bestFit="1" customWidth="1"/>
    <col min="7181" max="7426" width="9" style="64"/>
    <col min="7427" max="7427" width="11" style="64" customWidth="1"/>
    <col min="7428" max="7435" width="9" style="64"/>
    <col min="7436" max="7436" width="10.44140625" style="64" bestFit="1" customWidth="1"/>
    <col min="7437" max="7682" width="9" style="64"/>
    <col min="7683" max="7683" width="11" style="64" customWidth="1"/>
    <col min="7684" max="7691" width="9" style="64"/>
    <col min="7692" max="7692" width="10.44140625" style="64" bestFit="1" customWidth="1"/>
    <col min="7693" max="7938" width="9" style="64"/>
    <col min="7939" max="7939" width="11" style="64" customWidth="1"/>
    <col min="7940" max="7947" width="9" style="64"/>
    <col min="7948" max="7948" width="10.44140625" style="64" bestFit="1" customWidth="1"/>
    <col min="7949" max="8194" width="9" style="64"/>
    <col min="8195" max="8195" width="11" style="64" customWidth="1"/>
    <col min="8196" max="8203" width="9" style="64"/>
    <col min="8204" max="8204" width="10.44140625" style="64" bestFit="1" customWidth="1"/>
    <col min="8205" max="8450" width="9" style="64"/>
    <col min="8451" max="8451" width="11" style="64" customWidth="1"/>
    <col min="8452" max="8459" width="9" style="64"/>
    <col min="8460" max="8460" width="10.44140625" style="64" bestFit="1" customWidth="1"/>
    <col min="8461" max="8706" width="9" style="64"/>
    <col min="8707" max="8707" width="11" style="64" customWidth="1"/>
    <col min="8708" max="8715" width="9" style="64"/>
    <col min="8716" max="8716" width="10.44140625" style="64" bestFit="1" customWidth="1"/>
    <col min="8717" max="8962" width="9" style="64"/>
    <col min="8963" max="8963" width="11" style="64" customWidth="1"/>
    <col min="8964" max="8971" width="9" style="64"/>
    <col min="8972" max="8972" width="10.44140625" style="64" bestFit="1" customWidth="1"/>
    <col min="8973" max="9218" width="9" style="64"/>
    <col min="9219" max="9219" width="11" style="64" customWidth="1"/>
    <col min="9220" max="9227" width="9" style="64"/>
    <col min="9228" max="9228" width="10.44140625" style="64" bestFit="1" customWidth="1"/>
    <col min="9229" max="9474" width="9" style="64"/>
    <col min="9475" max="9475" width="11" style="64" customWidth="1"/>
    <col min="9476" max="9483" width="9" style="64"/>
    <col min="9484" max="9484" width="10.44140625" style="64" bestFit="1" customWidth="1"/>
    <col min="9485" max="9730" width="9" style="64"/>
    <col min="9731" max="9731" width="11" style="64" customWidth="1"/>
    <col min="9732" max="9739" width="9" style="64"/>
    <col min="9740" max="9740" width="10.44140625" style="64" bestFit="1" customWidth="1"/>
    <col min="9741" max="9986" width="9" style="64"/>
    <col min="9987" max="9987" width="11" style="64" customWidth="1"/>
    <col min="9988" max="9995" width="9" style="64"/>
    <col min="9996" max="9996" width="10.44140625" style="64" bestFit="1" customWidth="1"/>
    <col min="9997" max="10242" width="9" style="64"/>
    <col min="10243" max="10243" width="11" style="64" customWidth="1"/>
    <col min="10244" max="10251" width="9" style="64"/>
    <col min="10252" max="10252" width="10.44140625" style="64" bestFit="1" customWidth="1"/>
    <col min="10253" max="10498" width="9" style="64"/>
    <col min="10499" max="10499" width="11" style="64" customWidth="1"/>
    <col min="10500" max="10507" width="9" style="64"/>
    <col min="10508" max="10508" width="10.44140625" style="64" bestFit="1" customWidth="1"/>
    <col min="10509" max="10754" width="9" style="64"/>
    <col min="10755" max="10755" width="11" style="64" customWidth="1"/>
    <col min="10756" max="10763" width="9" style="64"/>
    <col min="10764" max="10764" width="10.44140625" style="64" bestFit="1" customWidth="1"/>
    <col min="10765" max="11010" width="9" style="64"/>
    <col min="11011" max="11011" width="11" style="64" customWidth="1"/>
    <col min="11012" max="11019" width="9" style="64"/>
    <col min="11020" max="11020" width="10.44140625" style="64" bestFit="1" customWidth="1"/>
    <col min="11021" max="11266" width="9" style="64"/>
    <col min="11267" max="11267" width="11" style="64" customWidth="1"/>
    <col min="11268" max="11275" width="9" style="64"/>
    <col min="11276" max="11276" width="10.44140625" style="64" bestFit="1" customWidth="1"/>
    <col min="11277" max="11522" width="9" style="64"/>
    <col min="11523" max="11523" width="11" style="64" customWidth="1"/>
    <col min="11524" max="11531" width="9" style="64"/>
    <col min="11532" max="11532" width="10.44140625" style="64" bestFit="1" customWidth="1"/>
    <col min="11533" max="11778" width="9" style="64"/>
    <col min="11779" max="11779" width="11" style="64" customWidth="1"/>
    <col min="11780" max="11787" width="9" style="64"/>
    <col min="11788" max="11788" width="10.44140625" style="64" bestFit="1" customWidth="1"/>
    <col min="11789" max="12034" width="9" style="64"/>
    <col min="12035" max="12035" width="11" style="64" customWidth="1"/>
    <col min="12036" max="12043" width="9" style="64"/>
    <col min="12044" max="12044" width="10.44140625" style="64" bestFit="1" customWidth="1"/>
    <col min="12045" max="12290" width="9" style="64"/>
    <col min="12291" max="12291" width="11" style="64" customWidth="1"/>
    <col min="12292" max="12299" width="9" style="64"/>
    <col min="12300" max="12300" width="10.44140625" style="64" bestFit="1" customWidth="1"/>
    <col min="12301" max="12546" width="9" style="64"/>
    <col min="12547" max="12547" width="11" style="64" customWidth="1"/>
    <col min="12548" max="12555" width="9" style="64"/>
    <col min="12556" max="12556" width="10.44140625" style="64" bestFit="1" customWidth="1"/>
    <col min="12557" max="12802" width="9" style="64"/>
    <col min="12803" max="12803" width="11" style="64" customWidth="1"/>
    <col min="12804" max="12811" width="9" style="64"/>
    <col min="12812" max="12812" width="10.44140625" style="64" bestFit="1" customWidth="1"/>
    <col min="12813" max="13058" width="9" style="64"/>
    <col min="13059" max="13059" width="11" style="64" customWidth="1"/>
    <col min="13060" max="13067" width="9" style="64"/>
    <col min="13068" max="13068" width="10.44140625" style="64" bestFit="1" customWidth="1"/>
    <col min="13069" max="13314" width="9" style="64"/>
    <col min="13315" max="13315" width="11" style="64" customWidth="1"/>
    <col min="13316" max="13323" width="9" style="64"/>
    <col min="13324" max="13324" width="10.44140625" style="64" bestFit="1" customWidth="1"/>
    <col min="13325" max="13570" width="9" style="64"/>
    <col min="13571" max="13571" width="11" style="64" customWidth="1"/>
    <col min="13572" max="13579" width="9" style="64"/>
    <col min="13580" max="13580" width="10.44140625" style="64" bestFit="1" customWidth="1"/>
    <col min="13581" max="13826" width="9" style="64"/>
    <col min="13827" max="13827" width="11" style="64" customWidth="1"/>
    <col min="13828" max="13835" width="9" style="64"/>
    <col min="13836" max="13836" width="10.44140625" style="64" bestFit="1" customWidth="1"/>
    <col min="13837" max="14082" width="9" style="64"/>
    <col min="14083" max="14083" width="11" style="64" customWidth="1"/>
    <col min="14084" max="14091" width="9" style="64"/>
    <col min="14092" max="14092" width="10.44140625" style="64" bestFit="1" customWidth="1"/>
    <col min="14093" max="14338" width="9" style="64"/>
    <col min="14339" max="14339" width="11" style="64" customWidth="1"/>
    <col min="14340" max="14347" width="9" style="64"/>
    <col min="14348" max="14348" width="10.44140625" style="64" bestFit="1" customWidth="1"/>
    <col min="14349" max="14594" width="9" style="64"/>
    <col min="14595" max="14595" width="11" style="64" customWidth="1"/>
    <col min="14596" max="14603" width="9" style="64"/>
    <col min="14604" max="14604" width="10.44140625" style="64" bestFit="1" customWidth="1"/>
    <col min="14605" max="14850" width="9" style="64"/>
    <col min="14851" max="14851" width="11" style="64" customWidth="1"/>
    <col min="14852" max="14859" width="9" style="64"/>
    <col min="14860" max="14860" width="10.44140625" style="64" bestFit="1" customWidth="1"/>
    <col min="14861" max="15106" width="9" style="64"/>
    <col min="15107" max="15107" width="11" style="64" customWidth="1"/>
    <col min="15108" max="15115" width="9" style="64"/>
    <col min="15116" max="15116" width="10.44140625" style="64" bestFit="1" customWidth="1"/>
    <col min="15117" max="15362" width="9" style="64"/>
    <col min="15363" max="15363" width="11" style="64" customWidth="1"/>
    <col min="15364" max="15371" width="9" style="64"/>
    <col min="15372" max="15372" width="10.44140625" style="64" bestFit="1" customWidth="1"/>
    <col min="15373" max="15618" width="9" style="64"/>
    <col min="15619" max="15619" width="11" style="64" customWidth="1"/>
    <col min="15620" max="15627" width="9" style="64"/>
    <col min="15628" max="15628" width="10.44140625" style="64" bestFit="1" customWidth="1"/>
    <col min="15629" max="15874" width="9" style="64"/>
    <col min="15875" max="15875" width="11" style="64" customWidth="1"/>
    <col min="15876" max="15883" width="9" style="64"/>
    <col min="15884" max="15884" width="10.44140625" style="64" bestFit="1" customWidth="1"/>
    <col min="15885" max="16130" width="9" style="64"/>
    <col min="16131" max="16131" width="11" style="64" customWidth="1"/>
    <col min="16132" max="16139" width="9" style="64"/>
    <col min="16140" max="16140" width="10.44140625" style="64" bestFit="1" customWidth="1"/>
    <col min="16141" max="16384" width="9" style="64"/>
  </cols>
  <sheetData>
    <row r="3" spans="1:12">
      <c r="B3" s="180"/>
      <c r="C3" s="181"/>
      <c r="D3" s="181"/>
    </row>
    <row r="4" spans="1:12">
      <c r="B4" s="190"/>
      <c r="C4" s="181"/>
      <c r="D4" s="181"/>
    </row>
    <row r="5" spans="1:12" ht="13.8">
      <c r="A5" s="182"/>
      <c r="B5" s="188" t="s">
        <v>1055</v>
      </c>
      <c r="C5" s="182"/>
      <c r="D5" s="182"/>
      <c r="E5" s="182"/>
      <c r="F5" s="182"/>
      <c r="L5" s="191"/>
    </row>
    <row r="6" spans="1:12" ht="13.8">
      <c r="A6" s="182"/>
      <c r="B6" s="188"/>
      <c r="C6" s="182"/>
      <c r="D6" s="182"/>
      <c r="E6" s="182"/>
      <c r="F6" s="182"/>
      <c r="I6" s="192"/>
    </row>
    <row r="7" spans="1:12" ht="13.8">
      <c r="A7" s="182"/>
      <c r="B7" s="65" t="s">
        <v>343</v>
      </c>
      <c r="C7" s="65" t="s">
        <v>9</v>
      </c>
      <c r="D7" s="65" t="s">
        <v>1051</v>
      </c>
      <c r="F7" s="193" t="s">
        <v>1056</v>
      </c>
    </row>
    <row r="8" spans="1:12" ht="15.75" customHeight="1">
      <c r="A8" s="182"/>
      <c r="B8" s="65" t="s">
        <v>355</v>
      </c>
      <c r="C8" s="65"/>
      <c r="D8" s="65"/>
      <c r="F8" s="194" t="s">
        <v>1057</v>
      </c>
    </row>
    <row r="9" spans="1:12" ht="15.75" customHeight="1">
      <c r="A9" s="182"/>
      <c r="F9" s="184" t="s">
        <v>1058</v>
      </c>
    </row>
    <row r="10" spans="1:12" ht="13.8">
      <c r="A10" s="182"/>
      <c r="F10" s="194" t="s">
        <v>1059</v>
      </c>
    </row>
    <row r="11" spans="1:12" ht="13.8">
      <c r="A11" s="182"/>
      <c r="B11" s="224"/>
      <c r="C11" s="224"/>
      <c r="D11" s="224"/>
      <c r="F11" s="184" t="s">
        <v>1060</v>
      </c>
    </row>
    <row r="12" spans="1:12" ht="13.8">
      <c r="A12" s="182"/>
      <c r="B12" s="224" t="s">
        <v>1153</v>
      </c>
      <c r="C12" s="224"/>
      <c r="D12" s="224"/>
      <c r="F12" s="194" t="s">
        <v>1061</v>
      </c>
    </row>
    <row r="13" spans="1:12" ht="13.8">
      <c r="A13" s="182"/>
      <c r="B13" s="224"/>
      <c r="C13" s="224"/>
      <c r="D13" s="224"/>
      <c r="F13" s="184" t="s">
        <v>1062</v>
      </c>
    </row>
    <row r="14" spans="1:12" ht="13.8">
      <c r="A14" s="182"/>
      <c r="F14" s="194" t="s">
        <v>355</v>
      </c>
    </row>
    <row r="15" spans="1:12" ht="13.8">
      <c r="A15" s="182"/>
      <c r="F15" s="184" t="s">
        <v>1063</v>
      </c>
    </row>
    <row r="16" spans="1:12" ht="13.8">
      <c r="A16" s="182"/>
      <c r="F16" s="194" t="s">
        <v>1064</v>
      </c>
    </row>
    <row r="17" spans="1:6" ht="13.8">
      <c r="A17" s="182"/>
      <c r="F17" s="184" t="s">
        <v>1065</v>
      </c>
    </row>
    <row r="18" spans="1:6" ht="13.8">
      <c r="A18" s="182"/>
      <c r="F18" s="194" t="s">
        <v>1066</v>
      </c>
    </row>
    <row r="19" spans="1:6" ht="13.8">
      <c r="A19" s="182"/>
      <c r="F19" s="184" t="s">
        <v>1067</v>
      </c>
    </row>
    <row r="20" spans="1:6" ht="13.8">
      <c r="A20" s="182"/>
      <c r="F20" s="194" t="s">
        <v>1068</v>
      </c>
    </row>
    <row r="21" spans="1:6" ht="13.8">
      <c r="F21" s="184" t="s">
        <v>1069</v>
      </c>
    </row>
  </sheetData>
  <dataValidations count="1">
    <dataValidation type="list" allowBlank="1" showInputMessage="1" showErrorMessage="1" sqref="B8" xr:uid="{2AC05047-62EF-4D5E-9D52-8B5F24889CFD}">
      <formula1>$F$8:$F$21</formula1>
    </dataValidation>
  </dataValidations>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EA245-69A7-49EB-A2AA-1B21DFE3CCDB}">
  <dimension ref="B3:Q30"/>
  <sheetViews>
    <sheetView showGridLines="0" topLeftCell="A4" workbookViewId="0">
      <selection activeCell="Q11" sqref="Q11"/>
    </sheetView>
  </sheetViews>
  <sheetFormatPr defaultColWidth="9" defaultRowHeight="15.6"/>
  <cols>
    <col min="1" max="1" width="3" style="195" customWidth="1"/>
    <col min="2" max="2" width="12.44140625" style="195" customWidth="1"/>
    <col min="3" max="3" width="18.77734375" style="195" bestFit="1" customWidth="1"/>
    <col min="4" max="4" width="9" style="195"/>
    <col min="5" max="5" width="11.77734375" style="195" bestFit="1" customWidth="1"/>
    <col min="6" max="6" width="7.21875" style="195" bestFit="1" customWidth="1"/>
    <col min="7" max="7" width="12.21875" style="195" bestFit="1" customWidth="1"/>
    <col min="8" max="8" width="14" style="195" bestFit="1" customWidth="1"/>
    <col min="9" max="16384" width="9" style="195"/>
  </cols>
  <sheetData>
    <row r="3" spans="2:17" s="198" customFormat="1" ht="38.25" customHeight="1" thickBot="1">
      <c r="B3" s="196" t="s">
        <v>1070</v>
      </c>
      <c r="C3" s="197"/>
    </row>
    <row r="4" spans="2:17" s="198" customFormat="1" ht="17.25" customHeight="1">
      <c r="B4" s="199"/>
      <c r="C4" s="200"/>
    </row>
    <row r="5" spans="2:17" s="201" customFormat="1" ht="21" customHeight="1"/>
    <row r="6" spans="2:17" s="200" customFormat="1" ht="35.25" customHeight="1">
      <c r="B6" s="202" t="s">
        <v>1071</v>
      </c>
      <c r="C6" s="202"/>
    </row>
    <row r="7" spans="2:17">
      <c r="B7" s="41"/>
      <c r="C7" s="41"/>
      <c r="D7" s="41"/>
      <c r="E7" s="203" t="s">
        <v>1072</v>
      </c>
      <c r="F7" s="228" t="s">
        <v>1073</v>
      </c>
      <c r="G7" s="203" t="s">
        <v>1074</v>
      </c>
      <c r="H7" s="203" t="s">
        <v>1075</v>
      </c>
    </row>
    <row r="8" spans="2:17">
      <c r="B8" s="204" t="s">
        <v>104</v>
      </c>
      <c r="C8" s="204" t="s">
        <v>340</v>
      </c>
      <c r="D8" s="41"/>
      <c r="E8" s="49" t="s">
        <v>1076</v>
      </c>
      <c r="F8" s="49" t="s">
        <v>1077</v>
      </c>
      <c r="G8" s="49" t="s">
        <v>1078</v>
      </c>
      <c r="H8" s="49" t="s">
        <v>1079</v>
      </c>
    </row>
    <row r="9" spans="2:17">
      <c r="B9" s="205" t="s">
        <v>1073</v>
      </c>
      <c r="C9" s="205" t="s">
        <v>1077</v>
      </c>
      <c r="D9" s="41"/>
      <c r="E9" s="49" t="s">
        <v>1080</v>
      </c>
      <c r="F9" s="49" t="s">
        <v>1081</v>
      </c>
      <c r="G9" s="49" t="s">
        <v>1082</v>
      </c>
      <c r="H9" s="49" t="s">
        <v>1083</v>
      </c>
    </row>
    <row r="10" spans="2:17">
      <c r="B10" s="41"/>
      <c r="C10" s="41"/>
      <c r="D10" s="41"/>
      <c r="E10" s="49" t="s">
        <v>1084</v>
      </c>
      <c r="F10" s="49" t="s">
        <v>1085</v>
      </c>
      <c r="G10" s="49" t="s">
        <v>1086</v>
      </c>
      <c r="H10" s="49" t="s">
        <v>1087</v>
      </c>
    </row>
    <row r="11" spans="2:17">
      <c r="B11" s="41"/>
      <c r="C11" s="41"/>
      <c r="D11" s="41"/>
      <c r="E11" s="49" t="s">
        <v>1088</v>
      </c>
      <c r="F11" s="49"/>
      <c r="G11" s="49" t="s">
        <v>1089</v>
      </c>
      <c r="H11" s="49" t="s">
        <v>1090</v>
      </c>
      <c r="Q11" s="195" t="s">
        <v>1166</v>
      </c>
    </row>
    <row r="12" spans="2:17">
      <c r="B12" s="41"/>
      <c r="C12" s="41"/>
      <c r="D12" s="41"/>
      <c r="E12" s="49" t="s">
        <v>1091</v>
      </c>
      <c r="F12" s="49"/>
      <c r="G12" s="49" t="s">
        <v>1092</v>
      </c>
      <c r="H12" s="49" t="s">
        <v>1093</v>
      </c>
      <c r="K12" s="229"/>
      <c r="L12" s="229"/>
      <c r="M12" s="229"/>
      <c r="N12" s="229"/>
      <c r="O12" s="229"/>
    </row>
    <row r="13" spans="2:17">
      <c r="B13" s="41"/>
      <c r="C13" s="41"/>
      <c r="D13" s="41"/>
      <c r="E13" s="49" t="s">
        <v>1094</v>
      </c>
      <c r="F13" s="49"/>
      <c r="G13" s="49" t="s">
        <v>1095</v>
      </c>
      <c r="H13" s="49" t="s">
        <v>1096</v>
      </c>
      <c r="K13" s="229" t="s">
        <v>1161</v>
      </c>
      <c r="L13" s="229"/>
      <c r="M13" s="229"/>
      <c r="N13" s="229"/>
      <c r="O13" s="229"/>
    </row>
    <row r="14" spans="2:17">
      <c r="B14" s="41"/>
      <c r="C14" s="41"/>
      <c r="D14" s="41"/>
      <c r="E14" s="49" t="s">
        <v>1097</v>
      </c>
      <c r="F14" s="49"/>
      <c r="G14" s="49" t="s">
        <v>1098</v>
      </c>
      <c r="H14" s="49" t="s">
        <v>1099</v>
      </c>
      <c r="K14" s="229" t="s">
        <v>1162</v>
      </c>
      <c r="L14" s="229"/>
      <c r="M14" s="229"/>
      <c r="N14" s="229"/>
      <c r="O14" s="229"/>
    </row>
    <row r="15" spans="2:17">
      <c r="B15" s="41"/>
      <c r="C15" s="41"/>
      <c r="D15" s="41"/>
      <c r="E15" s="49" t="s">
        <v>1100</v>
      </c>
      <c r="F15" s="49"/>
      <c r="G15" s="49"/>
      <c r="H15" s="49" t="s">
        <v>1101</v>
      </c>
      <c r="J15" s="229"/>
      <c r="K15" s="229" t="s">
        <v>1163</v>
      </c>
      <c r="L15" s="229"/>
      <c r="M15" s="229"/>
      <c r="N15" s="229"/>
    </row>
    <row r="16" spans="2:17">
      <c r="B16" s="41"/>
      <c r="C16" s="41"/>
      <c r="D16" s="41"/>
      <c r="E16" s="49" t="s">
        <v>1102</v>
      </c>
      <c r="F16" s="49"/>
      <c r="G16" s="49"/>
      <c r="H16" s="49" t="s">
        <v>1103</v>
      </c>
      <c r="J16" s="229"/>
      <c r="K16" s="229" t="s">
        <v>1164</v>
      </c>
      <c r="L16" s="229"/>
      <c r="M16" s="229"/>
      <c r="N16" s="229"/>
      <c r="O16" s="229"/>
      <c r="P16" s="229"/>
      <c r="Q16" s="229"/>
    </row>
    <row r="17" spans="2:11">
      <c r="B17" s="41"/>
      <c r="C17" s="41"/>
      <c r="D17" s="41"/>
      <c r="E17" s="49" t="s">
        <v>1104</v>
      </c>
      <c r="F17" s="49"/>
      <c r="G17" s="49"/>
      <c r="H17" s="49" t="s">
        <v>1105</v>
      </c>
    </row>
    <row r="18" spans="2:11">
      <c r="B18" s="41"/>
      <c r="C18" s="41"/>
      <c r="D18" s="41"/>
      <c r="E18" s="49" t="s">
        <v>1106</v>
      </c>
      <c r="F18" s="49"/>
      <c r="G18" s="49"/>
      <c r="H18" s="49" t="s">
        <v>1107</v>
      </c>
      <c r="K18" s="195" t="s">
        <v>1165</v>
      </c>
    </row>
    <row r="19" spans="2:11">
      <c r="B19" s="41"/>
      <c r="C19" s="41"/>
      <c r="D19" s="41"/>
      <c r="E19" s="49" t="s">
        <v>1108</v>
      </c>
      <c r="F19" s="49"/>
      <c r="G19" s="49"/>
      <c r="H19" s="49" t="s">
        <v>1109</v>
      </c>
    </row>
    <row r="20" spans="2:11">
      <c r="B20" s="41"/>
      <c r="C20" s="41"/>
      <c r="D20" s="41"/>
      <c r="E20" s="49" t="s">
        <v>1110</v>
      </c>
      <c r="F20" s="49"/>
      <c r="G20" s="49"/>
      <c r="H20" s="49" t="s">
        <v>1111</v>
      </c>
    </row>
    <row r="21" spans="2:11">
      <c r="B21" s="41"/>
      <c r="C21" s="41"/>
      <c r="D21" s="41"/>
      <c r="E21" s="49" t="s">
        <v>1112</v>
      </c>
      <c r="F21" s="49"/>
      <c r="G21" s="49"/>
      <c r="H21" s="49" t="s">
        <v>1113</v>
      </c>
    </row>
    <row r="22" spans="2:11">
      <c r="B22" s="41"/>
      <c r="C22" s="41"/>
      <c r="D22" s="41"/>
      <c r="E22" s="49" t="s">
        <v>1114</v>
      </c>
      <c r="F22" s="49"/>
      <c r="G22" s="49"/>
      <c r="H22" s="49" t="s">
        <v>1115</v>
      </c>
    </row>
    <row r="23" spans="2:11">
      <c r="B23" s="41"/>
      <c r="C23" s="41"/>
      <c r="D23" s="41"/>
      <c r="E23" s="49" t="s">
        <v>1116</v>
      </c>
      <c r="F23" s="49"/>
      <c r="G23" s="49"/>
      <c r="H23" s="49" t="s">
        <v>1117</v>
      </c>
    </row>
    <row r="24" spans="2:11">
      <c r="B24" s="41"/>
      <c r="C24" s="41"/>
      <c r="D24" s="41"/>
      <c r="E24" s="49" t="s">
        <v>1118</v>
      </c>
      <c r="F24" s="49"/>
      <c r="G24" s="49"/>
      <c r="H24" s="49" t="s">
        <v>1119</v>
      </c>
    </row>
    <row r="25" spans="2:11">
      <c r="B25" s="41"/>
      <c r="C25" s="41"/>
      <c r="D25" s="41"/>
      <c r="E25" s="49" t="s">
        <v>1120</v>
      </c>
      <c r="F25" s="49"/>
      <c r="G25" s="49"/>
      <c r="H25" s="49" t="s">
        <v>1121</v>
      </c>
    </row>
    <row r="26" spans="2:11">
      <c r="B26" s="41"/>
      <c r="C26" s="41"/>
      <c r="D26" s="41"/>
      <c r="E26" s="49" t="s">
        <v>1122</v>
      </c>
      <c r="F26" s="49"/>
      <c r="G26" s="49"/>
      <c r="H26" s="49"/>
    </row>
    <row r="27" spans="2:11">
      <c r="B27" s="41"/>
      <c r="C27" s="41"/>
      <c r="D27" s="41"/>
      <c r="E27" s="49" t="s">
        <v>1123</v>
      </c>
      <c r="F27" s="49"/>
      <c r="G27" s="49"/>
      <c r="H27" s="49"/>
    </row>
    <row r="28" spans="2:11">
      <c r="B28" s="41"/>
      <c r="C28" s="41"/>
      <c r="D28" s="41"/>
      <c r="E28" s="49" t="s">
        <v>1124</v>
      </c>
      <c r="F28" s="49"/>
      <c r="G28" s="49"/>
      <c r="H28" s="49"/>
    </row>
    <row r="29" spans="2:11">
      <c r="B29" s="41"/>
      <c r="C29" s="41"/>
      <c r="D29" s="41"/>
      <c r="E29" s="49" t="s">
        <v>1125</v>
      </c>
      <c r="F29" s="49"/>
      <c r="G29" s="49"/>
      <c r="H29" s="49"/>
    </row>
    <row r="30" spans="2:11">
      <c r="B30" s="41"/>
      <c r="C30" s="41"/>
      <c r="D30" s="41"/>
      <c r="E30" s="49" t="s">
        <v>1126</v>
      </c>
      <c r="F30" s="49"/>
      <c r="G30" s="49"/>
      <c r="H30" s="49"/>
    </row>
  </sheetData>
  <dataValidations count="2">
    <dataValidation type="list" allowBlank="1" showInputMessage="1" showErrorMessage="1" sqref="B9" xr:uid="{67437894-C7D9-4A6C-B53D-A09A9ED50FB6}">
      <formula1>$E$7:$H$7</formula1>
    </dataValidation>
    <dataValidation type="list" allowBlank="1" showInputMessage="1" showErrorMessage="1" sqref="C9" xr:uid="{D6FCB89C-0FE1-4F0B-B4B5-19B8C7990EFE}">
      <formula1>INDIRECT(B9)</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1B7E-AF06-4D4B-9AA0-78309005C0B6}">
  <dimension ref="A3:N21"/>
  <sheetViews>
    <sheetView showGridLines="0" workbookViewId="0">
      <selection activeCell="E9" sqref="E9"/>
    </sheetView>
  </sheetViews>
  <sheetFormatPr defaultColWidth="9" defaultRowHeight="14.4"/>
  <cols>
    <col min="1" max="1" width="12.109375" style="41" customWidth="1"/>
    <col min="2" max="5" width="9" style="41"/>
    <col min="6" max="6" width="51.44140625" style="41" bestFit="1" customWidth="1"/>
    <col min="7" max="16384" width="9" style="41"/>
  </cols>
  <sheetData>
    <row r="3" spans="1:14">
      <c r="A3" s="49"/>
      <c r="B3" s="239" t="s">
        <v>1070</v>
      </c>
      <c r="C3" s="239"/>
      <c r="E3" s="225" t="s">
        <v>1154</v>
      </c>
      <c r="F3" s="206" t="s">
        <v>1070</v>
      </c>
      <c r="G3" s="207">
        <v>1</v>
      </c>
      <c r="H3" s="49"/>
      <c r="I3" s="49"/>
      <c r="K3" s="239" t="s">
        <v>1070</v>
      </c>
      <c r="L3" s="239"/>
    </row>
    <row r="4" spans="1:14">
      <c r="A4" s="49"/>
      <c r="B4" s="238" t="s">
        <v>1127</v>
      </c>
      <c r="C4" s="238"/>
      <c r="D4" s="238"/>
      <c r="E4" s="225" t="s">
        <v>1155</v>
      </c>
      <c r="F4" s="208" t="s">
        <v>1128</v>
      </c>
      <c r="G4" s="49">
        <v>2</v>
      </c>
      <c r="H4" s="49"/>
      <c r="I4" s="49"/>
      <c r="K4" s="238" t="s">
        <v>1129</v>
      </c>
      <c r="L4" s="238"/>
      <c r="M4" s="238"/>
      <c r="N4" s="238"/>
    </row>
    <row r="5" spans="1:14">
      <c r="A5" s="49"/>
      <c r="E5" s="225" t="s">
        <v>1156</v>
      </c>
      <c r="G5" s="49">
        <v>4</v>
      </c>
      <c r="H5" s="49"/>
      <c r="I5" s="49"/>
    </row>
    <row r="6" spans="1:14">
      <c r="A6" s="49"/>
      <c r="E6" s="225" t="s">
        <v>1157</v>
      </c>
      <c r="G6" s="49">
        <v>5</v>
      </c>
      <c r="H6" s="49"/>
      <c r="I6" s="49"/>
    </row>
    <row r="7" spans="1:14">
      <c r="A7" s="49"/>
      <c r="E7" s="225" t="s">
        <v>1158</v>
      </c>
      <c r="G7" s="49"/>
      <c r="H7" s="49"/>
      <c r="I7" s="49"/>
    </row>
    <row r="8" spans="1:14">
      <c r="A8" s="49"/>
      <c r="E8" s="225" t="s">
        <v>1159</v>
      </c>
      <c r="G8" s="49"/>
      <c r="H8" s="49"/>
      <c r="I8" s="49"/>
    </row>
    <row r="9" spans="1:14">
      <c r="A9" s="49"/>
      <c r="E9" s="49"/>
      <c r="G9" s="49"/>
      <c r="H9" s="49"/>
      <c r="I9" s="49"/>
    </row>
    <row r="10" spans="1:14">
      <c r="A10" s="49"/>
      <c r="E10" s="49"/>
      <c r="G10" s="49"/>
      <c r="H10" s="49"/>
      <c r="I10" s="49"/>
    </row>
    <row r="11" spans="1:14">
      <c r="A11" s="49"/>
      <c r="E11" s="49"/>
    </row>
    <row r="12" spans="1:14">
      <c r="A12" s="49"/>
      <c r="E12" s="49"/>
    </row>
    <row r="15" spans="1:14">
      <c r="A15" s="49"/>
      <c r="B15" s="239" t="s">
        <v>1070</v>
      </c>
      <c r="C15" s="239"/>
    </row>
    <row r="16" spans="1:14">
      <c r="A16" s="49"/>
      <c r="B16" s="238" t="s">
        <v>1130</v>
      </c>
      <c r="C16" s="238"/>
      <c r="D16" s="238"/>
      <c r="E16" s="238"/>
    </row>
    <row r="17" spans="1:1">
      <c r="A17" s="49"/>
    </row>
    <row r="18" spans="1:1">
      <c r="A18" s="49"/>
    </row>
    <row r="19" spans="1:1">
      <c r="A19" s="49"/>
    </row>
    <row r="20" spans="1:1">
      <c r="A20" s="49"/>
    </row>
    <row r="21" spans="1:1">
      <c r="A21" s="49"/>
    </row>
  </sheetData>
  <mergeCells count="6">
    <mergeCell ref="B16:E16"/>
    <mergeCell ref="B3:C3"/>
    <mergeCell ref="K3:L3"/>
    <mergeCell ref="B4:D4"/>
    <mergeCell ref="K4:N4"/>
    <mergeCell ref="B15:C15"/>
  </mergeCells>
  <dataValidations count="3">
    <dataValidation type="custom" allowBlank="1" showInputMessage="1" showErrorMessage="1" error="Your entry must be larger than the cell above it." sqref="J4:J10" xr:uid="{C9753D47-FD1D-4CF7-BED2-EDB158ED5DEE}">
      <formula1>J4&gt;J3</formula1>
    </dataValidation>
    <dataValidation allowBlank="1" error="This cell accepts text only." sqref="J3" xr:uid="{455D4CC6-F537-4888-98F6-CD2A8A3FB372}"/>
    <dataValidation type="custom" allowBlank="1" showInputMessage="1" showErrorMessage="1" sqref="E3:E12" xr:uid="{F7EFD594-9E19-45A1-9130-745EFAA2E858}">
      <formula1>AND(LEFT( E3,1)="A",LEN(E3)=5)</formula1>
    </dataValidation>
  </dataValidation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FC04A-F56F-4F73-9FD9-52D4262811BF}">
  <dimension ref="A1:X73"/>
  <sheetViews>
    <sheetView topLeftCell="D1" zoomScale="106" zoomScaleNormal="106" workbookViewId="0">
      <selection activeCell="I2" sqref="I2"/>
    </sheetView>
  </sheetViews>
  <sheetFormatPr defaultColWidth="9" defaultRowHeight="14.4"/>
  <cols>
    <col min="1" max="1" width="18" style="36" bestFit="1" customWidth="1"/>
    <col min="2" max="2" width="18.44140625" style="36" customWidth="1"/>
    <col min="3" max="3" width="28.44140625" style="36" customWidth="1"/>
    <col min="4" max="4" width="20.109375" style="36" bestFit="1" customWidth="1"/>
    <col min="5" max="5" width="9.44140625" style="36" bestFit="1" customWidth="1"/>
    <col min="6" max="6" width="10.88671875" style="36" bestFit="1" customWidth="1"/>
    <col min="7" max="7" width="9" style="36"/>
    <col min="8" max="8" width="18.88671875" style="36" bestFit="1" customWidth="1"/>
    <col min="9" max="9" width="27.21875" style="36" bestFit="1" customWidth="1"/>
    <col min="10" max="10" width="10.21875" style="36" bestFit="1" customWidth="1"/>
    <col min="11" max="11" width="17" style="36" bestFit="1" customWidth="1"/>
    <col min="12" max="12" width="7.44140625" style="36" bestFit="1" customWidth="1"/>
    <col min="13" max="13" width="5.21875" style="36" bestFit="1" customWidth="1"/>
    <col min="14" max="14" width="15.21875" style="36" bestFit="1" customWidth="1"/>
    <col min="15" max="15" width="22.77734375" style="36" customWidth="1"/>
    <col min="16" max="16" width="48.33203125" style="36" customWidth="1"/>
    <col min="17" max="17" width="9" style="36"/>
    <col min="18" max="18" width="14.88671875" style="36" bestFit="1" customWidth="1"/>
    <col min="19" max="19" width="6.88671875" style="36" bestFit="1" customWidth="1"/>
    <col min="20" max="20" width="9" style="36" bestFit="1" customWidth="1"/>
    <col min="21" max="21" width="9" style="36"/>
    <col min="22" max="22" width="17.33203125" style="41" bestFit="1" customWidth="1"/>
    <col min="23" max="23" width="5.88671875" style="41" bestFit="1" customWidth="1"/>
    <col min="24" max="24" width="9.6640625" style="41" bestFit="1" customWidth="1"/>
    <col min="25" max="16384" width="9" style="36"/>
  </cols>
  <sheetData>
    <row r="1" spans="1:24">
      <c r="A1" s="34" t="s">
        <v>95</v>
      </c>
      <c r="B1" s="34" t="s">
        <v>96</v>
      </c>
      <c r="C1" s="34" t="s">
        <v>97</v>
      </c>
      <c r="D1" s="34" t="s">
        <v>98</v>
      </c>
      <c r="E1" s="34" t="s">
        <v>99</v>
      </c>
      <c r="F1" s="35" t="s">
        <v>100</v>
      </c>
      <c r="H1" s="37" t="s">
        <v>95</v>
      </c>
      <c r="I1" s="37" t="s">
        <v>101</v>
      </c>
      <c r="K1" s="37" t="s">
        <v>102</v>
      </c>
      <c r="L1" s="37" t="s">
        <v>103</v>
      </c>
      <c r="M1" s="37" t="s">
        <v>104</v>
      </c>
      <c r="N1" s="37" t="s">
        <v>105</v>
      </c>
      <c r="O1" s="37" t="s">
        <v>102</v>
      </c>
      <c r="P1" s="37" t="s">
        <v>102</v>
      </c>
      <c r="R1" s="37" t="s">
        <v>106</v>
      </c>
      <c r="S1" s="37" t="s">
        <v>107</v>
      </c>
      <c r="T1" s="37" t="s">
        <v>108</v>
      </c>
      <c r="V1" s="37" t="s">
        <v>109</v>
      </c>
      <c r="W1" s="37" t="s">
        <v>110</v>
      </c>
      <c r="X1" s="37" t="s">
        <v>111</v>
      </c>
    </row>
    <row r="2" spans="1:24">
      <c r="A2" s="38" t="s">
        <v>112</v>
      </c>
      <c r="B2" s="38" t="str">
        <f>LOWER(A2)</f>
        <v>allan  ramos</v>
      </c>
      <c r="C2" s="38" t="str">
        <f>UPPER(A2)</f>
        <v>ALLAN  RAMOS</v>
      </c>
      <c r="D2" s="38" t="str">
        <f>PROPER(B2)</f>
        <v>Allan  Ramos</v>
      </c>
      <c r="E2" s="38" t="s">
        <v>113</v>
      </c>
      <c r="F2" s="38">
        <f>LEN(E2)</f>
        <v>7</v>
      </c>
      <c r="H2" s="38" t="s">
        <v>114</v>
      </c>
      <c r="I2" s="38" t="str">
        <f>TRIM(H2)</f>
        <v>Olson Christy</v>
      </c>
      <c r="K2" s="38" t="s">
        <v>115</v>
      </c>
      <c r="L2" s="38" t="str">
        <f>LEFT(K2,3)</f>
        <v>FUR</v>
      </c>
      <c r="M2" s="38" t="str">
        <f>MID(K2,5,2)</f>
        <v>BO</v>
      </c>
      <c r="N2" s="38" t="str">
        <f>RIGHT(K2,8)</f>
        <v>10001798</v>
      </c>
      <c r="O2" s="38" t="str">
        <f>_xlfn.CONCAT(L2,"-",M2,"-",N2)</f>
        <v>FUR-BO-10001798</v>
      </c>
      <c r="P2" s="38" t="str">
        <f>CONCATENATE(L2,"-",M2,"-",N2)</f>
        <v>FUR-BO-10001798</v>
      </c>
      <c r="R2" s="38" t="s">
        <v>116</v>
      </c>
      <c r="S2" s="38"/>
      <c r="T2" s="38"/>
      <c r="V2" s="38" t="s">
        <v>117</v>
      </c>
      <c r="W2" s="38"/>
      <c r="X2" s="38"/>
    </row>
    <row r="3" spans="1:24">
      <c r="A3" s="39" t="s">
        <v>118</v>
      </c>
      <c r="B3" s="38" t="str">
        <f t="shared" ref="B3:B66" si="0">LOWER(A3)</f>
        <v>andrew  meyer</v>
      </c>
      <c r="C3" s="38" t="str">
        <f t="shared" ref="C3:C66" si="1">UPPER(A3)</f>
        <v>ANDREW  MEYER</v>
      </c>
      <c r="D3" s="38" t="str">
        <f t="shared" ref="D3:D66" si="2">PROPER(B3)</f>
        <v>Andrew  Meyer</v>
      </c>
      <c r="E3" s="39" t="s">
        <v>119</v>
      </c>
      <c r="F3" s="38">
        <f t="shared" ref="F3:F66" si="3">LEN(E3)</f>
        <v>7</v>
      </c>
      <c r="H3" s="39" t="s">
        <v>120</v>
      </c>
      <c r="I3" s="38" t="str">
        <f t="shared" ref="I3:I14" si="4">TRIM(H3)</f>
        <v>Peterson Dan</v>
      </c>
      <c r="K3" s="39" t="s">
        <v>121</v>
      </c>
      <c r="L3" s="38" t="str">
        <f t="shared" ref="L3:L21" si="5">LEFT(K3,3)</f>
        <v>FUR</v>
      </c>
      <c r="M3" s="38" t="str">
        <f t="shared" ref="M3:M21" si="6">MID(K3,5,2)</f>
        <v>CH</v>
      </c>
      <c r="N3" s="38" t="str">
        <f t="shared" ref="N3:N21" si="7">RIGHT(K3,8)</f>
        <v>10000454</v>
      </c>
      <c r="O3" s="38" t="str">
        <f t="shared" ref="O3:O21" si="8">_xlfn.CONCAT(L3,"-",M3,"-",N3)</f>
        <v>FUR-CH-10000454</v>
      </c>
      <c r="P3" s="38" t="str">
        <f t="shared" ref="P3:P21" si="9">CONCATENATE(L3,"-",M3,"-",N3)</f>
        <v>FUR-CH-10000454</v>
      </c>
      <c r="R3" s="39" t="s">
        <v>122</v>
      </c>
      <c r="S3" s="39"/>
      <c r="T3" s="39"/>
      <c r="V3" s="39" t="s">
        <v>123</v>
      </c>
      <c r="W3" s="39"/>
      <c r="X3" s="39"/>
    </row>
    <row r="4" spans="1:24">
      <c r="A4" s="38" t="s">
        <v>124</v>
      </c>
      <c r="B4" s="38" t="str">
        <f t="shared" si="0"/>
        <v>arturo  francis</v>
      </c>
      <c r="C4" s="38" t="str">
        <f t="shared" si="1"/>
        <v>ARTURO  FRANCIS</v>
      </c>
      <c r="D4" s="38" t="str">
        <f t="shared" si="2"/>
        <v>Arturo  Francis</v>
      </c>
      <c r="E4" s="38" t="s">
        <v>125</v>
      </c>
      <c r="F4" s="38">
        <f t="shared" si="3"/>
        <v>7</v>
      </c>
      <c r="H4" s="38" t="s">
        <v>126</v>
      </c>
      <c r="I4" s="38" t="str">
        <f t="shared" si="4"/>
        <v>Lindsey Mable</v>
      </c>
      <c r="K4" s="38" t="s">
        <v>127</v>
      </c>
      <c r="L4" s="38" t="str">
        <f t="shared" si="5"/>
        <v>OFF</v>
      </c>
      <c r="M4" s="38" t="str">
        <f t="shared" si="6"/>
        <v>LA</v>
      </c>
      <c r="N4" s="38" t="str">
        <f t="shared" si="7"/>
        <v>10000240</v>
      </c>
      <c r="O4" s="38" t="str">
        <f t="shared" si="8"/>
        <v>OFF-LA-10000240</v>
      </c>
      <c r="P4" s="38" t="str">
        <f t="shared" si="9"/>
        <v>OFF-LA-10000240</v>
      </c>
      <c r="R4" s="38" t="s">
        <v>128</v>
      </c>
      <c r="S4" s="38"/>
      <c r="T4" s="38"/>
      <c r="V4" s="38" t="s">
        <v>129</v>
      </c>
      <c r="W4" s="38"/>
      <c r="X4" s="38"/>
    </row>
    <row r="5" spans="1:24">
      <c r="A5" s="39" t="s">
        <v>130</v>
      </c>
      <c r="B5" s="38" t="str">
        <f t="shared" si="0"/>
        <v>austin  reynolds</v>
      </c>
      <c r="C5" s="38" t="str">
        <f t="shared" si="1"/>
        <v>AUSTIN  REYNOLDS</v>
      </c>
      <c r="D5" s="38" t="str">
        <f t="shared" si="2"/>
        <v>Austin  Reynolds</v>
      </c>
      <c r="E5" s="39" t="s">
        <v>131</v>
      </c>
      <c r="F5" s="38">
        <f t="shared" si="3"/>
        <v>7</v>
      </c>
      <c r="H5" s="39" t="s">
        <v>132</v>
      </c>
      <c r="I5" s="38" t="str">
        <f t="shared" si="4"/>
        <v>Carr Kyle</v>
      </c>
      <c r="K5" s="39" t="s">
        <v>133</v>
      </c>
      <c r="L5" s="38" t="str">
        <f t="shared" si="5"/>
        <v>FUR</v>
      </c>
      <c r="M5" s="38" t="str">
        <f t="shared" si="6"/>
        <v>TA</v>
      </c>
      <c r="N5" s="38" t="str">
        <f t="shared" si="7"/>
        <v>10000577</v>
      </c>
      <c r="O5" s="38" t="str">
        <f t="shared" si="8"/>
        <v>FUR-TA-10000577</v>
      </c>
      <c r="P5" s="38" t="str">
        <f t="shared" si="9"/>
        <v>FUR-TA-10000577</v>
      </c>
      <c r="R5" s="39" t="s">
        <v>134</v>
      </c>
      <c r="S5" s="39"/>
      <c r="T5" s="39"/>
      <c r="V5" s="39" t="s">
        <v>135</v>
      </c>
      <c r="W5" s="39"/>
      <c r="X5" s="39"/>
    </row>
    <row r="6" spans="1:24">
      <c r="A6" s="38" t="s">
        <v>136</v>
      </c>
      <c r="B6" s="38" t="str">
        <f t="shared" si="0"/>
        <v>ben  perez</v>
      </c>
      <c r="C6" s="38" t="str">
        <f t="shared" si="1"/>
        <v>BEN  PEREZ</v>
      </c>
      <c r="D6" s="38" t="str">
        <f t="shared" si="2"/>
        <v>Ben  Perez</v>
      </c>
      <c r="E6" s="38" t="s">
        <v>137</v>
      </c>
      <c r="F6" s="38">
        <f t="shared" si="3"/>
        <v>7</v>
      </c>
      <c r="H6" s="38" t="s">
        <v>138</v>
      </c>
      <c r="I6" s="38" t="str">
        <f t="shared" si="4"/>
        <v>Gomez Rachel</v>
      </c>
      <c r="K6" s="38" t="s">
        <v>139</v>
      </c>
      <c r="L6" s="38" t="str">
        <f t="shared" si="5"/>
        <v>OFF</v>
      </c>
      <c r="M6" s="38" t="str">
        <f t="shared" si="6"/>
        <v>ST</v>
      </c>
      <c r="N6" s="38" t="str">
        <f t="shared" si="7"/>
        <v>10000760</v>
      </c>
      <c r="O6" s="38" t="str">
        <f t="shared" si="8"/>
        <v>OFF-ST-10000760</v>
      </c>
      <c r="P6" s="38" t="str">
        <f t="shared" si="9"/>
        <v>OFF-ST-10000760</v>
      </c>
      <c r="R6" s="38" t="s">
        <v>140</v>
      </c>
      <c r="S6" s="38"/>
      <c r="T6" s="38"/>
      <c r="V6" s="38" t="s">
        <v>141</v>
      </c>
      <c r="W6" s="38"/>
      <c r="X6" s="38"/>
    </row>
    <row r="7" spans="1:24">
      <c r="A7" s="39" t="s">
        <v>142</v>
      </c>
      <c r="B7" s="38" t="str">
        <f t="shared" si="0"/>
        <v>bernadette  page</v>
      </c>
      <c r="C7" s="38" t="str">
        <f t="shared" si="1"/>
        <v>BERNADETTE  PAGE</v>
      </c>
      <c r="D7" s="38" t="str">
        <f t="shared" si="2"/>
        <v>Bernadette  Page</v>
      </c>
      <c r="E7" s="39" t="s">
        <v>143</v>
      </c>
      <c r="F7" s="38">
        <f t="shared" si="3"/>
        <v>7</v>
      </c>
      <c r="G7" s="40"/>
      <c r="H7" s="39" t="s">
        <v>144</v>
      </c>
      <c r="I7" s="38" t="str">
        <f t="shared" si="4"/>
        <v>Cross Isabel</v>
      </c>
      <c r="K7" s="39" t="s">
        <v>145</v>
      </c>
      <c r="L7" s="38" t="str">
        <f t="shared" si="5"/>
        <v>FUR</v>
      </c>
      <c r="M7" s="38" t="str">
        <f t="shared" si="6"/>
        <v>FU</v>
      </c>
      <c r="N7" s="38" t="str">
        <f t="shared" si="7"/>
        <v>10001487</v>
      </c>
      <c r="O7" s="38" t="str">
        <f t="shared" si="8"/>
        <v>FUR-FU-10001487</v>
      </c>
      <c r="P7" s="38" t="str">
        <f t="shared" si="9"/>
        <v>FUR-FU-10001487</v>
      </c>
      <c r="R7" s="39" t="s">
        <v>146</v>
      </c>
      <c r="S7" s="39"/>
      <c r="T7" s="39"/>
      <c r="V7" s="39" t="s">
        <v>147</v>
      </c>
      <c r="W7" s="39"/>
      <c r="X7" s="39"/>
    </row>
    <row r="8" spans="1:24">
      <c r="A8" s="38" t="s">
        <v>148</v>
      </c>
      <c r="B8" s="38" t="str">
        <f t="shared" si="0"/>
        <v>beth  tucker</v>
      </c>
      <c r="C8" s="38" t="str">
        <f t="shared" si="1"/>
        <v>BETH  TUCKER</v>
      </c>
      <c r="D8" s="38" t="str">
        <f t="shared" si="2"/>
        <v>Beth  Tucker</v>
      </c>
      <c r="E8" s="38" t="s">
        <v>149</v>
      </c>
      <c r="F8" s="38">
        <f t="shared" si="3"/>
        <v>6</v>
      </c>
      <c r="H8" s="38" t="s">
        <v>150</v>
      </c>
      <c r="I8" s="38" t="str">
        <f t="shared" si="4"/>
        <v>Chandler Billie</v>
      </c>
      <c r="K8" s="38" t="s">
        <v>151</v>
      </c>
      <c r="L8" s="38" t="str">
        <f t="shared" si="5"/>
        <v>OFF</v>
      </c>
      <c r="M8" s="38" t="str">
        <f t="shared" si="6"/>
        <v>AR</v>
      </c>
      <c r="N8" s="38" t="str">
        <f t="shared" si="7"/>
        <v>10002833</v>
      </c>
      <c r="O8" s="38" t="str">
        <f t="shared" si="8"/>
        <v>OFF-AR-10002833</v>
      </c>
      <c r="P8" s="38" t="str">
        <f t="shared" si="9"/>
        <v>OFF-AR-10002833</v>
      </c>
      <c r="R8" s="38" t="s">
        <v>152</v>
      </c>
      <c r="S8" s="38"/>
      <c r="T8" s="38"/>
      <c r="V8" s="38" t="s">
        <v>153</v>
      </c>
      <c r="W8" s="38"/>
      <c r="X8" s="38"/>
    </row>
    <row r="9" spans="1:24">
      <c r="A9" s="39" t="s">
        <v>154</v>
      </c>
      <c r="B9" s="38" t="str">
        <f t="shared" si="0"/>
        <v>bethany  pena</v>
      </c>
      <c r="C9" s="38" t="str">
        <f t="shared" si="1"/>
        <v>BETHANY  PENA</v>
      </c>
      <c r="D9" s="38" t="str">
        <f t="shared" si="2"/>
        <v>Bethany  Pena</v>
      </c>
      <c r="E9" s="39" t="s">
        <v>155</v>
      </c>
      <c r="F9" s="38">
        <f t="shared" si="3"/>
        <v>7</v>
      </c>
      <c r="H9" s="39" t="s">
        <v>156</v>
      </c>
      <c r="I9" s="38" t="str">
        <f t="shared" si="4"/>
        <v>Morales Sylvester</v>
      </c>
      <c r="K9" s="39" t="s">
        <v>157</v>
      </c>
      <c r="L9" s="38" t="str">
        <f t="shared" si="5"/>
        <v>TEC</v>
      </c>
      <c r="M9" s="38" t="str">
        <f t="shared" si="6"/>
        <v>PH</v>
      </c>
      <c r="N9" s="38" t="str">
        <f t="shared" si="7"/>
        <v>10002275</v>
      </c>
      <c r="O9" s="38" t="str">
        <f t="shared" si="8"/>
        <v>TEC-PH-10002275</v>
      </c>
      <c r="P9" s="38" t="str">
        <f t="shared" si="9"/>
        <v>TEC-PH-10002275</v>
      </c>
      <c r="R9" s="39" t="s">
        <v>158</v>
      </c>
      <c r="S9" s="39"/>
      <c r="T9" s="39"/>
      <c r="V9" s="39" t="s">
        <v>159</v>
      </c>
      <c r="W9" s="39"/>
      <c r="X9" s="39"/>
    </row>
    <row r="10" spans="1:24">
      <c r="A10" s="38" t="s">
        <v>160</v>
      </c>
      <c r="B10" s="38" t="str">
        <f t="shared" si="0"/>
        <v>billie  chandler</v>
      </c>
      <c r="C10" s="38" t="str">
        <f t="shared" si="1"/>
        <v>BILLIE  CHANDLER</v>
      </c>
      <c r="D10" s="38" t="str">
        <f t="shared" si="2"/>
        <v>Billie  Chandler</v>
      </c>
      <c r="E10" s="38" t="s">
        <v>161</v>
      </c>
      <c r="F10" s="38">
        <f t="shared" si="3"/>
        <v>7</v>
      </c>
      <c r="H10" s="38" t="s">
        <v>138</v>
      </c>
      <c r="I10" s="38" t="str">
        <f t="shared" si="4"/>
        <v>Gomez Rachel</v>
      </c>
      <c r="K10" s="38" t="s">
        <v>162</v>
      </c>
      <c r="L10" s="38" t="str">
        <f t="shared" si="5"/>
        <v>OFF</v>
      </c>
      <c r="M10" s="38" t="str">
        <f t="shared" si="6"/>
        <v>BI</v>
      </c>
      <c r="N10" s="38" t="str">
        <f t="shared" si="7"/>
        <v>10003910</v>
      </c>
      <c r="O10" s="38" t="str">
        <f t="shared" si="8"/>
        <v>OFF-BI-10003910</v>
      </c>
      <c r="P10" s="38" t="str">
        <f t="shared" si="9"/>
        <v>OFF-BI-10003910</v>
      </c>
      <c r="R10" s="38" t="s">
        <v>163</v>
      </c>
      <c r="S10" s="38"/>
      <c r="T10" s="38"/>
      <c r="V10" s="38" t="s">
        <v>164</v>
      </c>
      <c r="W10" s="38"/>
      <c r="X10" s="38"/>
    </row>
    <row r="11" spans="1:24">
      <c r="A11" s="39" t="s">
        <v>165</v>
      </c>
      <c r="B11" s="38" t="str">
        <f t="shared" si="0"/>
        <v>blake  bridges</v>
      </c>
      <c r="C11" s="38" t="str">
        <f t="shared" si="1"/>
        <v>BLAKE  BRIDGES</v>
      </c>
      <c r="D11" s="38" t="str">
        <f t="shared" si="2"/>
        <v>Blake  Bridges</v>
      </c>
      <c r="E11" s="39" t="s">
        <v>166</v>
      </c>
      <c r="F11" s="38">
        <f t="shared" si="3"/>
        <v>7</v>
      </c>
      <c r="H11" s="39" t="s">
        <v>167</v>
      </c>
      <c r="I11" s="38" t="str">
        <f t="shared" si="4"/>
        <v>Tucker Beth</v>
      </c>
      <c r="K11" s="39" t="s">
        <v>168</v>
      </c>
      <c r="L11" s="38" t="str">
        <f t="shared" si="5"/>
        <v>OFF</v>
      </c>
      <c r="M11" s="38" t="str">
        <f t="shared" si="6"/>
        <v>AP</v>
      </c>
      <c r="N11" s="38" t="str">
        <f t="shared" si="7"/>
        <v>10002892</v>
      </c>
      <c r="O11" s="38" t="str">
        <f t="shared" si="8"/>
        <v>OFF-AP-10002892</v>
      </c>
      <c r="P11" s="38" t="str">
        <f t="shared" si="9"/>
        <v>OFF-AP-10002892</v>
      </c>
      <c r="R11" s="39" t="s">
        <v>169</v>
      </c>
      <c r="S11" s="39"/>
      <c r="T11" s="39"/>
      <c r="V11" s="39" t="s">
        <v>170</v>
      </c>
      <c r="W11" s="39"/>
      <c r="X11" s="39"/>
    </row>
    <row r="12" spans="1:24">
      <c r="A12" s="38" t="s">
        <v>171</v>
      </c>
      <c r="B12" s="38" t="str">
        <f t="shared" si="0"/>
        <v>bobbie  ryan</v>
      </c>
      <c r="C12" s="38" t="str">
        <f t="shared" si="1"/>
        <v>BOBBIE  RYAN</v>
      </c>
      <c r="D12" s="38" t="str">
        <f t="shared" si="2"/>
        <v>Bobbie  Ryan</v>
      </c>
      <c r="E12" s="38" t="s">
        <v>172</v>
      </c>
      <c r="F12" s="38">
        <f t="shared" si="3"/>
        <v>7</v>
      </c>
      <c r="H12" s="38" t="s">
        <v>173</v>
      </c>
      <c r="I12" s="38" t="str">
        <f t="shared" si="4"/>
        <v>Silva Shari</v>
      </c>
      <c r="K12" s="38" t="s">
        <v>174</v>
      </c>
      <c r="L12" s="38" t="str">
        <f t="shared" si="5"/>
        <v>FUR</v>
      </c>
      <c r="M12" s="38" t="str">
        <f t="shared" si="6"/>
        <v>TA</v>
      </c>
      <c r="N12" s="38" t="str">
        <f t="shared" si="7"/>
        <v>10001539</v>
      </c>
      <c r="O12" s="38" t="str">
        <f t="shared" si="8"/>
        <v>FUR-TA-10001539</v>
      </c>
      <c r="P12" s="38" t="str">
        <f t="shared" si="9"/>
        <v>FUR-TA-10001539</v>
      </c>
      <c r="V12" s="38" t="s">
        <v>175</v>
      </c>
      <c r="W12" s="38"/>
      <c r="X12" s="38"/>
    </row>
    <row r="13" spans="1:24">
      <c r="A13" s="39" t="s">
        <v>176</v>
      </c>
      <c r="B13" s="38" t="str">
        <f t="shared" si="0"/>
        <v>brooke  horton</v>
      </c>
      <c r="C13" s="38" t="str">
        <f t="shared" si="1"/>
        <v>BROOKE  HORTON</v>
      </c>
      <c r="D13" s="38" t="str">
        <f t="shared" si="2"/>
        <v>Brooke  Horton</v>
      </c>
      <c r="E13" s="39" t="s">
        <v>177</v>
      </c>
      <c r="F13" s="38">
        <f t="shared" si="3"/>
        <v>6</v>
      </c>
      <c r="H13" s="39" t="s">
        <v>178</v>
      </c>
      <c r="I13" s="38" t="str">
        <f t="shared" si="4"/>
        <v>Rogers Drew</v>
      </c>
      <c r="K13" s="39" t="s">
        <v>179</v>
      </c>
      <c r="L13" s="38" t="str">
        <f t="shared" si="5"/>
        <v>TEC</v>
      </c>
      <c r="M13" s="38" t="str">
        <f t="shared" si="6"/>
        <v>PH</v>
      </c>
      <c r="N13" s="38" t="str">
        <f t="shared" si="7"/>
        <v>10002033</v>
      </c>
      <c r="O13" s="38" t="str">
        <f t="shared" si="8"/>
        <v>TEC-PH-10002033</v>
      </c>
      <c r="P13" s="38" t="str">
        <f t="shared" si="9"/>
        <v>TEC-PH-10002033</v>
      </c>
      <c r="V13" s="39" t="s">
        <v>180</v>
      </c>
      <c r="W13" s="39"/>
      <c r="X13" s="39"/>
    </row>
    <row r="14" spans="1:24">
      <c r="A14" s="38" t="s">
        <v>181</v>
      </c>
      <c r="B14" s="38" t="str">
        <f t="shared" si="0"/>
        <v>carla  mccormick</v>
      </c>
      <c r="C14" s="38" t="str">
        <f t="shared" si="1"/>
        <v>CARLA  MCCORMICK</v>
      </c>
      <c r="D14" s="38" t="str">
        <f t="shared" si="2"/>
        <v>Carla  Mccormick</v>
      </c>
      <c r="E14" s="38" t="s">
        <v>182</v>
      </c>
      <c r="F14" s="38">
        <f t="shared" si="3"/>
        <v>7</v>
      </c>
      <c r="H14" s="38" t="s">
        <v>183</v>
      </c>
      <c r="I14" s="38" t="str">
        <f t="shared" si="4"/>
        <v>Francis Arturo</v>
      </c>
      <c r="K14" s="38" t="s">
        <v>184</v>
      </c>
      <c r="L14" s="38" t="str">
        <f t="shared" si="5"/>
        <v>OFF</v>
      </c>
      <c r="M14" s="38" t="str">
        <f t="shared" si="6"/>
        <v>PA</v>
      </c>
      <c r="N14" s="38" t="str">
        <f t="shared" si="7"/>
        <v>10002365</v>
      </c>
      <c r="O14" s="38" t="str">
        <f t="shared" si="8"/>
        <v>OFF-PA-10002365</v>
      </c>
      <c r="P14" s="38" t="str">
        <f t="shared" si="9"/>
        <v>OFF-PA-10002365</v>
      </c>
      <c r="V14" s="38" t="s">
        <v>185</v>
      </c>
      <c r="W14" s="38"/>
      <c r="X14" s="38"/>
    </row>
    <row r="15" spans="1:24">
      <c r="A15" s="39" t="s">
        <v>186</v>
      </c>
      <c r="B15" s="38" t="str">
        <f t="shared" si="0"/>
        <v>cassandra  franklin</v>
      </c>
      <c r="C15" s="38" t="str">
        <f t="shared" si="1"/>
        <v>CASSANDRA  FRANKLIN</v>
      </c>
      <c r="D15" s="38" t="str">
        <f t="shared" si="2"/>
        <v>Cassandra  Franklin</v>
      </c>
      <c r="E15" s="39" t="s">
        <v>187</v>
      </c>
      <c r="F15" s="38">
        <f t="shared" si="3"/>
        <v>7</v>
      </c>
      <c r="K15" s="39" t="s">
        <v>188</v>
      </c>
      <c r="L15" s="38" t="str">
        <f t="shared" si="5"/>
        <v>OFF</v>
      </c>
      <c r="M15" s="38" t="str">
        <f t="shared" si="6"/>
        <v>BI</v>
      </c>
      <c r="N15" s="38" t="str">
        <f t="shared" si="7"/>
        <v>10003656</v>
      </c>
      <c r="O15" s="38" t="str">
        <f t="shared" si="8"/>
        <v>OFF-BI-10003656</v>
      </c>
      <c r="P15" s="38" t="str">
        <f t="shared" si="9"/>
        <v>OFF-BI-10003656</v>
      </c>
      <c r="V15" s="39" t="s">
        <v>189</v>
      </c>
      <c r="W15" s="39"/>
      <c r="X15" s="39"/>
    </row>
    <row r="16" spans="1:24">
      <c r="A16" s="38" t="s">
        <v>190</v>
      </c>
      <c r="B16" s="38" t="str">
        <f t="shared" si="0"/>
        <v>cecilia  manning</v>
      </c>
      <c r="C16" s="38" t="str">
        <f t="shared" si="1"/>
        <v>CECILIA  MANNING</v>
      </c>
      <c r="D16" s="38" t="str">
        <f t="shared" si="2"/>
        <v>Cecilia  Manning</v>
      </c>
      <c r="E16" s="38" t="s">
        <v>191</v>
      </c>
      <c r="F16" s="38">
        <f t="shared" si="3"/>
        <v>8</v>
      </c>
      <c r="K16" s="38" t="s">
        <v>192</v>
      </c>
      <c r="L16" s="38" t="str">
        <f t="shared" si="5"/>
        <v>OFF</v>
      </c>
      <c r="M16" s="38" t="str">
        <f t="shared" si="6"/>
        <v>AP</v>
      </c>
      <c r="N16" s="38" t="str">
        <f t="shared" si="7"/>
        <v>10002311</v>
      </c>
      <c r="O16" s="38" t="str">
        <f t="shared" si="8"/>
        <v>OFF-AP-10002311</v>
      </c>
      <c r="P16" s="38" t="str">
        <f t="shared" si="9"/>
        <v>OFF-AP-10002311</v>
      </c>
    </row>
    <row r="17" spans="1:16">
      <c r="A17" s="39" t="s">
        <v>193</v>
      </c>
      <c r="B17" s="38" t="str">
        <f t="shared" si="0"/>
        <v>charlie  wood</v>
      </c>
      <c r="C17" s="38" t="str">
        <f t="shared" si="1"/>
        <v>CHARLIE  WOOD</v>
      </c>
      <c r="D17" s="38" t="str">
        <f t="shared" si="2"/>
        <v>Charlie  Wood</v>
      </c>
      <c r="E17" s="39" t="s">
        <v>194</v>
      </c>
      <c r="F17" s="38">
        <f t="shared" si="3"/>
        <v>7</v>
      </c>
      <c r="I17" s="38" t="str">
        <f>LOWER(H17)</f>
        <v/>
      </c>
      <c r="K17" s="39" t="s">
        <v>195</v>
      </c>
      <c r="L17" s="38" t="str">
        <f t="shared" si="5"/>
        <v>OFF</v>
      </c>
      <c r="M17" s="38" t="str">
        <f t="shared" si="6"/>
        <v>BI</v>
      </c>
      <c r="N17" s="38" t="str">
        <f t="shared" si="7"/>
        <v>10000756</v>
      </c>
      <c r="O17" s="38" t="str">
        <f t="shared" si="8"/>
        <v>OFF-BI-10000756</v>
      </c>
      <c r="P17" s="38" t="str">
        <f t="shared" si="9"/>
        <v>OFF-BI-10000756</v>
      </c>
    </row>
    <row r="18" spans="1:16">
      <c r="A18" s="38" t="s">
        <v>196</v>
      </c>
      <c r="B18" s="38" t="str">
        <f t="shared" si="0"/>
        <v>christina  fuller</v>
      </c>
      <c r="C18" s="38" t="str">
        <f t="shared" si="1"/>
        <v>CHRISTINA  FULLER</v>
      </c>
      <c r="D18" s="38" t="str">
        <f t="shared" si="2"/>
        <v>Christina  Fuller</v>
      </c>
      <c r="E18" s="38" t="s">
        <v>197</v>
      </c>
      <c r="F18" s="38">
        <f t="shared" si="3"/>
        <v>7</v>
      </c>
      <c r="K18" s="38" t="s">
        <v>198</v>
      </c>
      <c r="L18" s="38" t="str">
        <f t="shared" si="5"/>
        <v>OFF</v>
      </c>
      <c r="M18" s="38" t="str">
        <f t="shared" si="6"/>
        <v>ST</v>
      </c>
      <c r="N18" s="38" t="str">
        <f t="shared" si="7"/>
        <v>10004186</v>
      </c>
      <c r="O18" s="38" t="str">
        <f t="shared" si="8"/>
        <v>OFF-ST-10004186</v>
      </c>
      <c r="P18" s="38" t="str">
        <f t="shared" si="9"/>
        <v>OFF-ST-10004186</v>
      </c>
    </row>
    <row r="19" spans="1:16">
      <c r="A19" s="39" t="s">
        <v>199</v>
      </c>
      <c r="B19" s="38" t="str">
        <f t="shared" si="0"/>
        <v>christy  olson</v>
      </c>
      <c r="C19" s="38" t="str">
        <f t="shared" si="1"/>
        <v>CHRISTY  OLSON</v>
      </c>
      <c r="D19" s="38" t="str">
        <f t="shared" si="2"/>
        <v>Christy  Olson</v>
      </c>
      <c r="E19" s="38" t="s">
        <v>200</v>
      </c>
      <c r="F19" s="38">
        <f t="shared" si="3"/>
        <v>7</v>
      </c>
      <c r="I19" s="36" t="s">
        <v>1131</v>
      </c>
      <c r="K19" s="39" t="s">
        <v>201</v>
      </c>
      <c r="L19" s="38" t="str">
        <f t="shared" si="5"/>
        <v>OFF</v>
      </c>
      <c r="M19" s="38" t="str">
        <f t="shared" si="6"/>
        <v>ST</v>
      </c>
      <c r="N19" s="38" t="str">
        <f t="shared" si="7"/>
        <v>10000107</v>
      </c>
      <c r="O19" s="38" t="str">
        <f t="shared" si="8"/>
        <v>OFF-ST-10000107</v>
      </c>
      <c r="P19" s="38" t="str">
        <f t="shared" si="9"/>
        <v>OFF-ST-10000107</v>
      </c>
    </row>
    <row r="20" spans="1:16">
      <c r="A20" s="38" t="s">
        <v>202</v>
      </c>
      <c r="B20" s="38" t="str">
        <f t="shared" si="0"/>
        <v>cindy  becker</v>
      </c>
      <c r="C20" s="38" t="str">
        <f t="shared" si="1"/>
        <v>CINDY  BECKER</v>
      </c>
      <c r="D20" s="38" t="str">
        <f t="shared" si="2"/>
        <v>Cindy  Becker</v>
      </c>
      <c r="E20" s="39" t="s">
        <v>203</v>
      </c>
      <c r="F20" s="38">
        <f t="shared" si="3"/>
        <v>7</v>
      </c>
      <c r="K20" s="38" t="s">
        <v>204</v>
      </c>
      <c r="L20" s="38" t="str">
        <f t="shared" si="5"/>
        <v>OFF</v>
      </c>
      <c r="M20" s="38" t="str">
        <f t="shared" si="6"/>
        <v>AR</v>
      </c>
      <c r="N20" s="38" t="str">
        <f t="shared" si="7"/>
        <v>10003056</v>
      </c>
      <c r="O20" s="38" t="str">
        <f t="shared" si="8"/>
        <v>OFF-AR-10003056</v>
      </c>
      <c r="P20" s="38" t="str">
        <f t="shared" si="9"/>
        <v>OFF-AR-10003056</v>
      </c>
    </row>
    <row r="21" spans="1:16">
      <c r="A21" s="39" t="s">
        <v>205</v>
      </c>
      <c r="B21" s="38" t="str">
        <f t="shared" si="0"/>
        <v>colleen  warren</v>
      </c>
      <c r="C21" s="38" t="str">
        <f t="shared" si="1"/>
        <v>COLLEEN  WARREN</v>
      </c>
      <c r="D21" s="38" t="str">
        <f t="shared" si="2"/>
        <v>Colleen  Warren</v>
      </c>
      <c r="E21" s="38" t="s">
        <v>206</v>
      </c>
      <c r="F21" s="38">
        <f t="shared" si="3"/>
        <v>7</v>
      </c>
      <c r="K21" s="39" t="s">
        <v>207</v>
      </c>
      <c r="L21" s="38" t="str">
        <f t="shared" si="5"/>
        <v>TEC</v>
      </c>
      <c r="M21" s="38" t="str">
        <f t="shared" si="6"/>
        <v>PH</v>
      </c>
      <c r="N21" s="38" t="str">
        <f t="shared" si="7"/>
        <v>10001949</v>
      </c>
      <c r="O21" s="38" t="str">
        <f t="shared" si="8"/>
        <v>TEC-PH-10001949</v>
      </c>
      <c r="P21" s="38" t="str">
        <f t="shared" si="9"/>
        <v>TEC-PH-10001949</v>
      </c>
    </row>
    <row r="22" spans="1:16">
      <c r="A22" s="38" t="s">
        <v>208</v>
      </c>
      <c r="B22" s="38" t="str">
        <f t="shared" si="0"/>
        <v>dan  peterson</v>
      </c>
      <c r="C22" s="38" t="str">
        <f t="shared" si="1"/>
        <v>DAN  PETERSON</v>
      </c>
      <c r="D22" s="38" t="str">
        <f t="shared" si="2"/>
        <v>Dan  Peterson</v>
      </c>
      <c r="E22" s="39" t="s">
        <v>209</v>
      </c>
      <c r="F22" s="38">
        <f t="shared" si="3"/>
        <v>7</v>
      </c>
    </row>
    <row r="23" spans="1:16">
      <c r="A23" s="39" t="s">
        <v>210</v>
      </c>
      <c r="B23" s="38" t="str">
        <f t="shared" si="0"/>
        <v>della  jensen</v>
      </c>
      <c r="C23" s="38" t="str">
        <f t="shared" si="1"/>
        <v>DELLA  JENSEN</v>
      </c>
      <c r="D23" s="38" t="str">
        <f t="shared" si="2"/>
        <v>Della  Jensen</v>
      </c>
      <c r="E23" s="38" t="s">
        <v>211</v>
      </c>
      <c r="F23" s="38">
        <f t="shared" si="3"/>
        <v>8</v>
      </c>
    </row>
    <row r="24" spans="1:16">
      <c r="A24" s="38" t="s">
        <v>212</v>
      </c>
      <c r="B24" s="38" t="str">
        <f t="shared" si="0"/>
        <v>don  gonzales</v>
      </c>
      <c r="C24" s="38" t="str">
        <f t="shared" si="1"/>
        <v>DON  GONZALES</v>
      </c>
      <c r="D24" s="38" t="str">
        <f t="shared" si="2"/>
        <v>Don  Gonzales</v>
      </c>
      <c r="E24" s="39" t="s">
        <v>213</v>
      </c>
      <c r="F24" s="38">
        <f t="shared" si="3"/>
        <v>7</v>
      </c>
    </row>
    <row r="25" spans="1:16">
      <c r="A25" s="39" t="s">
        <v>214</v>
      </c>
      <c r="B25" s="38" t="str">
        <f t="shared" si="0"/>
        <v>donna  reid</v>
      </c>
      <c r="C25" s="38" t="str">
        <f t="shared" si="1"/>
        <v>DONNA  REID</v>
      </c>
      <c r="D25" s="38" t="str">
        <f t="shared" si="2"/>
        <v>Donna  Reid</v>
      </c>
      <c r="E25" s="38" t="s">
        <v>215</v>
      </c>
      <c r="F25" s="38">
        <f t="shared" si="3"/>
        <v>7</v>
      </c>
    </row>
    <row r="26" spans="1:16">
      <c r="A26" s="38" t="s">
        <v>216</v>
      </c>
      <c r="B26" s="38" t="str">
        <f t="shared" si="0"/>
        <v>drew  rogers</v>
      </c>
      <c r="C26" s="38" t="str">
        <f t="shared" si="1"/>
        <v>DREW  ROGERS</v>
      </c>
      <c r="D26" s="38" t="str">
        <f t="shared" si="2"/>
        <v>Drew  Rogers</v>
      </c>
      <c r="E26" s="39" t="s">
        <v>217</v>
      </c>
      <c r="F26" s="38">
        <f t="shared" si="3"/>
        <v>7</v>
      </c>
    </row>
    <row r="27" spans="1:16">
      <c r="A27" s="39" t="s">
        <v>218</v>
      </c>
      <c r="B27" s="38" t="str">
        <f t="shared" si="0"/>
        <v>eddie  green</v>
      </c>
      <c r="C27" s="38" t="str">
        <f t="shared" si="1"/>
        <v>EDDIE  GREEN</v>
      </c>
      <c r="D27" s="38" t="str">
        <f t="shared" si="2"/>
        <v>Eddie  Green</v>
      </c>
      <c r="E27" s="38" t="s">
        <v>219</v>
      </c>
      <c r="F27" s="38">
        <f t="shared" si="3"/>
        <v>7</v>
      </c>
      <c r="H27" s="37" t="s">
        <v>220</v>
      </c>
      <c r="I27" s="37" t="s">
        <v>221</v>
      </c>
      <c r="J27" s="37" t="s">
        <v>222</v>
      </c>
      <c r="K27" s="37" t="s">
        <v>223</v>
      </c>
      <c r="L27" s="37" t="s">
        <v>224</v>
      </c>
    </row>
    <row r="28" spans="1:16">
      <c r="A28" s="38" t="s">
        <v>225</v>
      </c>
      <c r="B28" s="38" t="str">
        <f t="shared" si="0"/>
        <v>edwin  malone</v>
      </c>
      <c r="C28" s="38" t="str">
        <f t="shared" si="1"/>
        <v>EDWIN  MALONE</v>
      </c>
      <c r="D28" s="38" t="str">
        <f t="shared" si="2"/>
        <v>Edwin  Malone</v>
      </c>
      <c r="E28" s="39" t="s">
        <v>226</v>
      </c>
      <c r="F28" s="38">
        <f t="shared" si="3"/>
        <v>7</v>
      </c>
      <c r="H28" s="39" t="s">
        <v>227</v>
      </c>
      <c r="I28" s="39" t="s">
        <v>1132</v>
      </c>
      <c r="J28" s="39" t="s">
        <v>1133</v>
      </c>
      <c r="K28" s="39" t="s">
        <v>228</v>
      </c>
      <c r="L28" s="39"/>
    </row>
    <row r="29" spans="1:16">
      <c r="A29" s="39" t="s">
        <v>229</v>
      </c>
      <c r="B29" s="38" t="str">
        <f t="shared" si="0"/>
        <v>elaine  ellis</v>
      </c>
      <c r="C29" s="38" t="str">
        <f t="shared" si="1"/>
        <v>ELAINE  ELLIS</v>
      </c>
      <c r="D29" s="38" t="str">
        <f t="shared" si="2"/>
        <v>Elaine  Ellis</v>
      </c>
      <c r="E29" s="38" t="s">
        <v>230</v>
      </c>
      <c r="F29" s="38">
        <f t="shared" si="3"/>
        <v>7</v>
      </c>
      <c r="H29" s="38" t="s">
        <v>231</v>
      </c>
      <c r="I29" s="38" t="s">
        <v>1134</v>
      </c>
      <c r="J29" s="38" t="s">
        <v>1135</v>
      </c>
      <c r="K29" s="38" t="s">
        <v>232</v>
      </c>
      <c r="L29" s="38"/>
    </row>
    <row r="30" spans="1:16">
      <c r="A30" s="38" t="s">
        <v>233</v>
      </c>
      <c r="B30" s="38" t="str">
        <f t="shared" si="0"/>
        <v>elbert  klein</v>
      </c>
      <c r="C30" s="38" t="str">
        <f t="shared" si="1"/>
        <v>ELBERT  KLEIN</v>
      </c>
      <c r="D30" s="38" t="str">
        <f t="shared" si="2"/>
        <v>Elbert  Klein</v>
      </c>
      <c r="E30" s="39" t="s">
        <v>234</v>
      </c>
      <c r="F30" s="38">
        <f t="shared" si="3"/>
        <v>7</v>
      </c>
      <c r="H30" s="39" t="s">
        <v>235</v>
      </c>
      <c r="I30" s="39" t="s">
        <v>1136</v>
      </c>
      <c r="J30" s="39" t="s">
        <v>1137</v>
      </c>
      <c r="K30" s="39" t="s">
        <v>236</v>
      </c>
      <c r="L30" s="39"/>
    </row>
    <row r="31" spans="1:16">
      <c r="A31" s="39" t="s">
        <v>237</v>
      </c>
      <c r="B31" s="38" t="str">
        <f t="shared" si="0"/>
        <v>ellen  weaver</v>
      </c>
      <c r="C31" s="38" t="str">
        <f t="shared" si="1"/>
        <v>ELLEN  WEAVER</v>
      </c>
      <c r="D31" s="38" t="str">
        <f t="shared" si="2"/>
        <v>Ellen  Weaver</v>
      </c>
      <c r="E31" s="38" t="s">
        <v>238</v>
      </c>
      <c r="F31" s="38">
        <f t="shared" si="3"/>
        <v>7</v>
      </c>
      <c r="H31" s="38" t="s">
        <v>239</v>
      </c>
      <c r="I31" s="38" t="s">
        <v>1138</v>
      </c>
      <c r="J31" s="38" t="s">
        <v>1139</v>
      </c>
      <c r="K31" s="38" t="s">
        <v>240</v>
      </c>
      <c r="L31" s="38"/>
    </row>
    <row r="32" spans="1:16">
      <c r="A32" s="38" t="s">
        <v>241</v>
      </c>
      <c r="B32" s="38" t="str">
        <f t="shared" si="0"/>
        <v>elvira  bowman</v>
      </c>
      <c r="C32" s="38" t="str">
        <f t="shared" si="1"/>
        <v>ELVIRA  BOWMAN</v>
      </c>
      <c r="D32" s="38" t="str">
        <f t="shared" si="2"/>
        <v>Elvira  Bowman</v>
      </c>
      <c r="E32" s="39" t="s">
        <v>242</v>
      </c>
      <c r="F32" s="38">
        <f t="shared" si="3"/>
        <v>7</v>
      </c>
      <c r="H32" s="39" t="s">
        <v>243</v>
      </c>
      <c r="I32" s="39" t="s">
        <v>1140</v>
      </c>
      <c r="J32" s="39" t="s">
        <v>412</v>
      </c>
      <c r="K32" s="39" t="s">
        <v>244</v>
      </c>
      <c r="L32" s="39"/>
    </row>
    <row r="33" spans="1:12">
      <c r="A33" s="39" t="s">
        <v>245</v>
      </c>
      <c r="B33" s="38" t="str">
        <f t="shared" si="0"/>
        <v>eric  rose</v>
      </c>
      <c r="C33" s="38" t="str">
        <f t="shared" si="1"/>
        <v>ERIC  ROSE</v>
      </c>
      <c r="D33" s="38" t="str">
        <f t="shared" si="2"/>
        <v>Eric  Rose</v>
      </c>
      <c r="E33" s="38" t="s">
        <v>246</v>
      </c>
      <c r="F33" s="38">
        <f t="shared" si="3"/>
        <v>7</v>
      </c>
      <c r="H33" s="38" t="s">
        <v>247</v>
      </c>
      <c r="I33" s="38" t="s">
        <v>1141</v>
      </c>
      <c r="J33" s="38" t="s">
        <v>1142</v>
      </c>
      <c r="K33" s="38" t="s">
        <v>248</v>
      </c>
      <c r="L33" s="38"/>
    </row>
    <row r="34" spans="1:12">
      <c r="A34" s="38" t="s">
        <v>249</v>
      </c>
      <c r="B34" s="38" t="str">
        <f t="shared" si="0"/>
        <v>ernest  davis</v>
      </c>
      <c r="C34" s="38" t="str">
        <f t="shared" si="1"/>
        <v>ERNEST  DAVIS</v>
      </c>
      <c r="D34" s="38" t="str">
        <f t="shared" si="2"/>
        <v>Ernest  Davis</v>
      </c>
      <c r="E34" s="39" t="s">
        <v>250</v>
      </c>
      <c r="F34" s="38">
        <f t="shared" si="3"/>
        <v>7</v>
      </c>
      <c r="H34" s="39" t="s">
        <v>251</v>
      </c>
      <c r="I34" s="39" t="s">
        <v>1143</v>
      </c>
      <c r="J34" s="39" t="s">
        <v>1139</v>
      </c>
      <c r="K34" s="39" t="s">
        <v>252</v>
      </c>
      <c r="L34" s="39"/>
    </row>
    <row r="35" spans="1:12">
      <c r="A35" s="39" t="s">
        <v>253</v>
      </c>
      <c r="B35" s="38" t="str">
        <f t="shared" si="0"/>
        <v>felicia  jennings</v>
      </c>
      <c r="C35" s="38" t="str">
        <f t="shared" si="1"/>
        <v>FELICIA  JENNINGS</v>
      </c>
      <c r="D35" s="38" t="str">
        <f t="shared" si="2"/>
        <v>Felicia  Jennings</v>
      </c>
      <c r="E35" s="38" t="s">
        <v>254</v>
      </c>
      <c r="F35" s="38">
        <f t="shared" si="3"/>
        <v>7</v>
      </c>
      <c r="H35" s="38" t="s">
        <v>255</v>
      </c>
      <c r="I35" s="38" t="s">
        <v>1144</v>
      </c>
      <c r="J35" s="38" t="s">
        <v>403</v>
      </c>
      <c r="K35" s="38" t="s">
        <v>256</v>
      </c>
      <c r="L35" s="38"/>
    </row>
    <row r="36" spans="1:12">
      <c r="A36" s="38" t="s">
        <v>257</v>
      </c>
      <c r="B36" s="38" t="str">
        <f t="shared" si="0"/>
        <v>fernando  rowe</v>
      </c>
      <c r="C36" s="38" t="str">
        <f t="shared" si="1"/>
        <v>FERNANDO  ROWE</v>
      </c>
      <c r="D36" s="38" t="str">
        <f t="shared" si="2"/>
        <v>Fernando  Rowe</v>
      </c>
      <c r="E36" s="39" t="s">
        <v>258</v>
      </c>
      <c r="F36" s="38">
        <f t="shared" si="3"/>
        <v>7</v>
      </c>
    </row>
    <row r="37" spans="1:12">
      <c r="A37" s="39" t="s">
        <v>259</v>
      </c>
      <c r="B37" s="38" t="str">
        <f t="shared" si="0"/>
        <v>guillermo  potter</v>
      </c>
      <c r="C37" s="38" t="str">
        <f t="shared" si="1"/>
        <v>GUILLERMO  POTTER</v>
      </c>
      <c r="D37" s="38" t="str">
        <f t="shared" si="2"/>
        <v>Guillermo  Potter</v>
      </c>
      <c r="E37" s="38" t="s">
        <v>260</v>
      </c>
      <c r="F37" s="38">
        <f t="shared" si="3"/>
        <v>7</v>
      </c>
    </row>
    <row r="38" spans="1:12">
      <c r="A38" s="38" t="s">
        <v>261</v>
      </c>
      <c r="B38" s="38" t="str">
        <f t="shared" si="0"/>
        <v>herman  williams</v>
      </c>
      <c r="C38" s="38" t="str">
        <f t="shared" si="1"/>
        <v>HERMAN  WILLIAMS</v>
      </c>
      <c r="D38" s="38" t="str">
        <f t="shared" si="2"/>
        <v>Herman  Williams</v>
      </c>
      <c r="E38" s="39" t="s">
        <v>262</v>
      </c>
      <c r="F38" s="38">
        <f t="shared" si="3"/>
        <v>7</v>
      </c>
    </row>
    <row r="39" spans="1:12">
      <c r="A39" s="39" t="s">
        <v>263</v>
      </c>
      <c r="B39" s="38" t="str">
        <f t="shared" si="0"/>
        <v>iris  underwood</v>
      </c>
      <c r="C39" s="38" t="str">
        <f t="shared" si="1"/>
        <v>IRIS  UNDERWOOD</v>
      </c>
      <c r="D39" s="38" t="str">
        <f t="shared" si="2"/>
        <v>Iris  Underwood</v>
      </c>
      <c r="E39" s="38" t="s">
        <v>264</v>
      </c>
      <c r="F39" s="38">
        <f t="shared" si="3"/>
        <v>7</v>
      </c>
    </row>
    <row r="40" spans="1:12">
      <c r="A40" s="38" t="s">
        <v>265</v>
      </c>
      <c r="B40" s="38" t="str">
        <f t="shared" si="0"/>
        <v>isabel  cross</v>
      </c>
      <c r="C40" s="38" t="str">
        <f t="shared" si="1"/>
        <v>ISABEL  CROSS</v>
      </c>
      <c r="D40" s="38" t="str">
        <f t="shared" si="2"/>
        <v>Isabel  Cross</v>
      </c>
      <c r="E40" s="39" t="s">
        <v>266</v>
      </c>
      <c r="F40" s="38">
        <f t="shared" si="3"/>
        <v>7</v>
      </c>
    </row>
    <row r="41" spans="1:12">
      <c r="A41" s="39" t="s">
        <v>267</v>
      </c>
      <c r="B41" s="38" t="str">
        <f t="shared" si="0"/>
        <v>ivan  adkins</v>
      </c>
      <c r="C41" s="38" t="str">
        <f t="shared" si="1"/>
        <v>IVAN  ADKINS</v>
      </c>
      <c r="D41" s="38" t="str">
        <f t="shared" si="2"/>
        <v>Ivan  Adkins</v>
      </c>
      <c r="E41" s="38" t="s">
        <v>268</v>
      </c>
      <c r="F41" s="38">
        <f t="shared" si="3"/>
        <v>7</v>
      </c>
    </row>
    <row r="42" spans="1:12">
      <c r="A42" s="38" t="s">
        <v>269</v>
      </c>
      <c r="B42" s="38" t="str">
        <f t="shared" si="0"/>
        <v>jaime  pearson</v>
      </c>
      <c r="C42" s="38" t="str">
        <f t="shared" si="1"/>
        <v>JAIME  PEARSON</v>
      </c>
      <c r="D42" s="38" t="str">
        <f t="shared" si="2"/>
        <v>Jaime  Pearson</v>
      </c>
      <c r="E42" s="39" t="s">
        <v>270</v>
      </c>
      <c r="F42" s="38">
        <f t="shared" si="3"/>
        <v>7</v>
      </c>
    </row>
    <row r="43" spans="1:12">
      <c r="A43" s="39" t="s">
        <v>271</v>
      </c>
      <c r="B43" s="38" t="str">
        <f t="shared" si="0"/>
        <v>jenny  garcia</v>
      </c>
      <c r="C43" s="38" t="str">
        <f t="shared" si="1"/>
        <v>JENNY  GARCIA</v>
      </c>
      <c r="D43" s="38" t="str">
        <f t="shared" si="2"/>
        <v>Jenny  Garcia</v>
      </c>
      <c r="E43" s="38" t="s">
        <v>272</v>
      </c>
      <c r="F43" s="38">
        <f t="shared" si="3"/>
        <v>7</v>
      </c>
    </row>
    <row r="44" spans="1:12">
      <c r="A44" s="38" t="s">
        <v>273</v>
      </c>
      <c r="B44" s="38" t="str">
        <f t="shared" si="0"/>
        <v>joey  wong</v>
      </c>
      <c r="C44" s="38" t="str">
        <f t="shared" si="1"/>
        <v>JOEY  WONG</v>
      </c>
      <c r="D44" s="38" t="str">
        <f t="shared" si="2"/>
        <v>Joey  Wong</v>
      </c>
      <c r="E44" s="39" t="s">
        <v>274</v>
      </c>
      <c r="F44" s="38">
        <f t="shared" si="3"/>
        <v>7</v>
      </c>
    </row>
    <row r="45" spans="1:12">
      <c r="A45" s="39" t="s">
        <v>275</v>
      </c>
      <c r="B45" s="38" t="str">
        <f t="shared" si="0"/>
        <v>johanna  boone</v>
      </c>
      <c r="C45" s="38" t="str">
        <f t="shared" si="1"/>
        <v>JOHANNA  BOONE</v>
      </c>
      <c r="D45" s="38" t="str">
        <f t="shared" si="2"/>
        <v>Johanna  Boone</v>
      </c>
      <c r="E45" s="38" t="s">
        <v>276</v>
      </c>
      <c r="F45" s="38">
        <f t="shared" si="3"/>
        <v>7</v>
      </c>
    </row>
    <row r="46" spans="1:12">
      <c r="A46" s="38" t="s">
        <v>277</v>
      </c>
      <c r="B46" s="38" t="str">
        <f t="shared" si="0"/>
        <v>kyle  carr</v>
      </c>
      <c r="C46" s="38" t="str">
        <f t="shared" si="1"/>
        <v>KYLE  CARR</v>
      </c>
      <c r="D46" s="38" t="str">
        <f t="shared" si="2"/>
        <v>Kyle  Carr</v>
      </c>
      <c r="E46" s="39" t="s">
        <v>278</v>
      </c>
      <c r="F46" s="38">
        <f t="shared" si="3"/>
        <v>7</v>
      </c>
    </row>
    <row r="47" spans="1:12">
      <c r="A47" s="39" t="s">
        <v>279</v>
      </c>
      <c r="B47" s="38" t="str">
        <f t="shared" si="0"/>
        <v>lance  yates</v>
      </c>
      <c r="C47" s="38" t="str">
        <f t="shared" si="1"/>
        <v>LANCE  YATES</v>
      </c>
      <c r="D47" s="38" t="str">
        <f t="shared" si="2"/>
        <v>Lance  Yates</v>
      </c>
      <c r="E47" s="38" t="s">
        <v>280</v>
      </c>
      <c r="F47" s="38">
        <f t="shared" si="3"/>
        <v>7</v>
      </c>
    </row>
    <row r="48" spans="1:12">
      <c r="A48" s="38" t="s">
        <v>281</v>
      </c>
      <c r="B48" s="38" t="str">
        <f t="shared" si="0"/>
        <v>lee  mack</v>
      </c>
      <c r="C48" s="38" t="str">
        <f t="shared" si="1"/>
        <v>LEE  MACK</v>
      </c>
      <c r="D48" s="38" t="str">
        <f t="shared" si="2"/>
        <v>Lee  Mack</v>
      </c>
      <c r="E48" s="39" t="s">
        <v>282</v>
      </c>
      <c r="F48" s="38">
        <f t="shared" si="3"/>
        <v>7</v>
      </c>
    </row>
    <row r="49" spans="1:6">
      <c r="A49" s="39" t="s">
        <v>283</v>
      </c>
      <c r="B49" s="38" t="str">
        <f t="shared" si="0"/>
        <v>lorraine  gibson</v>
      </c>
      <c r="C49" s="38" t="str">
        <f t="shared" si="1"/>
        <v>LORRAINE  GIBSON</v>
      </c>
      <c r="D49" s="38" t="str">
        <f t="shared" si="2"/>
        <v>Lorraine  Gibson</v>
      </c>
      <c r="E49" s="38" t="s">
        <v>284</v>
      </c>
      <c r="F49" s="38">
        <f t="shared" si="3"/>
        <v>7</v>
      </c>
    </row>
    <row r="50" spans="1:6">
      <c r="A50" s="38" t="s">
        <v>285</v>
      </c>
      <c r="B50" s="38" t="str">
        <f t="shared" si="0"/>
        <v>lula  daniels</v>
      </c>
      <c r="C50" s="38" t="str">
        <f t="shared" si="1"/>
        <v>LULA  DANIELS</v>
      </c>
      <c r="D50" s="38" t="str">
        <f t="shared" si="2"/>
        <v>Lula  Daniels</v>
      </c>
      <c r="E50" s="39" t="s">
        <v>286</v>
      </c>
      <c r="F50" s="38">
        <f t="shared" si="3"/>
        <v>7</v>
      </c>
    </row>
    <row r="51" spans="1:6">
      <c r="A51" s="39" t="s">
        <v>287</v>
      </c>
      <c r="B51" s="38" t="str">
        <f t="shared" si="0"/>
        <v>lynette  brewer</v>
      </c>
      <c r="C51" s="38" t="str">
        <f t="shared" si="1"/>
        <v>LYNETTE  BREWER</v>
      </c>
      <c r="D51" s="38" t="str">
        <f t="shared" si="2"/>
        <v>Lynette  Brewer</v>
      </c>
      <c r="E51" s="38" t="s">
        <v>288</v>
      </c>
      <c r="F51" s="38">
        <f t="shared" si="3"/>
        <v>7</v>
      </c>
    </row>
    <row r="52" spans="1:6">
      <c r="A52" s="38" t="s">
        <v>289</v>
      </c>
      <c r="B52" s="38" t="str">
        <f t="shared" si="0"/>
        <v>mable  lindsey</v>
      </c>
      <c r="C52" s="38" t="str">
        <f t="shared" si="1"/>
        <v>MABLE  LINDSEY</v>
      </c>
      <c r="D52" s="38" t="str">
        <f t="shared" si="2"/>
        <v>Mable  Lindsey</v>
      </c>
      <c r="E52" s="39" t="s">
        <v>290</v>
      </c>
      <c r="F52" s="38">
        <f t="shared" si="3"/>
        <v>7</v>
      </c>
    </row>
    <row r="53" spans="1:6">
      <c r="A53" s="39" t="s">
        <v>291</v>
      </c>
      <c r="B53" s="38" t="str">
        <f t="shared" si="0"/>
        <v>marian  hill</v>
      </c>
      <c r="C53" s="38" t="str">
        <f t="shared" si="1"/>
        <v>MARIAN  HILL</v>
      </c>
      <c r="D53" s="38" t="str">
        <f t="shared" si="2"/>
        <v>Marian  Hill</v>
      </c>
      <c r="E53" s="38" t="s">
        <v>292</v>
      </c>
      <c r="F53" s="38">
        <f t="shared" si="3"/>
        <v>7</v>
      </c>
    </row>
    <row r="54" spans="1:6">
      <c r="A54" s="38" t="s">
        <v>293</v>
      </c>
      <c r="B54" s="38" t="str">
        <f t="shared" si="0"/>
        <v>marion  glover</v>
      </c>
      <c r="C54" s="38" t="str">
        <f t="shared" si="1"/>
        <v>MARION  GLOVER</v>
      </c>
      <c r="D54" s="38" t="str">
        <f t="shared" si="2"/>
        <v>Marion  Glover</v>
      </c>
      <c r="E54" s="39" t="s">
        <v>294</v>
      </c>
      <c r="F54" s="38">
        <f t="shared" si="3"/>
        <v>7</v>
      </c>
    </row>
    <row r="55" spans="1:6">
      <c r="A55" s="39" t="s">
        <v>295</v>
      </c>
      <c r="B55" s="38" t="str">
        <f t="shared" si="0"/>
        <v>max  rodgers</v>
      </c>
      <c r="C55" s="38" t="str">
        <f t="shared" si="1"/>
        <v>MAX  RODGERS</v>
      </c>
      <c r="D55" s="38" t="str">
        <f t="shared" si="2"/>
        <v>Max  Rodgers</v>
      </c>
      <c r="E55" s="38" t="s">
        <v>296</v>
      </c>
      <c r="F55" s="38">
        <f t="shared" si="3"/>
        <v>7</v>
      </c>
    </row>
    <row r="56" spans="1:6">
      <c r="A56" s="38" t="s">
        <v>297</v>
      </c>
      <c r="B56" s="38" t="str">
        <f t="shared" si="0"/>
        <v>nellie  joseph</v>
      </c>
      <c r="C56" s="38" t="str">
        <f t="shared" si="1"/>
        <v>NELLIE  JOSEPH</v>
      </c>
      <c r="D56" s="38" t="str">
        <f t="shared" si="2"/>
        <v>Nellie  Joseph</v>
      </c>
      <c r="E56" s="39" t="s">
        <v>298</v>
      </c>
      <c r="F56" s="38">
        <f t="shared" si="3"/>
        <v>7</v>
      </c>
    </row>
    <row r="57" spans="1:6">
      <c r="A57" s="39" t="s">
        <v>299</v>
      </c>
      <c r="B57" s="38" t="str">
        <f t="shared" si="0"/>
        <v>patty  thompson</v>
      </c>
      <c r="C57" s="38" t="str">
        <f t="shared" si="1"/>
        <v>PATTY  THOMPSON</v>
      </c>
      <c r="D57" s="38" t="str">
        <f t="shared" si="2"/>
        <v>Patty  Thompson</v>
      </c>
      <c r="E57" s="38" t="s">
        <v>300</v>
      </c>
      <c r="F57" s="38">
        <f t="shared" si="3"/>
        <v>7</v>
      </c>
    </row>
    <row r="58" spans="1:6">
      <c r="A58" s="38" t="s">
        <v>301</v>
      </c>
      <c r="B58" s="38" t="str">
        <f t="shared" si="0"/>
        <v>paulette  spencer</v>
      </c>
      <c r="C58" s="38" t="str">
        <f t="shared" si="1"/>
        <v>PAULETTE  SPENCER</v>
      </c>
      <c r="D58" s="38" t="str">
        <f t="shared" si="2"/>
        <v>Paulette  Spencer</v>
      </c>
      <c r="E58" s="39" t="s">
        <v>302</v>
      </c>
      <c r="F58" s="38">
        <f t="shared" si="3"/>
        <v>7</v>
      </c>
    </row>
    <row r="59" spans="1:6">
      <c r="A59" s="39" t="s">
        <v>303</v>
      </c>
      <c r="B59" s="38" t="str">
        <f t="shared" si="0"/>
        <v>pauline  beck</v>
      </c>
      <c r="C59" s="38" t="str">
        <f t="shared" si="1"/>
        <v>PAULINE  BECK</v>
      </c>
      <c r="D59" s="38" t="str">
        <f t="shared" si="2"/>
        <v>Pauline  Beck</v>
      </c>
      <c r="E59" s="38" t="s">
        <v>304</v>
      </c>
      <c r="F59" s="38">
        <f t="shared" si="3"/>
        <v>7</v>
      </c>
    </row>
    <row r="60" spans="1:6">
      <c r="A60" s="38" t="s">
        <v>305</v>
      </c>
      <c r="B60" s="38" t="str">
        <f t="shared" si="0"/>
        <v>peter  hodges</v>
      </c>
      <c r="C60" s="38" t="str">
        <f t="shared" si="1"/>
        <v>PETER  HODGES</v>
      </c>
      <c r="D60" s="38" t="str">
        <f t="shared" si="2"/>
        <v>Peter  Hodges</v>
      </c>
      <c r="E60" s="39" t="s">
        <v>306</v>
      </c>
      <c r="F60" s="38">
        <f t="shared" si="3"/>
        <v>7</v>
      </c>
    </row>
    <row r="61" spans="1:6">
      <c r="A61" s="39" t="s">
        <v>307</v>
      </c>
      <c r="B61" s="38" t="str">
        <f t="shared" si="0"/>
        <v>rachel  gomez</v>
      </c>
      <c r="C61" s="38" t="str">
        <f t="shared" si="1"/>
        <v>RACHEL  GOMEZ</v>
      </c>
      <c r="D61" s="38" t="str">
        <f t="shared" si="2"/>
        <v>Rachel  Gomez</v>
      </c>
      <c r="E61" s="38" t="s">
        <v>308</v>
      </c>
      <c r="F61" s="38">
        <f t="shared" si="3"/>
        <v>7</v>
      </c>
    </row>
    <row r="62" spans="1:6">
      <c r="A62" s="38" t="s">
        <v>309</v>
      </c>
      <c r="B62" s="38" t="str">
        <f t="shared" si="0"/>
        <v>robert  munoz</v>
      </c>
      <c r="C62" s="38" t="str">
        <f t="shared" si="1"/>
        <v>ROBERT  MUNOZ</v>
      </c>
      <c r="D62" s="38" t="str">
        <f t="shared" si="2"/>
        <v>Robert  Munoz</v>
      </c>
      <c r="E62" s="39" t="s">
        <v>310</v>
      </c>
      <c r="F62" s="38">
        <f t="shared" si="3"/>
        <v>7</v>
      </c>
    </row>
    <row r="63" spans="1:6">
      <c r="A63" s="39" t="s">
        <v>311</v>
      </c>
      <c r="B63" s="38" t="str">
        <f t="shared" si="0"/>
        <v>ruben  nunez</v>
      </c>
      <c r="C63" s="38" t="str">
        <f t="shared" si="1"/>
        <v>RUBEN  NUNEZ</v>
      </c>
      <c r="D63" s="38" t="str">
        <f t="shared" si="2"/>
        <v>Ruben  Nunez</v>
      </c>
      <c r="E63" s="38" t="s">
        <v>312</v>
      </c>
      <c r="F63" s="38">
        <f t="shared" si="3"/>
        <v>7</v>
      </c>
    </row>
    <row r="64" spans="1:6">
      <c r="A64" s="38" t="s">
        <v>313</v>
      </c>
      <c r="B64" s="38" t="str">
        <f t="shared" si="0"/>
        <v>salvador  bass</v>
      </c>
      <c r="C64" s="38" t="str">
        <f t="shared" si="1"/>
        <v>SALVADOR  BASS</v>
      </c>
      <c r="D64" s="38" t="str">
        <f t="shared" si="2"/>
        <v>Salvador  Bass</v>
      </c>
      <c r="E64" s="39" t="s">
        <v>314</v>
      </c>
      <c r="F64" s="38">
        <f t="shared" si="3"/>
        <v>7</v>
      </c>
    </row>
    <row r="65" spans="1:6">
      <c r="A65" s="39" t="s">
        <v>315</v>
      </c>
      <c r="B65" s="38" t="str">
        <f t="shared" si="0"/>
        <v>sandra  floyd</v>
      </c>
      <c r="C65" s="38" t="str">
        <f t="shared" si="1"/>
        <v>SANDRA  FLOYD</v>
      </c>
      <c r="D65" s="38" t="str">
        <f t="shared" si="2"/>
        <v>Sandra  Floyd</v>
      </c>
      <c r="E65" s="38" t="s">
        <v>316</v>
      </c>
      <c r="F65" s="38">
        <f t="shared" si="3"/>
        <v>7</v>
      </c>
    </row>
    <row r="66" spans="1:6">
      <c r="A66" s="38" t="s">
        <v>317</v>
      </c>
      <c r="B66" s="38" t="str">
        <f t="shared" si="0"/>
        <v>shari  silva</v>
      </c>
      <c r="C66" s="38" t="str">
        <f t="shared" si="1"/>
        <v>SHARI  SILVA</v>
      </c>
      <c r="D66" s="38" t="str">
        <f t="shared" si="2"/>
        <v>Shari  Silva</v>
      </c>
      <c r="E66" s="39" t="s">
        <v>318</v>
      </c>
      <c r="F66" s="38">
        <f t="shared" si="3"/>
        <v>7</v>
      </c>
    </row>
    <row r="67" spans="1:6">
      <c r="A67" s="39" t="s">
        <v>319</v>
      </c>
      <c r="B67" s="38" t="str">
        <f t="shared" ref="B67:B73" si="10">LOWER(A67)</f>
        <v>sonya  mullins</v>
      </c>
      <c r="C67" s="38" t="str">
        <f t="shared" ref="C67:C73" si="11">UPPER(A67)</f>
        <v>SONYA  MULLINS</v>
      </c>
      <c r="D67" s="38" t="str">
        <f t="shared" ref="D67:D73" si="12">PROPER(B67)</f>
        <v>Sonya  Mullins</v>
      </c>
      <c r="E67" s="38" t="s">
        <v>320</v>
      </c>
      <c r="F67" s="38">
        <f t="shared" ref="F67:F73" si="13">LEN(E67)</f>
        <v>7</v>
      </c>
    </row>
    <row r="68" spans="1:6">
      <c r="A68" s="38" t="s">
        <v>321</v>
      </c>
      <c r="B68" s="38" t="str">
        <f t="shared" si="10"/>
        <v>sylvester  morales</v>
      </c>
      <c r="C68" s="38" t="str">
        <f t="shared" si="11"/>
        <v>SYLVESTER  MORALES</v>
      </c>
      <c r="D68" s="38" t="str">
        <f t="shared" si="12"/>
        <v>Sylvester  Morales</v>
      </c>
      <c r="E68" s="39" t="s">
        <v>322</v>
      </c>
      <c r="F68" s="38">
        <f t="shared" si="13"/>
        <v>7</v>
      </c>
    </row>
    <row r="69" spans="1:6">
      <c r="A69" s="39" t="s">
        <v>323</v>
      </c>
      <c r="B69" s="38" t="str">
        <f t="shared" si="10"/>
        <v>tiffany  may</v>
      </c>
      <c r="C69" s="38" t="str">
        <f t="shared" si="11"/>
        <v>TIFFANY  MAY</v>
      </c>
      <c r="D69" s="38" t="str">
        <f t="shared" si="12"/>
        <v>Tiffany  May</v>
      </c>
      <c r="E69" s="38" t="s">
        <v>324</v>
      </c>
      <c r="F69" s="38">
        <f t="shared" si="13"/>
        <v>7</v>
      </c>
    </row>
    <row r="70" spans="1:6">
      <c r="A70" s="38" t="s">
        <v>325</v>
      </c>
      <c r="B70" s="38" t="str">
        <f t="shared" si="10"/>
        <v>tracy  reed</v>
      </c>
      <c r="C70" s="38" t="str">
        <f t="shared" si="11"/>
        <v>TRACY  REED</v>
      </c>
      <c r="D70" s="38" t="str">
        <f t="shared" si="12"/>
        <v>Tracy  Reed</v>
      </c>
      <c r="E70" s="39" t="s">
        <v>326</v>
      </c>
      <c r="F70" s="38">
        <f t="shared" si="13"/>
        <v>7</v>
      </c>
    </row>
    <row r="71" spans="1:6">
      <c r="A71" s="39" t="s">
        <v>327</v>
      </c>
      <c r="B71" s="38" t="str">
        <f t="shared" si="10"/>
        <v>trevor  jones</v>
      </c>
      <c r="C71" s="38" t="str">
        <f t="shared" si="11"/>
        <v>TREVOR  JONES</v>
      </c>
      <c r="D71" s="38" t="str">
        <f t="shared" si="12"/>
        <v>Trevor  Jones</v>
      </c>
      <c r="E71" s="38" t="s">
        <v>328</v>
      </c>
      <c r="F71" s="38">
        <f t="shared" si="13"/>
        <v>7</v>
      </c>
    </row>
    <row r="72" spans="1:6">
      <c r="A72" s="38" t="s">
        <v>329</v>
      </c>
      <c r="B72" s="38" t="str">
        <f t="shared" si="10"/>
        <v>willie  vega</v>
      </c>
      <c r="C72" s="38" t="str">
        <f t="shared" si="11"/>
        <v>WILLIE  VEGA</v>
      </c>
      <c r="D72" s="38" t="str">
        <f t="shared" si="12"/>
        <v>Willie  Vega</v>
      </c>
      <c r="E72" s="39" t="s">
        <v>330</v>
      </c>
      <c r="F72" s="38">
        <f t="shared" si="13"/>
        <v>7</v>
      </c>
    </row>
    <row r="73" spans="1:6">
      <c r="A73" s="39" t="s">
        <v>331</v>
      </c>
      <c r="B73" s="38" t="str">
        <f t="shared" si="10"/>
        <v>woodrow  colon</v>
      </c>
      <c r="C73" s="38" t="str">
        <f t="shared" si="11"/>
        <v>WOODROW  COLON</v>
      </c>
      <c r="D73" s="38" t="str">
        <f t="shared" si="12"/>
        <v>Woodrow  Colon</v>
      </c>
      <c r="E73" s="38" t="s">
        <v>332</v>
      </c>
      <c r="F73" s="38">
        <f t="shared" si="13"/>
        <v>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ADDB4-5ABD-4AC8-8E9B-623C56081E87}">
  <dimension ref="A2:O35"/>
  <sheetViews>
    <sheetView workbookViewId="0">
      <selection activeCell="C1" sqref="C1"/>
    </sheetView>
  </sheetViews>
  <sheetFormatPr defaultColWidth="9" defaultRowHeight="14.4"/>
  <cols>
    <col min="1" max="1" width="7" style="41" bestFit="1" customWidth="1"/>
    <col min="2" max="2" width="12.77734375" style="41" bestFit="1" customWidth="1"/>
    <col min="3" max="3" width="10.77734375" style="41" bestFit="1" customWidth="1"/>
    <col min="4" max="6" width="12.109375" style="41" bestFit="1" customWidth="1"/>
    <col min="7" max="7" width="6.6640625" style="41" bestFit="1" customWidth="1"/>
    <col min="8" max="9" width="5" style="41" bestFit="1" customWidth="1"/>
    <col min="10" max="10" width="7.77734375" style="41" bestFit="1" customWidth="1"/>
    <col min="11" max="11" width="7" style="41" bestFit="1" customWidth="1"/>
    <col min="12" max="14" width="12.77734375" style="41" customWidth="1"/>
    <col min="15" max="15" width="49.44140625" style="41" bestFit="1" customWidth="1"/>
    <col min="16" max="16384" width="9" style="41"/>
  </cols>
  <sheetData>
    <row r="2" spans="1:15" ht="15" thickBot="1">
      <c r="A2" s="42" t="s">
        <v>333</v>
      </c>
    </row>
    <row r="3" spans="1:15" ht="16.2" thickBot="1">
      <c r="A3" s="231" t="s">
        <v>334</v>
      </c>
      <c r="B3" s="232"/>
      <c r="C3" s="232"/>
      <c r="D3" s="232"/>
      <c r="E3" s="232"/>
      <c r="F3" s="232"/>
      <c r="G3" s="232"/>
      <c r="H3" s="232"/>
      <c r="I3" s="232"/>
      <c r="J3" s="232"/>
      <c r="K3" s="232"/>
      <c r="L3" s="233" t="s">
        <v>335</v>
      </c>
      <c r="M3" s="233"/>
      <c r="N3" s="233"/>
      <c r="O3" s="234"/>
    </row>
    <row r="4" spans="1:15" ht="15" thickBot="1">
      <c r="A4" s="43" t="s">
        <v>336</v>
      </c>
      <c r="B4" s="43" t="s">
        <v>221</v>
      </c>
      <c r="C4" s="43" t="s">
        <v>222</v>
      </c>
      <c r="D4" s="43" t="s">
        <v>337</v>
      </c>
      <c r="E4" s="43" t="s">
        <v>338</v>
      </c>
      <c r="F4" s="43" t="s">
        <v>339</v>
      </c>
      <c r="G4" s="43" t="s">
        <v>340</v>
      </c>
      <c r="H4" s="43" t="s">
        <v>341</v>
      </c>
      <c r="I4" s="43" t="s">
        <v>104</v>
      </c>
      <c r="J4" s="43" t="s">
        <v>342</v>
      </c>
      <c r="K4" s="44" t="s">
        <v>343</v>
      </c>
      <c r="L4" s="45" t="s">
        <v>344</v>
      </c>
      <c r="M4" s="46" t="s">
        <v>345</v>
      </c>
      <c r="N4" s="47" t="s">
        <v>346</v>
      </c>
      <c r="O4" s="48" t="s">
        <v>347</v>
      </c>
    </row>
    <row r="5" spans="1:15">
      <c r="A5" s="49" t="s">
        <v>348</v>
      </c>
      <c r="B5" s="49" t="s">
        <v>349</v>
      </c>
      <c r="C5" s="49" t="s">
        <v>350</v>
      </c>
      <c r="D5" s="49">
        <v>893</v>
      </c>
      <c r="E5" s="49" t="s">
        <v>351</v>
      </c>
      <c r="F5" s="49" t="s">
        <v>352</v>
      </c>
      <c r="G5" s="49" t="s">
        <v>353</v>
      </c>
      <c r="H5" s="49" t="s">
        <v>354</v>
      </c>
      <c r="I5" s="49" t="s">
        <v>354</v>
      </c>
      <c r="J5" s="49">
        <v>110085</v>
      </c>
      <c r="K5" s="50" t="s">
        <v>355</v>
      </c>
      <c r="L5" s="51"/>
      <c r="M5" s="52"/>
      <c r="N5" s="53"/>
      <c r="O5" s="54"/>
    </row>
    <row r="6" spans="1:15">
      <c r="A6" s="49" t="s">
        <v>356</v>
      </c>
      <c r="B6" s="49" t="s">
        <v>357</v>
      </c>
      <c r="C6" s="49" t="s">
        <v>358</v>
      </c>
      <c r="D6" s="49">
        <v>805</v>
      </c>
      <c r="E6" s="49" t="s">
        <v>359</v>
      </c>
      <c r="F6" s="49" t="s">
        <v>360</v>
      </c>
      <c r="G6" s="49" t="s">
        <v>353</v>
      </c>
      <c r="H6" s="49" t="s">
        <v>354</v>
      </c>
      <c r="I6" s="49" t="s">
        <v>354</v>
      </c>
      <c r="J6" s="49">
        <v>110085</v>
      </c>
      <c r="K6" s="50" t="s">
        <v>355</v>
      </c>
      <c r="L6" s="55"/>
      <c r="M6" s="56"/>
      <c r="N6" s="57"/>
      <c r="O6" s="54"/>
    </row>
    <row r="7" spans="1:15">
      <c r="A7" s="49" t="s">
        <v>361</v>
      </c>
      <c r="B7" s="49" t="s">
        <v>362</v>
      </c>
      <c r="C7" s="49" t="s">
        <v>363</v>
      </c>
      <c r="D7" s="49">
        <v>77</v>
      </c>
      <c r="E7" s="49" t="s">
        <v>364</v>
      </c>
      <c r="F7" s="49" t="s">
        <v>365</v>
      </c>
      <c r="G7" s="49" t="s">
        <v>353</v>
      </c>
      <c r="H7" s="49" t="s">
        <v>354</v>
      </c>
      <c r="I7" s="49" t="s">
        <v>354</v>
      </c>
      <c r="J7" s="49">
        <v>110085</v>
      </c>
      <c r="K7" s="50" t="s">
        <v>355</v>
      </c>
      <c r="L7" s="55"/>
      <c r="M7" s="56"/>
      <c r="N7" s="57"/>
      <c r="O7" s="54"/>
    </row>
    <row r="8" spans="1:15">
      <c r="A8" s="49" t="s">
        <v>366</v>
      </c>
      <c r="B8" s="49" t="s">
        <v>367</v>
      </c>
      <c r="C8" s="49" t="s">
        <v>368</v>
      </c>
      <c r="D8" s="49">
        <v>263</v>
      </c>
      <c r="E8" s="49" t="s">
        <v>369</v>
      </c>
      <c r="F8" s="49" t="s">
        <v>370</v>
      </c>
      <c r="G8" s="49" t="s">
        <v>353</v>
      </c>
      <c r="H8" s="49" t="s">
        <v>354</v>
      </c>
      <c r="I8" s="49" t="s">
        <v>354</v>
      </c>
      <c r="J8" s="49">
        <v>110085</v>
      </c>
      <c r="K8" s="50" t="s">
        <v>355</v>
      </c>
      <c r="L8" s="55"/>
      <c r="M8" s="56"/>
      <c r="N8" s="57"/>
      <c r="O8" s="54"/>
    </row>
    <row r="9" spans="1:15">
      <c r="A9" s="49" t="s">
        <v>371</v>
      </c>
      <c r="B9" s="49" t="s">
        <v>372</v>
      </c>
      <c r="C9" s="49" t="s">
        <v>373</v>
      </c>
      <c r="D9" s="49">
        <v>853</v>
      </c>
      <c r="E9" s="49" t="s">
        <v>374</v>
      </c>
      <c r="F9" s="49" t="s">
        <v>375</v>
      </c>
      <c r="G9" s="49" t="s">
        <v>353</v>
      </c>
      <c r="H9" s="49" t="s">
        <v>354</v>
      </c>
      <c r="I9" s="49" t="s">
        <v>354</v>
      </c>
      <c r="J9" s="49">
        <v>110085</v>
      </c>
      <c r="K9" s="50" t="s">
        <v>355</v>
      </c>
      <c r="L9" s="55"/>
      <c r="M9" s="56"/>
      <c r="N9" s="57"/>
      <c r="O9" s="54"/>
    </row>
    <row r="10" spans="1:15">
      <c r="A10" s="49" t="s">
        <v>376</v>
      </c>
      <c r="B10" s="49" t="s">
        <v>377</v>
      </c>
      <c r="C10" s="49" t="s">
        <v>378</v>
      </c>
      <c r="D10" s="49">
        <v>395</v>
      </c>
      <c r="E10" s="49" t="s">
        <v>359</v>
      </c>
      <c r="F10" s="49" t="s">
        <v>370</v>
      </c>
      <c r="G10" s="49" t="s">
        <v>379</v>
      </c>
      <c r="H10" s="49" t="s">
        <v>354</v>
      </c>
      <c r="I10" s="49" t="s">
        <v>354</v>
      </c>
      <c r="J10" s="49">
        <v>110075</v>
      </c>
      <c r="K10" s="50" t="s">
        <v>355</v>
      </c>
      <c r="L10" s="55"/>
      <c r="M10" s="56"/>
      <c r="N10" s="57"/>
      <c r="O10" s="54"/>
    </row>
    <row r="11" spans="1:15">
      <c r="A11" s="49" t="s">
        <v>380</v>
      </c>
      <c r="B11" s="49" t="s">
        <v>381</v>
      </c>
      <c r="C11" s="49" t="s">
        <v>382</v>
      </c>
      <c r="D11" s="49">
        <v>317</v>
      </c>
      <c r="E11" s="49" t="s">
        <v>383</v>
      </c>
      <c r="F11" s="49" t="s">
        <v>384</v>
      </c>
      <c r="G11" s="49" t="s">
        <v>379</v>
      </c>
      <c r="H11" s="49" t="s">
        <v>354</v>
      </c>
      <c r="I11" s="49" t="s">
        <v>354</v>
      </c>
      <c r="J11" s="49">
        <v>110075</v>
      </c>
      <c r="K11" s="50" t="s">
        <v>355</v>
      </c>
      <c r="L11" s="55"/>
      <c r="M11" s="56"/>
      <c r="N11" s="57"/>
      <c r="O11" s="54"/>
    </row>
    <row r="12" spans="1:15">
      <c r="A12" s="49" t="s">
        <v>371</v>
      </c>
      <c r="B12" s="49" t="s">
        <v>385</v>
      </c>
      <c r="C12" s="49" t="s">
        <v>386</v>
      </c>
      <c r="D12" s="49">
        <v>191</v>
      </c>
      <c r="E12" s="49" t="s">
        <v>364</v>
      </c>
      <c r="F12" s="49" t="s">
        <v>387</v>
      </c>
      <c r="G12" s="49" t="s">
        <v>379</v>
      </c>
      <c r="H12" s="49" t="s">
        <v>354</v>
      </c>
      <c r="I12" s="49" t="s">
        <v>354</v>
      </c>
      <c r="J12" s="49">
        <v>110075</v>
      </c>
      <c r="K12" s="50" t="s">
        <v>355</v>
      </c>
      <c r="L12" s="55"/>
      <c r="M12" s="56"/>
      <c r="N12" s="57"/>
      <c r="O12" s="54"/>
    </row>
    <row r="13" spans="1:15">
      <c r="A13" s="49" t="s">
        <v>388</v>
      </c>
      <c r="B13" s="49" t="s">
        <v>389</v>
      </c>
      <c r="C13" s="49" t="s">
        <v>390</v>
      </c>
      <c r="D13" s="49">
        <v>321</v>
      </c>
      <c r="E13" s="49" t="s">
        <v>383</v>
      </c>
      <c r="F13" s="49" t="s">
        <v>391</v>
      </c>
      <c r="G13" s="49" t="s">
        <v>379</v>
      </c>
      <c r="H13" s="49" t="s">
        <v>354</v>
      </c>
      <c r="I13" s="49" t="s">
        <v>354</v>
      </c>
      <c r="J13" s="49">
        <v>110075</v>
      </c>
      <c r="K13" s="50" t="s">
        <v>355</v>
      </c>
      <c r="L13" s="55"/>
      <c r="M13" s="56"/>
      <c r="N13" s="57"/>
      <c r="O13" s="54"/>
    </row>
    <row r="14" spans="1:15">
      <c r="A14" s="49" t="s">
        <v>392</v>
      </c>
      <c r="B14" s="49" t="s">
        <v>393</v>
      </c>
      <c r="C14" s="49" t="s">
        <v>394</v>
      </c>
      <c r="D14" s="49">
        <v>246</v>
      </c>
      <c r="E14" s="49" t="s">
        <v>395</v>
      </c>
      <c r="F14" s="49" t="s">
        <v>396</v>
      </c>
      <c r="G14" s="49" t="s">
        <v>379</v>
      </c>
      <c r="H14" s="49" t="s">
        <v>354</v>
      </c>
      <c r="I14" s="49" t="s">
        <v>354</v>
      </c>
      <c r="J14" s="49">
        <v>110075</v>
      </c>
      <c r="K14" s="50" t="s">
        <v>355</v>
      </c>
      <c r="L14" s="55"/>
      <c r="M14" s="56"/>
      <c r="N14" s="57"/>
      <c r="O14" s="54"/>
    </row>
    <row r="15" spans="1:15">
      <c r="A15" s="49" t="s">
        <v>397</v>
      </c>
      <c r="B15" s="49" t="s">
        <v>398</v>
      </c>
      <c r="C15" s="49" t="s">
        <v>399</v>
      </c>
      <c r="D15" s="49">
        <v>655</v>
      </c>
      <c r="E15" s="49" t="s">
        <v>400</v>
      </c>
      <c r="F15" s="49" t="s">
        <v>396</v>
      </c>
      <c r="G15" s="49" t="s">
        <v>353</v>
      </c>
      <c r="H15" s="49" t="s">
        <v>354</v>
      </c>
      <c r="I15" s="49" t="s">
        <v>354</v>
      </c>
      <c r="J15" s="49">
        <v>110085</v>
      </c>
      <c r="K15" s="50" t="s">
        <v>355</v>
      </c>
      <c r="L15" s="55"/>
      <c r="M15" s="56"/>
      <c r="N15" s="57"/>
      <c r="O15" s="54"/>
    </row>
    <row r="16" spans="1:15">
      <c r="A16" s="49" t="s">
        <v>356</v>
      </c>
      <c r="B16" s="49" t="s">
        <v>401</v>
      </c>
      <c r="C16" s="49" t="s">
        <v>402</v>
      </c>
      <c r="D16" s="49">
        <v>507</v>
      </c>
      <c r="E16" s="49" t="s">
        <v>364</v>
      </c>
      <c r="F16" s="49" t="s">
        <v>396</v>
      </c>
      <c r="G16" s="49" t="s">
        <v>353</v>
      </c>
      <c r="H16" s="49" t="s">
        <v>354</v>
      </c>
      <c r="I16" s="49" t="s">
        <v>354</v>
      </c>
      <c r="J16" s="49">
        <v>110085</v>
      </c>
      <c r="K16" s="50" t="s">
        <v>355</v>
      </c>
      <c r="L16" s="55"/>
      <c r="M16" s="56"/>
      <c r="N16" s="57"/>
      <c r="O16" s="54"/>
    </row>
    <row r="17" spans="1:15">
      <c r="A17" s="49" t="s">
        <v>376</v>
      </c>
      <c r="B17" s="49" t="s">
        <v>381</v>
      </c>
      <c r="C17" s="49" t="s">
        <v>403</v>
      </c>
      <c r="D17" s="49">
        <v>195</v>
      </c>
      <c r="E17" s="49" t="s">
        <v>404</v>
      </c>
      <c r="F17" s="49" t="s">
        <v>405</v>
      </c>
      <c r="G17" s="49" t="s">
        <v>379</v>
      </c>
      <c r="H17" s="49" t="s">
        <v>354</v>
      </c>
      <c r="I17" s="49" t="s">
        <v>354</v>
      </c>
      <c r="J17" s="49">
        <v>110075</v>
      </c>
      <c r="K17" s="50" t="s">
        <v>355</v>
      </c>
      <c r="L17" s="55"/>
      <c r="M17" s="56"/>
      <c r="N17" s="57"/>
      <c r="O17" s="54"/>
    </row>
    <row r="18" spans="1:15">
      <c r="A18" s="49" t="s">
        <v>406</v>
      </c>
      <c r="B18" s="49" t="s">
        <v>407</v>
      </c>
      <c r="C18" s="49" t="s">
        <v>408</v>
      </c>
      <c r="D18" s="49">
        <v>493</v>
      </c>
      <c r="E18" s="49" t="s">
        <v>395</v>
      </c>
      <c r="F18" s="49" t="s">
        <v>409</v>
      </c>
      <c r="G18" s="49" t="s">
        <v>353</v>
      </c>
      <c r="H18" s="49" t="s">
        <v>354</v>
      </c>
      <c r="I18" s="49" t="s">
        <v>354</v>
      </c>
      <c r="J18" s="49">
        <v>110085</v>
      </c>
      <c r="K18" s="50" t="s">
        <v>355</v>
      </c>
      <c r="L18" s="55"/>
      <c r="M18" s="56"/>
      <c r="N18" s="57"/>
      <c r="O18" s="54"/>
    </row>
    <row r="19" spans="1:15">
      <c r="A19" s="49" t="s">
        <v>410</v>
      </c>
      <c r="B19" s="49" t="s">
        <v>411</v>
      </c>
      <c r="C19" s="49" t="s">
        <v>412</v>
      </c>
      <c r="D19" s="49">
        <v>592</v>
      </c>
      <c r="E19" s="49" t="s">
        <v>400</v>
      </c>
      <c r="F19" s="49" t="s">
        <v>413</v>
      </c>
      <c r="G19" s="49" t="s">
        <v>353</v>
      </c>
      <c r="H19" s="49" t="s">
        <v>354</v>
      </c>
      <c r="I19" s="49" t="s">
        <v>354</v>
      </c>
      <c r="J19" s="49">
        <v>110085</v>
      </c>
      <c r="K19" s="50" t="s">
        <v>355</v>
      </c>
      <c r="L19" s="55"/>
      <c r="M19" s="56"/>
      <c r="N19" s="57"/>
      <c r="O19" s="54"/>
    </row>
    <row r="20" spans="1:15" ht="15" thickBot="1">
      <c r="A20" s="49" t="s">
        <v>414</v>
      </c>
      <c r="B20" s="49" t="s">
        <v>415</v>
      </c>
      <c r="C20" s="49" t="s">
        <v>416</v>
      </c>
      <c r="D20" s="49">
        <v>906</v>
      </c>
      <c r="E20" s="49" t="s">
        <v>417</v>
      </c>
      <c r="F20" s="49" t="s">
        <v>360</v>
      </c>
      <c r="G20" s="49" t="s">
        <v>379</v>
      </c>
      <c r="H20" s="49" t="s">
        <v>354</v>
      </c>
      <c r="I20" s="49" t="s">
        <v>354</v>
      </c>
      <c r="J20" s="49">
        <v>110075</v>
      </c>
      <c r="K20" s="50" t="s">
        <v>355</v>
      </c>
      <c r="L20" s="58"/>
      <c r="M20" s="59"/>
      <c r="N20" s="60"/>
      <c r="O20" s="54"/>
    </row>
    <row r="34" spans="1:1">
      <c r="A34" s="61"/>
    </row>
    <row r="35" spans="1:1">
      <c r="A35" s="61"/>
    </row>
  </sheetData>
  <mergeCells count="2">
    <mergeCell ref="A3:K3"/>
    <mergeCell ref="L3:O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FBEA-C088-40DB-9FC3-0B3C33ADDBA6}">
  <dimension ref="A3:D36"/>
  <sheetViews>
    <sheetView showGridLines="0" workbookViewId="0">
      <selection activeCell="D5" sqref="D5"/>
    </sheetView>
  </sheetViews>
  <sheetFormatPr defaultColWidth="9" defaultRowHeight="13.2"/>
  <cols>
    <col min="1" max="1" width="65.88671875" style="64" customWidth="1"/>
    <col min="2" max="2" width="12.77734375" style="64" bestFit="1" customWidth="1"/>
    <col min="3" max="3" width="65" style="64" customWidth="1"/>
    <col min="4" max="4" width="20.44140625" style="64" customWidth="1"/>
    <col min="5" max="5" width="27.109375" style="64" customWidth="1"/>
    <col min="6" max="6" width="8.6640625" style="64" bestFit="1" customWidth="1"/>
    <col min="7" max="10" width="9" style="64"/>
    <col min="11" max="11" width="8" style="64" customWidth="1"/>
    <col min="12" max="16384" width="9" style="64"/>
  </cols>
  <sheetData>
    <row r="3" spans="1:4" ht="14.4">
      <c r="A3" s="235" t="s">
        <v>418</v>
      </c>
      <c r="B3" s="62"/>
      <c r="C3" s="236" t="s">
        <v>419</v>
      </c>
      <c r="D3" s="236"/>
    </row>
    <row r="4" spans="1:4" ht="14.4">
      <c r="A4" s="235"/>
      <c r="B4" s="62"/>
      <c r="C4" s="63" t="s">
        <v>420</v>
      </c>
      <c r="D4" s="63" t="s">
        <v>421</v>
      </c>
    </row>
    <row r="5" spans="1:4">
      <c r="A5" s="65" t="s">
        <v>422</v>
      </c>
      <c r="C5" s="66" t="str">
        <f>LEFT((TRIM(A5)),9)</f>
        <v>200684165</v>
      </c>
      <c r="D5" s="67">
        <v>10065.49</v>
      </c>
    </row>
    <row r="6" spans="1:4">
      <c r="A6" s="65" t="s">
        <v>1145</v>
      </c>
      <c r="C6" s="66" t="str">
        <f t="shared" ref="C6:C18" si="0">LEFT((TRIM(A6)),9)</f>
        <v>201853058</v>
      </c>
      <c r="D6" s="68">
        <v>0</v>
      </c>
    </row>
    <row r="7" spans="1:4">
      <c r="A7" s="65" t="s">
        <v>423</v>
      </c>
      <c r="C7" s="66" t="str">
        <f t="shared" si="0"/>
        <v>202352225</v>
      </c>
      <c r="D7" s="68">
        <v>117927.2</v>
      </c>
    </row>
    <row r="8" spans="1:4">
      <c r="A8" s="65" t="s">
        <v>424</v>
      </c>
      <c r="C8" s="66" t="str">
        <f t="shared" si="0"/>
        <v>202649638</v>
      </c>
      <c r="D8" s="68">
        <v>1558.09</v>
      </c>
    </row>
    <row r="9" spans="1:4">
      <c r="A9" s="65" t="s">
        <v>425</v>
      </c>
      <c r="C9" s="66" t="str">
        <f t="shared" si="0"/>
        <v>206423089</v>
      </c>
      <c r="D9" s="68">
        <v>6940.06</v>
      </c>
    </row>
    <row r="10" spans="1:4">
      <c r="A10" s="65" t="s">
        <v>426</v>
      </c>
      <c r="C10" s="66" t="str">
        <f t="shared" si="0"/>
        <v>208743393</v>
      </c>
      <c r="D10" s="68">
        <v>88</v>
      </c>
    </row>
    <row r="11" spans="1:4">
      <c r="A11" s="65" t="s">
        <v>427</v>
      </c>
      <c r="C11" s="66" t="str">
        <f t="shared" si="0"/>
        <v>211924246</v>
      </c>
      <c r="D11" s="68">
        <v>43617.120000000003</v>
      </c>
    </row>
    <row r="12" spans="1:4">
      <c r="A12" s="65" t="s">
        <v>428</v>
      </c>
      <c r="C12" s="66" t="str">
        <f t="shared" si="0"/>
        <v>212169635</v>
      </c>
      <c r="D12" s="68">
        <v>0</v>
      </c>
    </row>
    <row r="13" spans="1:4">
      <c r="A13" s="65" t="s">
        <v>429</v>
      </c>
      <c r="C13" s="66" t="str">
        <f t="shared" si="0"/>
        <v>213477359</v>
      </c>
      <c r="D13" s="68">
        <v>565936.93000000005</v>
      </c>
    </row>
    <row r="14" spans="1:4">
      <c r="A14" s="65" t="s">
        <v>430</v>
      </c>
      <c r="C14" s="66" t="str">
        <f t="shared" si="0"/>
        <v>214177453</v>
      </c>
      <c r="D14" s="68">
        <v>0</v>
      </c>
    </row>
    <row r="15" spans="1:4">
      <c r="A15" s="65" t="s">
        <v>431</v>
      </c>
      <c r="C15" s="66" t="str">
        <f t="shared" si="0"/>
        <v>214422560</v>
      </c>
      <c r="D15" s="68">
        <v>3000</v>
      </c>
    </row>
    <row r="16" spans="1:4">
      <c r="A16" s="65" t="s">
        <v>432</v>
      </c>
      <c r="C16" s="66" t="str">
        <f t="shared" si="0"/>
        <v>214430316</v>
      </c>
      <c r="D16" s="68">
        <v>96.96</v>
      </c>
    </row>
    <row r="17" spans="1:4">
      <c r="A17" s="65" t="s">
        <v>433</v>
      </c>
      <c r="C17" s="66" t="str">
        <f t="shared" si="0"/>
        <v>216335778</v>
      </c>
      <c r="D17" s="68">
        <v>25931.81</v>
      </c>
    </row>
    <row r="18" spans="1:4">
      <c r="A18" s="65" t="s">
        <v>434</v>
      </c>
      <c r="C18" s="66" t="str">
        <f t="shared" si="0"/>
        <v>221114481</v>
      </c>
      <c r="D18" s="68">
        <v>47366.62</v>
      </c>
    </row>
    <row r="21" spans="1:4">
      <c r="B21" s="211"/>
    </row>
    <row r="23" spans="1:4">
      <c r="B23" s="211"/>
      <c r="C23" s="211"/>
    </row>
    <row r="24" spans="1:4">
      <c r="B24" s="211"/>
    </row>
    <row r="25" spans="1:4">
      <c r="B25" s="211"/>
      <c r="C25" s="211"/>
    </row>
    <row r="26" spans="1:4">
      <c r="C26" s="211"/>
    </row>
    <row r="27" spans="1:4">
      <c r="B27" s="211"/>
      <c r="C27" s="211"/>
    </row>
    <row r="29" spans="1:4">
      <c r="B29" s="211"/>
      <c r="C29" s="211"/>
    </row>
    <row r="31" spans="1:4">
      <c r="B31" s="211"/>
      <c r="C31" s="211"/>
    </row>
    <row r="33" spans="2:3">
      <c r="B33" s="211"/>
      <c r="C33" s="211"/>
    </row>
    <row r="34" spans="2:3">
      <c r="B34" s="211"/>
    </row>
    <row r="35" spans="2:3">
      <c r="C35" s="211"/>
    </row>
    <row r="36" spans="2:3">
      <c r="C36" s="211"/>
    </row>
  </sheetData>
  <mergeCells count="2">
    <mergeCell ref="A3:A4"/>
    <mergeCell ref="C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431FB-288F-4C97-AB9B-90A824F36BBC}">
  <dimension ref="A1:Z31"/>
  <sheetViews>
    <sheetView tabSelected="1" topLeftCell="L1" zoomScale="70" zoomScaleNormal="70" workbookViewId="0">
      <selection activeCell="W3" sqref="W3"/>
    </sheetView>
  </sheetViews>
  <sheetFormatPr defaultColWidth="9" defaultRowHeight="14.4"/>
  <cols>
    <col min="1" max="1" width="25" style="41" customWidth="1"/>
    <col min="2" max="2" width="10" style="41" bestFit="1" customWidth="1"/>
    <col min="3" max="3" width="9.44140625" style="41" bestFit="1" customWidth="1"/>
    <col min="4" max="4" width="11.6640625" style="41" bestFit="1" customWidth="1"/>
    <col min="5" max="5" width="10.21875" style="41" customWidth="1"/>
    <col min="6" max="6" width="10.88671875" style="41" customWidth="1"/>
    <col min="7" max="7" width="11.33203125" style="41" customWidth="1"/>
    <col min="8" max="9" width="9" style="41"/>
    <col min="10" max="10" width="20.5546875" style="41" customWidth="1"/>
    <col min="11" max="11" width="16.6640625" style="41" customWidth="1"/>
    <col min="12" max="12" width="18.6640625" style="41" customWidth="1"/>
    <col min="13" max="13" width="17.109375" style="41" customWidth="1"/>
    <col min="14" max="14" width="17.5546875" style="41" customWidth="1"/>
    <col min="15" max="17" width="9" style="41"/>
    <col min="18" max="18" width="52.5546875" style="41" customWidth="1"/>
    <col min="19" max="21" width="9" style="41"/>
    <col min="22" max="22" width="19.5546875" style="41" customWidth="1"/>
    <col min="23" max="23" width="24.6640625" style="41" customWidth="1"/>
    <col min="24" max="24" width="15.33203125" style="41" customWidth="1"/>
    <col min="25" max="25" width="15.6640625" style="41" customWidth="1"/>
    <col min="26" max="26" width="14" style="41" customWidth="1"/>
    <col min="27" max="16384" width="9" style="41"/>
  </cols>
  <sheetData>
    <row r="1" spans="1:26" ht="15" thickBot="1">
      <c r="K1" s="41">
        <f>MATCH(K2,$A$2:$G$2,0)</f>
        <v>2</v>
      </c>
      <c r="L1" s="41">
        <f t="shared" ref="L1:N1" si="0">MATCH(L2,$A$2:$G$2,0)</f>
        <v>4</v>
      </c>
      <c r="M1" s="41">
        <f t="shared" si="0"/>
        <v>3</v>
      </c>
      <c r="N1" s="41">
        <f t="shared" si="0"/>
        <v>7</v>
      </c>
    </row>
    <row r="2" spans="1:26" ht="31.2">
      <c r="A2" s="69" t="s">
        <v>9</v>
      </c>
      <c r="B2" s="69" t="s">
        <v>102</v>
      </c>
      <c r="C2" s="69" t="s">
        <v>435</v>
      </c>
      <c r="D2" s="70" t="s">
        <v>436</v>
      </c>
      <c r="E2" s="71" t="s">
        <v>437</v>
      </c>
      <c r="F2" s="71" t="s">
        <v>438</v>
      </c>
      <c r="G2" s="71" t="s">
        <v>439</v>
      </c>
      <c r="J2" s="72" t="s">
        <v>9</v>
      </c>
      <c r="K2" s="69" t="s">
        <v>102</v>
      </c>
      <c r="L2" s="70" t="s">
        <v>436</v>
      </c>
      <c r="M2" s="69" t="s">
        <v>435</v>
      </c>
      <c r="N2" s="71" t="s">
        <v>439</v>
      </c>
      <c r="V2" s="72" t="s">
        <v>9</v>
      </c>
      <c r="W2" s="69" t="s">
        <v>102</v>
      </c>
      <c r="X2" s="70" t="s">
        <v>436</v>
      </c>
      <c r="Y2" s="69" t="s">
        <v>435</v>
      </c>
      <c r="Z2" s="71" t="s">
        <v>439</v>
      </c>
    </row>
    <row r="3" spans="1:26">
      <c r="A3" s="73">
        <v>43106</v>
      </c>
      <c r="B3" s="73" t="s">
        <v>440</v>
      </c>
      <c r="C3" s="73" t="s">
        <v>441</v>
      </c>
      <c r="D3" s="74" t="s">
        <v>442</v>
      </c>
      <c r="E3" s="75">
        <v>8</v>
      </c>
      <c r="F3" s="76">
        <v>389</v>
      </c>
      <c r="G3" s="76">
        <f t="shared" ref="G3:G31" si="1">+E3*F3</f>
        <v>3112</v>
      </c>
      <c r="J3" s="77">
        <v>43106</v>
      </c>
      <c r="K3" s="78" t="str">
        <f>VLOOKUP($J3,$A$2:$G$31,K$1,0)</f>
        <v>E001001</v>
      </c>
      <c r="L3" s="78" t="str">
        <f t="shared" ref="L3:N3" si="2">VLOOKUP($J3,$A$2:$G$31,L$1,0)</f>
        <v>Doug</v>
      </c>
      <c r="M3" s="78" t="str">
        <f t="shared" si="2"/>
        <v>North</v>
      </c>
      <c r="N3" s="78">
        <f t="shared" si="2"/>
        <v>3112</v>
      </c>
      <c r="V3" s="77">
        <v>43106</v>
      </c>
      <c r="W3" s="78" t="str">
        <f>VLOOKUP($V3,$A$2:$G$31,MATCH(W$2,$A$2:$G$2,0),0)</f>
        <v>E001001</v>
      </c>
      <c r="X3" s="78" t="str">
        <f t="shared" ref="X3:Z3" si="3">VLOOKUP($V3,$A$2:$G$31,MATCH(X$2,$A$2:$G$2,0),0)</f>
        <v>Doug</v>
      </c>
      <c r="Y3" s="78" t="str">
        <f t="shared" si="3"/>
        <v>North</v>
      </c>
      <c r="Z3" s="78">
        <f t="shared" si="3"/>
        <v>3112</v>
      </c>
    </row>
    <row r="4" spans="1:26">
      <c r="A4" s="79">
        <v>43123</v>
      </c>
      <c r="B4" s="73" t="s">
        <v>443</v>
      </c>
      <c r="C4" s="79" t="s">
        <v>441</v>
      </c>
      <c r="D4" s="80" t="s">
        <v>444</v>
      </c>
      <c r="E4" s="81">
        <v>6</v>
      </c>
      <c r="F4" s="82">
        <v>388</v>
      </c>
      <c r="G4" s="82">
        <f t="shared" si="1"/>
        <v>2328</v>
      </c>
      <c r="J4" s="77">
        <v>43174</v>
      </c>
      <c r="K4" s="78" t="str">
        <f t="shared" ref="K4:N21" si="4">VLOOKUP($J4,$A$2:$G$31,K$1,0)</f>
        <v>E001005</v>
      </c>
      <c r="L4" s="78" t="str">
        <f t="shared" si="4"/>
        <v>Dave</v>
      </c>
      <c r="M4" s="78" t="str">
        <f t="shared" si="4"/>
        <v>Middle East</v>
      </c>
      <c r="N4" s="78">
        <f t="shared" si="4"/>
        <v>2313</v>
      </c>
      <c r="V4" s="77">
        <v>43174</v>
      </c>
      <c r="W4" s="78" t="str">
        <f t="shared" ref="W4:Z21" si="5">VLOOKUP($V4,$A$2:$G$31,MATCH(W$2,$A$2:$G$2,0),0)</f>
        <v>E001005</v>
      </c>
      <c r="X4" s="78" t="str">
        <f t="shared" si="5"/>
        <v>Dave</v>
      </c>
      <c r="Y4" s="78" t="str">
        <f t="shared" si="5"/>
        <v>Middle East</v>
      </c>
      <c r="Z4" s="78">
        <f t="shared" si="5"/>
        <v>2313</v>
      </c>
    </row>
    <row r="5" spans="1:26">
      <c r="A5" s="73">
        <v>43140</v>
      </c>
      <c r="B5" s="73" t="s">
        <v>445</v>
      </c>
      <c r="C5" s="73" t="s">
        <v>446</v>
      </c>
      <c r="D5" s="74" t="s">
        <v>447</v>
      </c>
      <c r="E5" s="75">
        <v>10</v>
      </c>
      <c r="F5" s="76">
        <v>385</v>
      </c>
      <c r="G5" s="76">
        <f t="shared" si="1"/>
        <v>3850</v>
      </c>
      <c r="J5" s="77">
        <v>43208</v>
      </c>
      <c r="K5" s="78" t="str">
        <f t="shared" si="4"/>
        <v>E001006</v>
      </c>
      <c r="L5" s="78" t="str">
        <f t="shared" si="4"/>
        <v>Brian</v>
      </c>
      <c r="M5" s="78" t="str">
        <f t="shared" si="4"/>
        <v>West</v>
      </c>
      <c r="N5" s="78">
        <f t="shared" si="4"/>
        <v>1565</v>
      </c>
      <c r="V5" s="77">
        <v>43208</v>
      </c>
      <c r="W5" s="78" t="str">
        <f t="shared" si="5"/>
        <v>E001006</v>
      </c>
      <c r="X5" s="78" t="str">
        <f t="shared" si="5"/>
        <v>Brian</v>
      </c>
      <c r="Y5" s="78" t="str">
        <f t="shared" si="5"/>
        <v>West</v>
      </c>
      <c r="Z5" s="78">
        <f t="shared" si="5"/>
        <v>1565</v>
      </c>
    </row>
    <row r="6" spans="1:26">
      <c r="A6" s="79">
        <v>43157</v>
      </c>
      <c r="B6" s="73" t="s">
        <v>448</v>
      </c>
      <c r="C6" s="79" t="s">
        <v>449</v>
      </c>
      <c r="D6" s="80" t="s">
        <v>450</v>
      </c>
      <c r="E6" s="81">
        <v>10</v>
      </c>
      <c r="F6" s="82">
        <v>762</v>
      </c>
      <c r="G6" s="82">
        <f t="shared" si="1"/>
        <v>7620</v>
      </c>
      <c r="J6" s="83">
        <v>43412</v>
      </c>
      <c r="K6" s="78" t="str">
        <f t="shared" si="4"/>
        <v>E001014</v>
      </c>
      <c r="L6" s="78" t="str">
        <f t="shared" si="4"/>
        <v>Doug</v>
      </c>
      <c r="M6" s="78" t="str">
        <f t="shared" si="4"/>
        <v>North</v>
      </c>
      <c r="N6" s="78">
        <f t="shared" si="4"/>
        <v>639</v>
      </c>
      <c r="V6" s="83">
        <v>43412</v>
      </c>
      <c r="W6" s="78" t="str">
        <f t="shared" si="5"/>
        <v>E001014</v>
      </c>
      <c r="X6" s="78" t="str">
        <f t="shared" si="5"/>
        <v>Doug</v>
      </c>
      <c r="Y6" s="78" t="str">
        <f t="shared" si="5"/>
        <v>North</v>
      </c>
      <c r="Z6" s="78">
        <f t="shared" si="5"/>
        <v>639</v>
      </c>
    </row>
    <row r="7" spans="1:26">
      <c r="A7" s="73">
        <v>43174</v>
      </c>
      <c r="B7" s="73" t="s">
        <v>451</v>
      </c>
      <c r="C7" s="73" t="s">
        <v>446</v>
      </c>
      <c r="D7" s="74" t="s">
        <v>447</v>
      </c>
      <c r="E7" s="75">
        <v>3</v>
      </c>
      <c r="F7" s="76">
        <v>771</v>
      </c>
      <c r="G7" s="76">
        <f t="shared" si="1"/>
        <v>2313</v>
      </c>
      <c r="J7" s="77">
        <v>43429</v>
      </c>
      <c r="K7" s="78" t="str">
        <f t="shared" si="4"/>
        <v>E001015</v>
      </c>
      <c r="L7" s="78" t="str">
        <f t="shared" si="4"/>
        <v>Doug</v>
      </c>
      <c r="M7" s="78" t="str">
        <f t="shared" si="4"/>
        <v>North</v>
      </c>
      <c r="N7" s="78">
        <f t="shared" si="4"/>
        <v>4110</v>
      </c>
      <c r="V7" s="77">
        <v>43429</v>
      </c>
      <c r="W7" s="78" t="str">
        <f t="shared" si="5"/>
        <v>E001015</v>
      </c>
      <c r="X7" s="78" t="str">
        <f t="shared" si="5"/>
        <v>Doug</v>
      </c>
      <c r="Y7" s="78" t="str">
        <f t="shared" si="5"/>
        <v>North</v>
      </c>
      <c r="Z7" s="78">
        <f t="shared" si="5"/>
        <v>4110</v>
      </c>
    </row>
    <row r="8" spans="1:26">
      <c r="A8" s="79">
        <v>43208</v>
      </c>
      <c r="B8" s="73" t="s">
        <v>452</v>
      </c>
      <c r="C8" s="79" t="s">
        <v>449</v>
      </c>
      <c r="D8" s="80" t="s">
        <v>453</v>
      </c>
      <c r="E8" s="81">
        <v>5</v>
      </c>
      <c r="F8" s="82">
        <v>313</v>
      </c>
      <c r="G8" s="82">
        <f t="shared" si="1"/>
        <v>1565</v>
      </c>
      <c r="J8" s="83">
        <v>43446</v>
      </c>
      <c r="K8" s="78" t="str">
        <f t="shared" si="4"/>
        <v>E001016</v>
      </c>
      <c r="L8" s="78" t="str">
        <f t="shared" si="4"/>
        <v>Doug</v>
      </c>
      <c r="M8" s="78" t="str">
        <f t="shared" si="4"/>
        <v>South</v>
      </c>
      <c r="N8" s="78">
        <f t="shared" si="4"/>
        <v>969</v>
      </c>
      <c r="V8" s="83">
        <v>43446</v>
      </c>
      <c r="W8" s="78" t="str">
        <f t="shared" si="5"/>
        <v>E001016</v>
      </c>
      <c r="X8" s="78" t="str">
        <f t="shared" si="5"/>
        <v>Doug</v>
      </c>
      <c r="Y8" s="78" t="str">
        <f t="shared" si="5"/>
        <v>South</v>
      </c>
      <c r="Z8" s="78">
        <f t="shared" si="5"/>
        <v>969</v>
      </c>
    </row>
    <row r="9" spans="1:26">
      <c r="A9" s="73">
        <v>43225</v>
      </c>
      <c r="B9" s="73" t="s">
        <v>454</v>
      </c>
      <c r="C9" s="73" t="s">
        <v>441</v>
      </c>
      <c r="D9" s="74" t="s">
        <v>455</v>
      </c>
      <c r="E9" s="75">
        <v>10</v>
      </c>
      <c r="F9" s="76">
        <v>574</v>
      </c>
      <c r="G9" s="76">
        <f t="shared" si="1"/>
        <v>5740</v>
      </c>
      <c r="J9" s="77">
        <v>43463</v>
      </c>
      <c r="K9" s="78" t="str">
        <f t="shared" si="4"/>
        <v>E001017</v>
      </c>
      <c r="L9" s="78" t="str">
        <f t="shared" si="4"/>
        <v>Dave</v>
      </c>
      <c r="M9" s="78" t="str">
        <f t="shared" si="4"/>
        <v>South</v>
      </c>
      <c r="N9" s="78">
        <f t="shared" si="4"/>
        <v>802</v>
      </c>
      <c r="V9" s="77">
        <v>43463</v>
      </c>
      <c r="W9" s="78" t="str">
        <f t="shared" si="5"/>
        <v>E001017</v>
      </c>
      <c r="X9" s="78" t="str">
        <f t="shared" si="5"/>
        <v>Dave</v>
      </c>
      <c r="Y9" s="78" t="str">
        <f t="shared" si="5"/>
        <v>South</v>
      </c>
      <c r="Z9" s="78">
        <f t="shared" si="5"/>
        <v>802</v>
      </c>
    </row>
    <row r="10" spans="1:26">
      <c r="A10" s="79">
        <v>43242</v>
      </c>
      <c r="B10" s="73" t="s">
        <v>456</v>
      </c>
      <c r="C10" s="79" t="s">
        <v>457</v>
      </c>
      <c r="D10" s="80" t="s">
        <v>458</v>
      </c>
      <c r="E10" s="81">
        <v>8</v>
      </c>
      <c r="F10" s="82">
        <v>730</v>
      </c>
      <c r="G10" s="82">
        <f t="shared" si="1"/>
        <v>5840</v>
      </c>
      <c r="J10" s="83">
        <v>39896</v>
      </c>
      <c r="K10" s="78" t="str">
        <f t="shared" si="4"/>
        <v>E001018</v>
      </c>
      <c r="L10" s="78" t="str">
        <f t="shared" si="4"/>
        <v>Dave</v>
      </c>
      <c r="M10" s="78" t="str">
        <f t="shared" si="4"/>
        <v>Middle East</v>
      </c>
      <c r="N10" s="78">
        <f t="shared" si="4"/>
        <v>3420</v>
      </c>
      <c r="V10" s="83">
        <v>39896</v>
      </c>
      <c r="W10" s="78" t="str">
        <f t="shared" si="5"/>
        <v>E001018</v>
      </c>
      <c r="X10" s="78" t="str">
        <f t="shared" si="5"/>
        <v>Dave</v>
      </c>
      <c r="Y10" s="78" t="str">
        <f t="shared" si="5"/>
        <v>Middle East</v>
      </c>
      <c r="Z10" s="78">
        <f t="shared" si="5"/>
        <v>3420</v>
      </c>
    </row>
    <row r="11" spans="1:26">
      <c r="A11" s="73">
        <v>43276</v>
      </c>
      <c r="B11" s="73" t="s">
        <v>459</v>
      </c>
      <c r="C11" s="73" t="s">
        <v>441</v>
      </c>
      <c r="D11" s="74" t="s">
        <v>444</v>
      </c>
      <c r="E11" s="75">
        <v>4</v>
      </c>
      <c r="F11" s="76">
        <v>471</v>
      </c>
      <c r="G11" s="76">
        <f t="shared" si="1"/>
        <v>1884</v>
      </c>
      <c r="J11" s="77">
        <v>39913</v>
      </c>
      <c r="K11" s="78" t="str">
        <f t="shared" si="4"/>
        <v>E001019</v>
      </c>
      <c r="L11" s="78" t="str">
        <f t="shared" si="4"/>
        <v>Dave</v>
      </c>
      <c r="M11" s="78" t="str">
        <f t="shared" si="4"/>
        <v>North</v>
      </c>
      <c r="N11" s="78">
        <f t="shared" si="4"/>
        <v>3560</v>
      </c>
      <c r="R11" s="42" t="s">
        <v>1146</v>
      </c>
      <c r="S11" s="42"/>
      <c r="T11" s="42"/>
      <c r="U11" s="42"/>
      <c r="V11" s="77">
        <v>39913</v>
      </c>
      <c r="W11" s="78" t="str">
        <f t="shared" si="5"/>
        <v>E001019</v>
      </c>
      <c r="X11" s="78" t="str">
        <f t="shared" si="5"/>
        <v>Dave</v>
      </c>
      <c r="Y11" s="78" t="str">
        <f t="shared" si="5"/>
        <v>North</v>
      </c>
      <c r="Z11" s="78">
        <f t="shared" si="5"/>
        <v>3560</v>
      </c>
    </row>
    <row r="12" spans="1:26">
      <c r="A12" s="79">
        <v>43327</v>
      </c>
      <c r="B12" s="73" t="s">
        <v>460</v>
      </c>
      <c r="C12" s="79" t="s">
        <v>446</v>
      </c>
      <c r="D12" s="80" t="s">
        <v>461</v>
      </c>
      <c r="E12" s="81">
        <v>1</v>
      </c>
      <c r="F12" s="82">
        <v>548</v>
      </c>
      <c r="G12" s="82">
        <f t="shared" si="1"/>
        <v>548</v>
      </c>
      <c r="J12" s="83">
        <v>39930</v>
      </c>
      <c r="K12" s="78" t="str">
        <f t="shared" si="4"/>
        <v>E001020</v>
      </c>
      <c r="L12" s="78" t="str">
        <f t="shared" si="4"/>
        <v>Dave</v>
      </c>
      <c r="M12" s="78" t="str">
        <f t="shared" si="4"/>
        <v>North</v>
      </c>
      <c r="N12" s="78">
        <f t="shared" si="4"/>
        <v>1636</v>
      </c>
      <c r="V12" s="83">
        <v>39930</v>
      </c>
      <c r="W12" s="78" t="str">
        <f t="shared" si="5"/>
        <v>E001020</v>
      </c>
      <c r="X12" s="78" t="str">
        <f t="shared" si="5"/>
        <v>Dave</v>
      </c>
      <c r="Y12" s="78" t="str">
        <f t="shared" si="5"/>
        <v>North</v>
      </c>
      <c r="Z12" s="78">
        <f t="shared" si="5"/>
        <v>1636</v>
      </c>
    </row>
    <row r="13" spans="1:26">
      <c r="A13" s="73">
        <v>43344</v>
      </c>
      <c r="B13" s="73" t="s">
        <v>462</v>
      </c>
      <c r="C13" s="73" t="s">
        <v>449</v>
      </c>
      <c r="D13" s="74" t="s">
        <v>453</v>
      </c>
      <c r="E13" s="75">
        <v>6</v>
      </c>
      <c r="F13" s="76">
        <v>688</v>
      </c>
      <c r="G13" s="76">
        <f t="shared" si="1"/>
        <v>4128</v>
      </c>
      <c r="J13" s="77">
        <v>39947</v>
      </c>
      <c r="K13" s="78" t="str">
        <f t="shared" si="4"/>
        <v>E001021</v>
      </c>
      <c r="L13" s="78" t="str">
        <f t="shared" si="4"/>
        <v>Dave</v>
      </c>
      <c r="M13" s="78" t="str">
        <f t="shared" si="4"/>
        <v>Middle East</v>
      </c>
      <c r="N13" s="78">
        <f t="shared" si="4"/>
        <v>3888</v>
      </c>
      <c r="R13" s="212" t="s">
        <v>1147</v>
      </c>
      <c r="V13" s="77">
        <v>39947</v>
      </c>
      <c r="W13" s="78" t="str">
        <f t="shared" si="5"/>
        <v>E001021</v>
      </c>
      <c r="X13" s="78" t="str">
        <f t="shared" si="5"/>
        <v>Dave</v>
      </c>
      <c r="Y13" s="78" t="str">
        <f t="shared" si="5"/>
        <v>Middle East</v>
      </c>
      <c r="Z13" s="78">
        <f t="shared" si="5"/>
        <v>3888</v>
      </c>
    </row>
    <row r="14" spans="1:26">
      <c r="A14" s="79">
        <v>43361</v>
      </c>
      <c r="B14" s="73" t="s">
        <v>463</v>
      </c>
      <c r="C14" s="79" t="s">
        <v>449</v>
      </c>
      <c r="D14" s="80" t="s">
        <v>458</v>
      </c>
      <c r="E14" s="81">
        <v>8</v>
      </c>
      <c r="F14" s="82">
        <v>580</v>
      </c>
      <c r="G14" s="82">
        <f t="shared" si="1"/>
        <v>4640</v>
      </c>
      <c r="J14" s="83">
        <v>39981</v>
      </c>
      <c r="K14" s="78" t="str">
        <f t="shared" si="4"/>
        <v>E001022</v>
      </c>
      <c r="L14" s="78" t="str">
        <f t="shared" si="4"/>
        <v>Larry</v>
      </c>
      <c r="M14" s="78" t="str">
        <f t="shared" si="4"/>
        <v>West</v>
      </c>
      <c r="N14" s="78">
        <f t="shared" si="4"/>
        <v>6630</v>
      </c>
      <c r="V14" s="83">
        <v>39981</v>
      </c>
      <c r="W14" s="78" t="str">
        <f t="shared" si="5"/>
        <v>E001022</v>
      </c>
      <c r="X14" s="78" t="str">
        <f t="shared" si="5"/>
        <v>Larry</v>
      </c>
      <c r="Y14" s="78" t="str">
        <f t="shared" si="5"/>
        <v>West</v>
      </c>
      <c r="Z14" s="78">
        <f t="shared" si="5"/>
        <v>6630</v>
      </c>
    </row>
    <row r="15" spans="1:26">
      <c r="A15" s="73">
        <v>43395</v>
      </c>
      <c r="B15" s="73" t="s">
        <v>464</v>
      </c>
      <c r="C15" s="73" t="s">
        <v>449</v>
      </c>
      <c r="D15" s="74" t="s">
        <v>461</v>
      </c>
      <c r="E15" s="75">
        <v>5</v>
      </c>
      <c r="F15" s="76">
        <v>425</v>
      </c>
      <c r="G15" s="76">
        <f t="shared" si="1"/>
        <v>2125</v>
      </c>
      <c r="J15" s="77">
        <v>39998</v>
      </c>
      <c r="K15" s="78" t="str">
        <f t="shared" si="4"/>
        <v>E001023</v>
      </c>
      <c r="L15" s="78" t="str">
        <f t="shared" si="4"/>
        <v>Brian</v>
      </c>
      <c r="M15" s="78" t="str">
        <f t="shared" si="4"/>
        <v>Middle East</v>
      </c>
      <c r="N15" s="78">
        <f t="shared" si="4"/>
        <v>3800</v>
      </c>
      <c r="V15" s="77">
        <v>39998</v>
      </c>
      <c r="W15" s="78" t="str">
        <f t="shared" si="5"/>
        <v>E001023</v>
      </c>
      <c r="X15" s="78" t="str">
        <f t="shared" si="5"/>
        <v>Brian</v>
      </c>
      <c r="Y15" s="78" t="str">
        <f t="shared" si="5"/>
        <v>Middle East</v>
      </c>
      <c r="Z15" s="78">
        <f t="shared" si="5"/>
        <v>3800</v>
      </c>
    </row>
    <row r="16" spans="1:26">
      <c r="A16" s="79">
        <v>43412</v>
      </c>
      <c r="B16" s="73" t="s">
        <v>465</v>
      </c>
      <c r="C16" s="79" t="s">
        <v>441</v>
      </c>
      <c r="D16" s="80" t="s">
        <v>442</v>
      </c>
      <c r="E16" s="81">
        <v>1</v>
      </c>
      <c r="F16" s="82">
        <v>639</v>
      </c>
      <c r="G16" s="82">
        <f t="shared" si="1"/>
        <v>639</v>
      </c>
      <c r="J16" s="83">
        <v>40015</v>
      </c>
      <c r="K16" s="78" t="str">
        <f t="shared" si="4"/>
        <v>E001024</v>
      </c>
      <c r="L16" s="78" t="str">
        <f t="shared" si="4"/>
        <v>Larry</v>
      </c>
      <c r="M16" s="78" t="str">
        <f t="shared" si="4"/>
        <v>West</v>
      </c>
      <c r="N16" s="78">
        <f t="shared" si="4"/>
        <v>1605</v>
      </c>
      <c r="V16" s="83">
        <v>40015</v>
      </c>
      <c r="W16" s="78" t="str">
        <f t="shared" si="5"/>
        <v>E001024</v>
      </c>
      <c r="X16" s="78" t="str">
        <f t="shared" si="5"/>
        <v>Larry</v>
      </c>
      <c r="Y16" s="78" t="str">
        <f t="shared" si="5"/>
        <v>West</v>
      </c>
      <c r="Z16" s="78">
        <f t="shared" si="5"/>
        <v>1605</v>
      </c>
    </row>
    <row r="17" spans="1:26">
      <c r="A17" s="73">
        <v>43429</v>
      </c>
      <c r="B17" s="73" t="s">
        <v>466</v>
      </c>
      <c r="C17" s="73" t="s">
        <v>441</v>
      </c>
      <c r="D17" s="74" t="s">
        <v>442</v>
      </c>
      <c r="E17" s="75">
        <v>6</v>
      </c>
      <c r="F17" s="76">
        <v>685</v>
      </c>
      <c r="G17" s="76">
        <f t="shared" si="1"/>
        <v>4110</v>
      </c>
      <c r="J17" s="77">
        <v>40032</v>
      </c>
      <c r="K17" s="78" t="str">
        <f t="shared" si="4"/>
        <v>E001025</v>
      </c>
      <c r="L17" s="78" t="str">
        <f t="shared" si="4"/>
        <v>Rob</v>
      </c>
      <c r="M17" s="78" t="str">
        <f t="shared" si="4"/>
        <v>North</v>
      </c>
      <c r="N17" s="78">
        <f t="shared" si="4"/>
        <v>1989</v>
      </c>
      <c r="V17" s="77">
        <v>40032</v>
      </c>
      <c r="W17" s="78" t="str">
        <f t="shared" si="5"/>
        <v>E001025</v>
      </c>
      <c r="X17" s="78" t="str">
        <f t="shared" si="5"/>
        <v>Rob</v>
      </c>
      <c r="Y17" s="78" t="str">
        <f t="shared" si="5"/>
        <v>North</v>
      </c>
      <c r="Z17" s="78">
        <f t="shared" si="5"/>
        <v>1989</v>
      </c>
    </row>
    <row r="18" spans="1:26">
      <c r="A18" s="79">
        <v>43446</v>
      </c>
      <c r="B18" s="73" t="s">
        <v>467</v>
      </c>
      <c r="C18" s="79" t="s">
        <v>468</v>
      </c>
      <c r="D18" s="80" t="s">
        <v>442</v>
      </c>
      <c r="E18" s="81">
        <v>3</v>
      </c>
      <c r="F18" s="82">
        <v>323</v>
      </c>
      <c r="G18" s="82">
        <f t="shared" si="1"/>
        <v>969</v>
      </c>
      <c r="J18" s="83">
        <v>40049</v>
      </c>
      <c r="K18" s="78" t="str">
        <f t="shared" si="4"/>
        <v>E001026</v>
      </c>
      <c r="L18" s="78" t="str">
        <f t="shared" si="4"/>
        <v>Rob</v>
      </c>
      <c r="M18" s="78" t="str">
        <f t="shared" si="4"/>
        <v>East</v>
      </c>
      <c r="N18" s="78">
        <f t="shared" si="4"/>
        <v>3040</v>
      </c>
      <c r="V18" s="83">
        <v>40049</v>
      </c>
      <c r="W18" s="78" t="str">
        <f t="shared" si="5"/>
        <v>E001026</v>
      </c>
      <c r="X18" s="78" t="str">
        <f t="shared" si="5"/>
        <v>Rob</v>
      </c>
      <c r="Y18" s="78" t="str">
        <f t="shared" si="5"/>
        <v>East</v>
      </c>
      <c r="Z18" s="78">
        <f t="shared" si="5"/>
        <v>3040</v>
      </c>
    </row>
    <row r="19" spans="1:26">
      <c r="A19" s="73">
        <v>43463</v>
      </c>
      <c r="B19" s="73" t="s">
        <v>469</v>
      </c>
      <c r="C19" s="73" t="s">
        <v>468</v>
      </c>
      <c r="D19" s="74" t="s">
        <v>447</v>
      </c>
      <c r="E19" s="75">
        <v>2</v>
      </c>
      <c r="F19" s="76">
        <v>401</v>
      </c>
      <c r="G19" s="76">
        <f t="shared" si="1"/>
        <v>802</v>
      </c>
      <c r="J19" s="77">
        <v>40066</v>
      </c>
      <c r="K19" s="78" t="str">
        <f t="shared" si="4"/>
        <v>E001027</v>
      </c>
      <c r="L19" s="78" t="str">
        <f t="shared" si="4"/>
        <v>Brian</v>
      </c>
      <c r="M19" s="78" t="str">
        <f t="shared" si="4"/>
        <v>North</v>
      </c>
      <c r="N19" s="78">
        <f t="shared" si="4"/>
        <v>2760</v>
      </c>
      <c r="V19" s="77">
        <v>40066</v>
      </c>
      <c r="W19" s="78" t="str">
        <f t="shared" si="5"/>
        <v>E001027</v>
      </c>
      <c r="X19" s="78" t="str">
        <f t="shared" si="5"/>
        <v>Brian</v>
      </c>
      <c r="Y19" s="78" t="str">
        <f t="shared" si="5"/>
        <v>North</v>
      </c>
      <c r="Z19" s="78">
        <f t="shared" si="5"/>
        <v>2760</v>
      </c>
    </row>
    <row r="20" spans="1:26">
      <c r="A20" s="79">
        <v>39896</v>
      </c>
      <c r="B20" s="73" t="s">
        <v>470</v>
      </c>
      <c r="C20" s="79" t="s">
        <v>446</v>
      </c>
      <c r="D20" s="80" t="s">
        <v>447</v>
      </c>
      <c r="E20" s="81">
        <v>10</v>
      </c>
      <c r="F20" s="82">
        <v>342</v>
      </c>
      <c r="G20" s="82">
        <f t="shared" si="1"/>
        <v>3420</v>
      </c>
      <c r="J20" s="83">
        <v>40083</v>
      </c>
      <c r="K20" s="78" t="str">
        <f t="shared" si="4"/>
        <v>E001028</v>
      </c>
      <c r="L20" s="78" t="str">
        <f t="shared" si="4"/>
        <v>Dave</v>
      </c>
      <c r="M20" s="78" t="str">
        <f t="shared" si="4"/>
        <v>Middle East</v>
      </c>
      <c r="N20" s="78">
        <f t="shared" si="4"/>
        <v>2448</v>
      </c>
      <c r="V20" s="83">
        <v>40083</v>
      </c>
      <c r="W20" s="78" t="str">
        <f t="shared" si="5"/>
        <v>E001028</v>
      </c>
      <c r="X20" s="78" t="str">
        <f t="shared" si="5"/>
        <v>Dave</v>
      </c>
      <c r="Y20" s="78" t="str">
        <f t="shared" si="5"/>
        <v>Middle East</v>
      </c>
      <c r="Z20" s="78">
        <f t="shared" si="5"/>
        <v>2448</v>
      </c>
    </row>
    <row r="21" spans="1:26" ht="15" thickBot="1">
      <c r="A21" s="73">
        <v>39913</v>
      </c>
      <c r="B21" s="73" t="s">
        <v>471</v>
      </c>
      <c r="C21" s="73" t="s">
        <v>441</v>
      </c>
      <c r="D21" s="74" t="s">
        <v>447</v>
      </c>
      <c r="E21" s="75">
        <v>5</v>
      </c>
      <c r="F21" s="76">
        <v>712</v>
      </c>
      <c r="G21" s="76">
        <f t="shared" si="1"/>
        <v>3560</v>
      </c>
      <c r="J21" s="84">
        <v>40117</v>
      </c>
      <c r="K21" s="78" t="str">
        <f t="shared" si="4"/>
        <v>E001029</v>
      </c>
      <c r="L21" s="78" t="str">
        <f t="shared" si="4"/>
        <v>Larry</v>
      </c>
      <c r="M21" s="78" t="str">
        <f t="shared" si="4"/>
        <v>West</v>
      </c>
      <c r="N21" s="78">
        <f t="shared" si="4"/>
        <v>2223</v>
      </c>
      <c r="V21" s="84">
        <v>40117</v>
      </c>
      <c r="W21" s="78" t="str">
        <f t="shared" si="5"/>
        <v>E001029</v>
      </c>
      <c r="X21" s="78" t="str">
        <f t="shared" si="5"/>
        <v>Larry</v>
      </c>
      <c r="Y21" s="78" t="str">
        <f t="shared" si="5"/>
        <v>West</v>
      </c>
      <c r="Z21" s="78">
        <f t="shared" si="5"/>
        <v>2223</v>
      </c>
    </row>
    <row r="22" spans="1:26">
      <c r="A22" s="79">
        <v>39930</v>
      </c>
      <c r="B22" s="73" t="s">
        <v>472</v>
      </c>
      <c r="C22" s="79" t="s">
        <v>441</v>
      </c>
      <c r="D22" s="80" t="s">
        <v>447</v>
      </c>
      <c r="E22" s="81">
        <v>4</v>
      </c>
      <c r="F22" s="82">
        <v>409</v>
      </c>
      <c r="G22" s="82">
        <f t="shared" si="1"/>
        <v>1636</v>
      </c>
    </row>
    <row r="23" spans="1:26">
      <c r="A23" s="73">
        <v>39947</v>
      </c>
      <c r="B23" s="73" t="s">
        <v>473</v>
      </c>
      <c r="C23" s="73" t="s">
        <v>446</v>
      </c>
      <c r="D23" s="74" t="s">
        <v>447</v>
      </c>
      <c r="E23" s="75">
        <v>9</v>
      </c>
      <c r="F23" s="76">
        <v>432</v>
      </c>
      <c r="G23" s="76">
        <f t="shared" si="1"/>
        <v>3888</v>
      </c>
    </row>
    <row r="24" spans="1:26">
      <c r="A24" s="79">
        <v>39981</v>
      </c>
      <c r="B24" s="73" t="s">
        <v>474</v>
      </c>
      <c r="C24" s="79" t="s">
        <v>449</v>
      </c>
      <c r="D24" s="80" t="s">
        <v>455</v>
      </c>
      <c r="E24" s="81">
        <v>10</v>
      </c>
      <c r="F24" s="82">
        <v>663</v>
      </c>
      <c r="G24" s="82">
        <f t="shared" si="1"/>
        <v>6630</v>
      </c>
    </row>
    <row r="25" spans="1:26">
      <c r="A25" s="73">
        <v>39998</v>
      </c>
      <c r="B25" s="73" t="s">
        <v>475</v>
      </c>
      <c r="C25" s="73" t="s">
        <v>446</v>
      </c>
      <c r="D25" s="74" t="s">
        <v>453</v>
      </c>
      <c r="E25" s="75">
        <v>8</v>
      </c>
      <c r="F25" s="76">
        <v>475</v>
      </c>
      <c r="G25" s="76">
        <f t="shared" si="1"/>
        <v>3800</v>
      </c>
    </row>
    <row r="26" spans="1:26">
      <c r="A26" s="79">
        <v>40015</v>
      </c>
      <c r="B26" s="73" t="s">
        <v>476</v>
      </c>
      <c r="C26" s="79" t="s">
        <v>449</v>
      </c>
      <c r="D26" s="80" t="s">
        <v>455</v>
      </c>
      <c r="E26" s="81">
        <v>3</v>
      </c>
      <c r="F26" s="82">
        <v>535</v>
      </c>
      <c r="G26" s="82">
        <f t="shared" si="1"/>
        <v>1605</v>
      </c>
    </row>
    <row r="27" spans="1:26">
      <c r="A27" s="73">
        <v>40032</v>
      </c>
      <c r="B27" s="73" t="s">
        <v>477</v>
      </c>
      <c r="C27" s="73" t="s">
        <v>441</v>
      </c>
      <c r="D27" s="74" t="s">
        <v>458</v>
      </c>
      <c r="E27" s="75">
        <v>3</v>
      </c>
      <c r="F27" s="76">
        <v>663</v>
      </c>
      <c r="G27" s="76">
        <f t="shared" si="1"/>
        <v>1989</v>
      </c>
    </row>
    <row r="28" spans="1:26">
      <c r="A28" s="79">
        <v>40049</v>
      </c>
      <c r="B28" s="73" t="s">
        <v>478</v>
      </c>
      <c r="C28" s="79" t="s">
        <v>457</v>
      </c>
      <c r="D28" s="80" t="s">
        <v>458</v>
      </c>
      <c r="E28" s="81">
        <v>5</v>
      </c>
      <c r="F28" s="82">
        <v>608</v>
      </c>
      <c r="G28" s="82">
        <f t="shared" si="1"/>
        <v>3040</v>
      </c>
    </row>
    <row r="29" spans="1:26">
      <c r="A29" s="73">
        <v>40066</v>
      </c>
      <c r="B29" s="73" t="s">
        <v>479</v>
      </c>
      <c r="C29" s="73" t="s">
        <v>441</v>
      </c>
      <c r="D29" s="74" t="s">
        <v>453</v>
      </c>
      <c r="E29" s="75">
        <v>6</v>
      </c>
      <c r="F29" s="76">
        <v>460</v>
      </c>
      <c r="G29" s="76">
        <f t="shared" si="1"/>
        <v>2760</v>
      </c>
    </row>
    <row r="30" spans="1:26">
      <c r="A30" s="79">
        <v>40083</v>
      </c>
      <c r="B30" s="73" t="s">
        <v>480</v>
      </c>
      <c r="C30" s="79" t="s">
        <v>446</v>
      </c>
      <c r="D30" s="80" t="s">
        <v>447</v>
      </c>
      <c r="E30" s="81">
        <v>4</v>
      </c>
      <c r="F30" s="82">
        <v>612</v>
      </c>
      <c r="G30" s="82">
        <f t="shared" si="1"/>
        <v>2448</v>
      </c>
    </row>
    <row r="31" spans="1:26">
      <c r="A31" s="73">
        <v>40117</v>
      </c>
      <c r="B31" s="73" t="s">
        <v>481</v>
      </c>
      <c r="C31" s="73" t="s">
        <v>449</v>
      </c>
      <c r="D31" s="74" t="s">
        <v>455</v>
      </c>
      <c r="E31" s="75">
        <v>3</v>
      </c>
      <c r="F31" s="76">
        <v>741</v>
      </c>
      <c r="G31" s="76">
        <f t="shared" si="1"/>
        <v>2223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A2D4D-EF7E-4445-8CBF-01B9C0B45853}">
  <dimension ref="A1:P470"/>
  <sheetViews>
    <sheetView showGridLines="0" workbookViewId="0">
      <selection activeCell="Q42" sqref="Q42"/>
    </sheetView>
  </sheetViews>
  <sheetFormatPr defaultRowHeight="14.4"/>
  <cols>
    <col min="1" max="1" width="23.77734375" style="88" bestFit="1" customWidth="1"/>
    <col min="2" max="2" width="5.21875" style="128" bestFit="1" customWidth="1"/>
    <col min="3" max="3" width="34.33203125" style="88" customWidth="1"/>
    <col min="4" max="4" width="19.33203125" style="88" customWidth="1"/>
    <col min="5" max="5" width="10.77734375" style="88" customWidth="1"/>
    <col min="6" max="6" width="12.21875" style="88" customWidth="1"/>
    <col min="7" max="7" width="12.44140625" style="88" bestFit="1" customWidth="1"/>
    <col min="8" max="8" width="10.44140625" style="88" customWidth="1"/>
    <col min="9" max="9" width="11.109375" style="88" customWidth="1"/>
    <col min="10" max="10" width="9" style="88" customWidth="1"/>
    <col min="11" max="11" width="8.88671875" style="88" customWidth="1"/>
    <col min="12" max="12" width="5.33203125" style="88" customWidth="1"/>
    <col min="13" max="13" width="9.77734375" style="88" customWidth="1"/>
    <col min="14" max="14" width="7.6640625" style="88" customWidth="1"/>
    <col min="15" max="15" width="7.88671875" style="88" customWidth="1"/>
    <col min="16" max="16" width="8.109375" style="88" customWidth="1"/>
    <col min="17" max="253" width="9" style="88"/>
    <col min="254" max="254" width="5.6640625" style="88" customWidth="1"/>
    <col min="255" max="255" width="16.33203125" style="88" customWidth="1"/>
    <col min="256" max="256" width="7.21875" style="88" customWidth="1"/>
    <col min="257" max="257" width="21.77734375" style="88" customWidth="1"/>
    <col min="258" max="258" width="5.21875" style="88" bestFit="1" customWidth="1"/>
    <col min="259" max="259" width="8.6640625" style="88" bestFit="1" customWidth="1"/>
    <col min="260" max="263" width="7.77734375" style="88" bestFit="1" customWidth="1"/>
    <col min="264" max="264" width="7.6640625" style="88" bestFit="1" customWidth="1"/>
    <col min="265" max="265" width="8.33203125" style="88" customWidth="1"/>
    <col min="266" max="267" width="7.77734375" style="88" bestFit="1" customWidth="1"/>
    <col min="268" max="268" width="5.33203125" style="88" customWidth="1"/>
    <col min="269" max="269" width="9.44140625" style="88" customWidth="1"/>
    <col min="270" max="270" width="7.6640625" style="88" customWidth="1"/>
    <col min="271" max="271" width="6.21875" style="88" customWidth="1"/>
    <col min="272" max="272" width="7.6640625" style="88" bestFit="1" customWidth="1"/>
    <col min="273" max="509" width="9" style="88"/>
    <col min="510" max="510" width="5.6640625" style="88" customWidth="1"/>
    <col min="511" max="511" width="16.33203125" style="88" customWidth="1"/>
    <col min="512" max="512" width="7.21875" style="88" customWidth="1"/>
    <col min="513" max="513" width="21.77734375" style="88" customWidth="1"/>
    <col min="514" max="514" width="5.21875" style="88" bestFit="1" customWidth="1"/>
    <col min="515" max="515" width="8.6640625" style="88" bestFit="1" customWidth="1"/>
    <col min="516" max="519" width="7.77734375" style="88" bestFit="1" customWidth="1"/>
    <col min="520" max="520" width="7.6640625" style="88" bestFit="1" customWidth="1"/>
    <col min="521" max="521" width="8.33203125" style="88" customWidth="1"/>
    <col min="522" max="523" width="7.77734375" style="88" bestFit="1" customWidth="1"/>
    <col min="524" max="524" width="5.33203125" style="88" customWidth="1"/>
    <col min="525" max="525" width="9.44140625" style="88" customWidth="1"/>
    <col min="526" max="526" width="7.6640625" style="88" customWidth="1"/>
    <col min="527" max="527" width="6.21875" style="88" customWidth="1"/>
    <col min="528" max="528" width="7.6640625" style="88" bestFit="1" customWidth="1"/>
    <col min="529" max="765" width="9" style="88"/>
    <col min="766" max="766" width="5.6640625" style="88" customWidth="1"/>
    <col min="767" max="767" width="16.33203125" style="88" customWidth="1"/>
    <col min="768" max="768" width="7.21875" style="88" customWidth="1"/>
    <col min="769" max="769" width="21.77734375" style="88" customWidth="1"/>
    <col min="770" max="770" width="5.21875" style="88" bestFit="1" customWidth="1"/>
    <col min="771" max="771" width="8.6640625" style="88" bestFit="1" customWidth="1"/>
    <col min="772" max="775" width="7.77734375" style="88" bestFit="1" customWidth="1"/>
    <col min="776" max="776" width="7.6640625" style="88" bestFit="1" customWidth="1"/>
    <col min="777" max="777" width="8.33203125" style="88" customWidth="1"/>
    <col min="778" max="779" width="7.77734375" style="88" bestFit="1" customWidth="1"/>
    <col min="780" max="780" width="5.33203125" style="88" customWidth="1"/>
    <col min="781" max="781" width="9.44140625" style="88" customWidth="1"/>
    <col min="782" max="782" width="7.6640625" style="88" customWidth="1"/>
    <col min="783" max="783" width="6.21875" style="88" customWidth="1"/>
    <col min="784" max="784" width="7.6640625" style="88" bestFit="1" customWidth="1"/>
    <col min="785" max="1021" width="9" style="88"/>
    <col min="1022" max="1022" width="5.6640625" style="88" customWidth="1"/>
    <col min="1023" max="1023" width="16.33203125" style="88" customWidth="1"/>
    <col min="1024" max="1024" width="7.21875" style="88" customWidth="1"/>
    <col min="1025" max="1025" width="21.77734375" style="88" customWidth="1"/>
    <col min="1026" max="1026" width="5.21875" style="88" bestFit="1" customWidth="1"/>
    <col min="1027" max="1027" width="8.6640625" style="88" bestFit="1" customWidth="1"/>
    <col min="1028" max="1031" width="7.77734375" style="88" bestFit="1" customWidth="1"/>
    <col min="1032" max="1032" width="7.6640625" style="88" bestFit="1" customWidth="1"/>
    <col min="1033" max="1033" width="8.33203125" style="88" customWidth="1"/>
    <col min="1034" max="1035" width="7.77734375" style="88" bestFit="1" customWidth="1"/>
    <col min="1036" max="1036" width="5.33203125" style="88" customWidth="1"/>
    <col min="1037" max="1037" width="9.44140625" style="88" customWidth="1"/>
    <col min="1038" max="1038" width="7.6640625" style="88" customWidth="1"/>
    <col min="1039" max="1039" width="6.21875" style="88" customWidth="1"/>
    <col min="1040" max="1040" width="7.6640625" style="88" bestFit="1" customWidth="1"/>
    <col min="1041" max="1277" width="9" style="88"/>
    <col min="1278" max="1278" width="5.6640625" style="88" customWidth="1"/>
    <col min="1279" max="1279" width="16.33203125" style="88" customWidth="1"/>
    <col min="1280" max="1280" width="7.21875" style="88" customWidth="1"/>
    <col min="1281" max="1281" width="21.77734375" style="88" customWidth="1"/>
    <col min="1282" max="1282" width="5.21875" style="88" bestFit="1" customWidth="1"/>
    <col min="1283" max="1283" width="8.6640625" style="88" bestFit="1" customWidth="1"/>
    <col min="1284" max="1287" width="7.77734375" style="88" bestFit="1" customWidth="1"/>
    <col min="1288" max="1288" width="7.6640625" style="88" bestFit="1" customWidth="1"/>
    <col min="1289" max="1289" width="8.33203125" style="88" customWidth="1"/>
    <col min="1290" max="1291" width="7.77734375" style="88" bestFit="1" customWidth="1"/>
    <col min="1292" max="1292" width="5.33203125" style="88" customWidth="1"/>
    <col min="1293" max="1293" width="9.44140625" style="88" customWidth="1"/>
    <col min="1294" max="1294" width="7.6640625" style="88" customWidth="1"/>
    <col min="1295" max="1295" width="6.21875" style="88" customWidth="1"/>
    <col min="1296" max="1296" width="7.6640625" style="88" bestFit="1" customWidth="1"/>
    <col min="1297" max="1533" width="9" style="88"/>
    <col min="1534" max="1534" width="5.6640625" style="88" customWidth="1"/>
    <col min="1535" max="1535" width="16.33203125" style="88" customWidth="1"/>
    <col min="1536" max="1536" width="7.21875" style="88" customWidth="1"/>
    <col min="1537" max="1537" width="21.77734375" style="88" customWidth="1"/>
    <col min="1538" max="1538" width="5.21875" style="88" bestFit="1" customWidth="1"/>
    <col min="1539" max="1539" width="8.6640625" style="88" bestFit="1" customWidth="1"/>
    <col min="1540" max="1543" width="7.77734375" style="88" bestFit="1" customWidth="1"/>
    <col min="1544" max="1544" width="7.6640625" style="88" bestFit="1" customWidth="1"/>
    <col min="1545" max="1545" width="8.33203125" style="88" customWidth="1"/>
    <col min="1546" max="1547" width="7.77734375" style="88" bestFit="1" customWidth="1"/>
    <col min="1548" max="1548" width="5.33203125" style="88" customWidth="1"/>
    <col min="1549" max="1549" width="9.44140625" style="88" customWidth="1"/>
    <col min="1550" max="1550" width="7.6640625" style="88" customWidth="1"/>
    <col min="1551" max="1551" width="6.21875" style="88" customWidth="1"/>
    <col min="1552" max="1552" width="7.6640625" style="88" bestFit="1" customWidth="1"/>
    <col min="1553" max="1789" width="9" style="88"/>
    <col min="1790" max="1790" width="5.6640625" style="88" customWidth="1"/>
    <col min="1791" max="1791" width="16.33203125" style="88" customWidth="1"/>
    <col min="1792" max="1792" width="7.21875" style="88" customWidth="1"/>
    <col min="1793" max="1793" width="21.77734375" style="88" customWidth="1"/>
    <col min="1794" max="1794" width="5.21875" style="88" bestFit="1" customWidth="1"/>
    <col min="1795" max="1795" width="8.6640625" style="88" bestFit="1" customWidth="1"/>
    <col min="1796" max="1799" width="7.77734375" style="88" bestFit="1" customWidth="1"/>
    <col min="1800" max="1800" width="7.6640625" style="88" bestFit="1" customWidth="1"/>
    <col min="1801" max="1801" width="8.33203125" style="88" customWidth="1"/>
    <col min="1802" max="1803" width="7.77734375" style="88" bestFit="1" customWidth="1"/>
    <col min="1804" max="1804" width="5.33203125" style="88" customWidth="1"/>
    <col min="1805" max="1805" width="9.44140625" style="88" customWidth="1"/>
    <col min="1806" max="1806" width="7.6640625" style="88" customWidth="1"/>
    <col min="1807" max="1807" width="6.21875" style="88" customWidth="1"/>
    <col min="1808" max="1808" width="7.6640625" style="88" bestFit="1" customWidth="1"/>
    <col min="1809" max="2045" width="9" style="88"/>
    <col min="2046" max="2046" width="5.6640625" style="88" customWidth="1"/>
    <col min="2047" max="2047" width="16.33203125" style="88" customWidth="1"/>
    <col min="2048" max="2048" width="7.21875" style="88" customWidth="1"/>
    <col min="2049" max="2049" width="21.77734375" style="88" customWidth="1"/>
    <col min="2050" max="2050" width="5.21875" style="88" bestFit="1" customWidth="1"/>
    <col min="2051" max="2051" width="8.6640625" style="88" bestFit="1" customWidth="1"/>
    <col min="2052" max="2055" width="7.77734375" style="88" bestFit="1" customWidth="1"/>
    <col min="2056" max="2056" width="7.6640625" style="88" bestFit="1" customWidth="1"/>
    <col min="2057" max="2057" width="8.33203125" style="88" customWidth="1"/>
    <col min="2058" max="2059" width="7.77734375" style="88" bestFit="1" customWidth="1"/>
    <col min="2060" max="2060" width="5.33203125" style="88" customWidth="1"/>
    <col min="2061" max="2061" width="9.44140625" style="88" customWidth="1"/>
    <col min="2062" max="2062" width="7.6640625" style="88" customWidth="1"/>
    <col min="2063" max="2063" width="6.21875" style="88" customWidth="1"/>
    <col min="2064" max="2064" width="7.6640625" style="88" bestFit="1" customWidth="1"/>
    <col min="2065" max="2301" width="9" style="88"/>
    <col min="2302" max="2302" width="5.6640625" style="88" customWidth="1"/>
    <col min="2303" max="2303" width="16.33203125" style="88" customWidth="1"/>
    <col min="2304" max="2304" width="7.21875" style="88" customWidth="1"/>
    <col min="2305" max="2305" width="21.77734375" style="88" customWidth="1"/>
    <col min="2306" max="2306" width="5.21875" style="88" bestFit="1" customWidth="1"/>
    <col min="2307" max="2307" width="8.6640625" style="88" bestFit="1" customWidth="1"/>
    <col min="2308" max="2311" width="7.77734375" style="88" bestFit="1" customWidth="1"/>
    <col min="2312" max="2312" width="7.6640625" style="88" bestFit="1" customWidth="1"/>
    <col min="2313" max="2313" width="8.33203125" style="88" customWidth="1"/>
    <col min="2314" max="2315" width="7.77734375" style="88" bestFit="1" customWidth="1"/>
    <col min="2316" max="2316" width="5.33203125" style="88" customWidth="1"/>
    <col min="2317" max="2317" width="9.44140625" style="88" customWidth="1"/>
    <col min="2318" max="2318" width="7.6640625" style="88" customWidth="1"/>
    <col min="2319" max="2319" width="6.21875" style="88" customWidth="1"/>
    <col min="2320" max="2320" width="7.6640625" style="88" bestFit="1" customWidth="1"/>
    <col min="2321" max="2557" width="9" style="88"/>
    <col min="2558" max="2558" width="5.6640625" style="88" customWidth="1"/>
    <col min="2559" max="2559" width="16.33203125" style="88" customWidth="1"/>
    <col min="2560" max="2560" width="7.21875" style="88" customWidth="1"/>
    <col min="2561" max="2561" width="21.77734375" style="88" customWidth="1"/>
    <col min="2562" max="2562" width="5.21875" style="88" bestFit="1" customWidth="1"/>
    <col min="2563" max="2563" width="8.6640625" style="88" bestFit="1" customWidth="1"/>
    <col min="2564" max="2567" width="7.77734375" style="88" bestFit="1" customWidth="1"/>
    <col min="2568" max="2568" width="7.6640625" style="88" bestFit="1" customWidth="1"/>
    <col min="2569" max="2569" width="8.33203125" style="88" customWidth="1"/>
    <col min="2570" max="2571" width="7.77734375" style="88" bestFit="1" customWidth="1"/>
    <col min="2572" max="2572" width="5.33203125" style="88" customWidth="1"/>
    <col min="2573" max="2573" width="9.44140625" style="88" customWidth="1"/>
    <col min="2574" max="2574" width="7.6640625" style="88" customWidth="1"/>
    <col min="2575" max="2575" width="6.21875" style="88" customWidth="1"/>
    <col min="2576" max="2576" width="7.6640625" style="88" bestFit="1" customWidth="1"/>
    <col min="2577" max="2813" width="9" style="88"/>
    <col min="2814" max="2814" width="5.6640625" style="88" customWidth="1"/>
    <col min="2815" max="2815" width="16.33203125" style="88" customWidth="1"/>
    <col min="2816" max="2816" width="7.21875" style="88" customWidth="1"/>
    <col min="2817" max="2817" width="21.77734375" style="88" customWidth="1"/>
    <col min="2818" max="2818" width="5.21875" style="88" bestFit="1" customWidth="1"/>
    <col min="2819" max="2819" width="8.6640625" style="88" bestFit="1" customWidth="1"/>
    <col min="2820" max="2823" width="7.77734375" style="88" bestFit="1" customWidth="1"/>
    <col min="2824" max="2824" width="7.6640625" style="88" bestFit="1" customWidth="1"/>
    <col min="2825" max="2825" width="8.33203125" style="88" customWidth="1"/>
    <col min="2826" max="2827" width="7.77734375" style="88" bestFit="1" customWidth="1"/>
    <col min="2828" max="2828" width="5.33203125" style="88" customWidth="1"/>
    <col min="2829" max="2829" width="9.44140625" style="88" customWidth="1"/>
    <col min="2830" max="2830" width="7.6640625" style="88" customWidth="1"/>
    <col min="2831" max="2831" width="6.21875" style="88" customWidth="1"/>
    <col min="2832" max="2832" width="7.6640625" style="88" bestFit="1" customWidth="1"/>
    <col min="2833" max="3069" width="9" style="88"/>
    <col min="3070" max="3070" width="5.6640625" style="88" customWidth="1"/>
    <col min="3071" max="3071" width="16.33203125" style="88" customWidth="1"/>
    <col min="3072" max="3072" width="7.21875" style="88" customWidth="1"/>
    <col min="3073" max="3073" width="21.77734375" style="88" customWidth="1"/>
    <col min="3074" max="3074" width="5.21875" style="88" bestFit="1" customWidth="1"/>
    <col min="3075" max="3075" width="8.6640625" style="88" bestFit="1" customWidth="1"/>
    <col min="3076" max="3079" width="7.77734375" style="88" bestFit="1" customWidth="1"/>
    <col min="3080" max="3080" width="7.6640625" style="88" bestFit="1" customWidth="1"/>
    <col min="3081" max="3081" width="8.33203125" style="88" customWidth="1"/>
    <col min="3082" max="3083" width="7.77734375" style="88" bestFit="1" customWidth="1"/>
    <col min="3084" max="3084" width="5.33203125" style="88" customWidth="1"/>
    <col min="3085" max="3085" width="9.44140625" style="88" customWidth="1"/>
    <col min="3086" max="3086" width="7.6640625" style="88" customWidth="1"/>
    <col min="3087" max="3087" width="6.21875" style="88" customWidth="1"/>
    <col min="3088" max="3088" width="7.6640625" style="88" bestFit="1" customWidth="1"/>
    <col min="3089" max="3325" width="9" style="88"/>
    <col min="3326" max="3326" width="5.6640625" style="88" customWidth="1"/>
    <col min="3327" max="3327" width="16.33203125" style="88" customWidth="1"/>
    <col min="3328" max="3328" width="7.21875" style="88" customWidth="1"/>
    <col min="3329" max="3329" width="21.77734375" style="88" customWidth="1"/>
    <col min="3330" max="3330" width="5.21875" style="88" bestFit="1" customWidth="1"/>
    <col min="3331" max="3331" width="8.6640625" style="88" bestFit="1" customWidth="1"/>
    <col min="3332" max="3335" width="7.77734375" style="88" bestFit="1" customWidth="1"/>
    <col min="3336" max="3336" width="7.6640625" style="88" bestFit="1" customWidth="1"/>
    <col min="3337" max="3337" width="8.33203125" style="88" customWidth="1"/>
    <col min="3338" max="3339" width="7.77734375" style="88" bestFit="1" customWidth="1"/>
    <col min="3340" max="3340" width="5.33203125" style="88" customWidth="1"/>
    <col min="3341" max="3341" width="9.44140625" style="88" customWidth="1"/>
    <col min="3342" max="3342" width="7.6640625" style="88" customWidth="1"/>
    <col min="3343" max="3343" width="6.21875" style="88" customWidth="1"/>
    <col min="3344" max="3344" width="7.6640625" style="88" bestFit="1" customWidth="1"/>
    <col min="3345" max="3581" width="9" style="88"/>
    <col min="3582" max="3582" width="5.6640625" style="88" customWidth="1"/>
    <col min="3583" max="3583" width="16.33203125" style="88" customWidth="1"/>
    <col min="3584" max="3584" width="7.21875" style="88" customWidth="1"/>
    <col min="3585" max="3585" width="21.77734375" style="88" customWidth="1"/>
    <col min="3586" max="3586" width="5.21875" style="88" bestFit="1" customWidth="1"/>
    <col min="3587" max="3587" width="8.6640625" style="88" bestFit="1" customWidth="1"/>
    <col min="3588" max="3591" width="7.77734375" style="88" bestFit="1" customWidth="1"/>
    <col min="3592" max="3592" width="7.6640625" style="88" bestFit="1" customWidth="1"/>
    <col min="3593" max="3593" width="8.33203125" style="88" customWidth="1"/>
    <col min="3594" max="3595" width="7.77734375" style="88" bestFit="1" customWidth="1"/>
    <col min="3596" max="3596" width="5.33203125" style="88" customWidth="1"/>
    <col min="3597" max="3597" width="9.44140625" style="88" customWidth="1"/>
    <col min="3598" max="3598" width="7.6640625" style="88" customWidth="1"/>
    <col min="3599" max="3599" width="6.21875" style="88" customWidth="1"/>
    <col min="3600" max="3600" width="7.6640625" style="88" bestFit="1" customWidth="1"/>
    <col min="3601" max="3837" width="9" style="88"/>
    <col min="3838" max="3838" width="5.6640625" style="88" customWidth="1"/>
    <col min="3839" max="3839" width="16.33203125" style="88" customWidth="1"/>
    <col min="3840" max="3840" width="7.21875" style="88" customWidth="1"/>
    <col min="3841" max="3841" width="21.77734375" style="88" customWidth="1"/>
    <col min="3842" max="3842" width="5.21875" style="88" bestFit="1" customWidth="1"/>
    <col min="3843" max="3843" width="8.6640625" style="88" bestFit="1" customWidth="1"/>
    <col min="3844" max="3847" width="7.77734375" style="88" bestFit="1" customWidth="1"/>
    <col min="3848" max="3848" width="7.6640625" style="88" bestFit="1" customWidth="1"/>
    <col min="3849" max="3849" width="8.33203125" style="88" customWidth="1"/>
    <col min="3850" max="3851" width="7.77734375" style="88" bestFit="1" customWidth="1"/>
    <col min="3852" max="3852" width="5.33203125" style="88" customWidth="1"/>
    <col min="3853" max="3853" width="9.44140625" style="88" customWidth="1"/>
    <col min="3854" max="3854" width="7.6640625" style="88" customWidth="1"/>
    <col min="3855" max="3855" width="6.21875" style="88" customWidth="1"/>
    <col min="3856" max="3856" width="7.6640625" style="88" bestFit="1" customWidth="1"/>
    <col min="3857" max="4093" width="9" style="88"/>
    <col min="4094" max="4094" width="5.6640625" style="88" customWidth="1"/>
    <col min="4095" max="4095" width="16.33203125" style="88" customWidth="1"/>
    <col min="4096" max="4096" width="7.21875" style="88" customWidth="1"/>
    <col min="4097" max="4097" width="21.77734375" style="88" customWidth="1"/>
    <col min="4098" max="4098" width="5.21875" style="88" bestFit="1" customWidth="1"/>
    <col min="4099" max="4099" width="8.6640625" style="88" bestFit="1" customWidth="1"/>
    <col min="4100" max="4103" width="7.77734375" style="88" bestFit="1" customWidth="1"/>
    <col min="4104" max="4104" width="7.6640625" style="88" bestFit="1" customWidth="1"/>
    <col min="4105" max="4105" width="8.33203125" style="88" customWidth="1"/>
    <col min="4106" max="4107" width="7.77734375" style="88" bestFit="1" customWidth="1"/>
    <col min="4108" max="4108" width="5.33203125" style="88" customWidth="1"/>
    <col min="4109" max="4109" width="9.44140625" style="88" customWidth="1"/>
    <col min="4110" max="4110" width="7.6640625" style="88" customWidth="1"/>
    <col min="4111" max="4111" width="6.21875" style="88" customWidth="1"/>
    <col min="4112" max="4112" width="7.6640625" style="88" bestFit="1" customWidth="1"/>
    <col min="4113" max="4349" width="9" style="88"/>
    <col min="4350" max="4350" width="5.6640625" style="88" customWidth="1"/>
    <col min="4351" max="4351" width="16.33203125" style="88" customWidth="1"/>
    <col min="4352" max="4352" width="7.21875" style="88" customWidth="1"/>
    <col min="4353" max="4353" width="21.77734375" style="88" customWidth="1"/>
    <col min="4354" max="4354" width="5.21875" style="88" bestFit="1" customWidth="1"/>
    <col min="4355" max="4355" width="8.6640625" style="88" bestFit="1" customWidth="1"/>
    <col min="4356" max="4359" width="7.77734375" style="88" bestFit="1" customWidth="1"/>
    <col min="4360" max="4360" width="7.6640625" style="88" bestFit="1" customWidth="1"/>
    <col min="4361" max="4361" width="8.33203125" style="88" customWidth="1"/>
    <col min="4362" max="4363" width="7.77734375" style="88" bestFit="1" customWidth="1"/>
    <col min="4364" max="4364" width="5.33203125" style="88" customWidth="1"/>
    <col min="4365" max="4365" width="9.44140625" style="88" customWidth="1"/>
    <col min="4366" max="4366" width="7.6640625" style="88" customWidth="1"/>
    <col min="4367" max="4367" width="6.21875" style="88" customWidth="1"/>
    <col min="4368" max="4368" width="7.6640625" style="88" bestFit="1" customWidth="1"/>
    <col min="4369" max="4605" width="9" style="88"/>
    <col min="4606" max="4606" width="5.6640625" style="88" customWidth="1"/>
    <col min="4607" max="4607" width="16.33203125" style="88" customWidth="1"/>
    <col min="4608" max="4608" width="7.21875" style="88" customWidth="1"/>
    <col min="4609" max="4609" width="21.77734375" style="88" customWidth="1"/>
    <col min="4610" max="4610" width="5.21875" style="88" bestFit="1" customWidth="1"/>
    <col min="4611" max="4611" width="8.6640625" style="88" bestFit="1" customWidth="1"/>
    <col min="4612" max="4615" width="7.77734375" style="88" bestFit="1" customWidth="1"/>
    <col min="4616" max="4616" width="7.6640625" style="88" bestFit="1" customWidth="1"/>
    <col min="4617" max="4617" width="8.33203125" style="88" customWidth="1"/>
    <col min="4618" max="4619" width="7.77734375" style="88" bestFit="1" customWidth="1"/>
    <col min="4620" max="4620" width="5.33203125" style="88" customWidth="1"/>
    <col min="4621" max="4621" width="9.44140625" style="88" customWidth="1"/>
    <col min="4622" max="4622" width="7.6640625" style="88" customWidth="1"/>
    <col min="4623" max="4623" width="6.21875" style="88" customWidth="1"/>
    <col min="4624" max="4624" width="7.6640625" style="88" bestFit="1" customWidth="1"/>
    <col min="4625" max="4861" width="9" style="88"/>
    <col min="4862" max="4862" width="5.6640625" style="88" customWidth="1"/>
    <col min="4863" max="4863" width="16.33203125" style="88" customWidth="1"/>
    <col min="4864" max="4864" width="7.21875" style="88" customWidth="1"/>
    <col min="4865" max="4865" width="21.77734375" style="88" customWidth="1"/>
    <col min="4866" max="4866" width="5.21875" style="88" bestFit="1" customWidth="1"/>
    <col min="4867" max="4867" width="8.6640625" style="88" bestFit="1" customWidth="1"/>
    <col min="4868" max="4871" width="7.77734375" style="88" bestFit="1" customWidth="1"/>
    <col min="4872" max="4872" width="7.6640625" style="88" bestFit="1" customWidth="1"/>
    <col min="4873" max="4873" width="8.33203125" style="88" customWidth="1"/>
    <col min="4874" max="4875" width="7.77734375" style="88" bestFit="1" customWidth="1"/>
    <col min="4876" max="4876" width="5.33203125" style="88" customWidth="1"/>
    <col min="4877" max="4877" width="9.44140625" style="88" customWidth="1"/>
    <col min="4878" max="4878" width="7.6640625" style="88" customWidth="1"/>
    <col min="4879" max="4879" width="6.21875" style="88" customWidth="1"/>
    <col min="4880" max="4880" width="7.6640625" style="88" bestFit="1" customWidth="1"/>
    <col min="4881" max="5117" width="9" style="88"/>
    <col min="5118" max="5118" width="5.6640625" style="88" customWidth="1"/>
    <col min="5119" max="5119" width="16.33203125" style="88" customWidth="1"/>
    <col min="5120" max="5120" width="7.21875" style="88" customWidth="1"/>
    <col min="5121" max="5121" width="21.77734375" style="88" customWidth="1"/>
    <col min="5122" max="5122" width="5.21875" style="88" bestFit="1" customWidth="1"/>
    <col min="5123" max="5123" width="8.6640625" style="88" bestFit="1" customWidth="1"/>
    <col min="5124" max="5127" width="7.77734375" style="88" bestFit="1" customWidth="1"/>
    <col min="5128" max="5128" width="7.6640625" style="88" bestFit="1" customWidth="1"/>
    <col min="5129" max="5129" width="8.33203125" style="88" customWidth="1"/>
    <col min="5130" max="5131" width="7.77734375" style="88" bestFit="1" customWidth="1"/>
    <col min="5132" max="5132" width="5.33203125" style="88" customWidth="1"/>
    <col min="5133" max="5133" width="9.44140625" style="88" customWidth="1"/>
    <col min="5134" max="5134" width="7.6640625" style="88" customWidth="1"/>
    <col min="5135" max="5135" width="6.21875" style="88" customWidth="1"/>
    <col min="5136" max="5136" width="7.6640625" style="88" bestFit="1" customWidth="1"/>
    <col min="5137" max="5373" width="9" style="88"/>
    <col min="5374" max="5374" width="5.6640625" style="88" customWidth="1"/>
    <col min="5375" max="5375" width="16.33203125" style="88" customWidth="1"/>
    <col min="5376" max="5376" width="7.21875" style="88" customWidth="1"/>
    <col min="5377" max="5377" width="21.77734375" style="88" customWidth="1"/>
    <col min="5378" max="5378" width="5.21875" style="88" bestFit="1" customWidth="1"/>
    <col min="5379" max="5379" width="8.6640625" style="88" bestFit="1" customWidth="1"/>
    <col min="5380" max="5383" width="7.77734375" style="88" bestFit="1" customWidth="1"/>
    <col min="5384" max="5384" width="7.6640625" style="88" bestFit="1" customWidth="1"/>
    <col min="5385" max="5385" width="8.33203125" style="88" customWidth="1"/>
    <col min="5386" max="5387" width="7.77734375" style="88" bestFit="1" customWidth="1"/>
    <col min="5388" max="5388" width="5.33203125" style="88" customWidth="1"/>
    <col min="5389" max="5389" width="9.44140625" style="88" customWidth="1"/>
    <col min="5390" max="5390" width="7.6640625" style="88" customWidth="1"/>
    <col min="5391" max="5391" width="6.21875" style="88" customWidth="1"/>
    <col min="5392" max="5392" width="7.6640625" style="88" bestFit="1" customWidth="1"/>
    <col min="5393" max="5629" width="9" style="88"/>
    <col min="5630" max="5630" width="5.6640625" style="88" customWidth="1"/>
    <col min="5631" max="5631" width="16.33203125" style="88" customWidth="1"/>
    <col min="5632" max="5632" width="7.21875" style="88" customWidth="1"/>
    <col min="5633" max="5633" width="21.77734375" style="88" customWidth="1"/>
    <col min="5634" max="5634" width="5.21875" style="88" bestFit="1" customWidth="1"/>
    <col min="5635" max="5635" width="8.6640625" style="88" bestFit="1" customWidth="1"/>
    <col min="5636" max="5639" width="7.77734375" style="88" bestFit="1" customWidth="1"/>
    <col min="5640" max="5640" width="7.6640625" style="88" bestFit="1" customWidth="1"/>
    <col min="5641" max="5641" width="8.33203125" style="88" customWidth="1"/>
    <col min="5642" max="5643" width="7.77734375" style="88" bestFit="1" customWidth="1"/>
    <col min="5644" max="5644" width="5.33203125" style="88" customWidth="1"/>
    <col min="5645" max="5645" width="9.44140625" style="88" customWidth="1"/>
    <col min="5646" max="5646" width="7.6640625" style="88" customWidth="1"/>
    <col min="5647" max="5647" width="6.21875" style="88" customWidth="1"/>
    <col min="5648" max="5648" width="7.6640625" style="88" bestFit="1" customWidth="1"/>
    <col min="5649" max="5885" width="9" style="88"/>
    <col min="5886" max="5886" width="5.6640625" style="88" customWidth="1"/>
    <col min="5887" max="5887" width="16.33203125" style="88" customWidth="1"/>
    <col min="5888" max="5888" width="7.21875" style="88" customWidth="1"/>
    <col min="5889" max="5889" width="21.77734375" style="88" customWidth="1"/>
    <col min="5890" max="5890" width="5.21875" style="88" bestFit="1" customWidth="1"/>
    <col min="5891" max="5891" width="8.6640625" style="88" bestFit="1" customWidth="1"/>
    <col min="5892" max="5895" width="7.77734375" style="88" bestFit="1" customWidth="1"/>
    <col min="5896" max="5896" width="7.6640625" style="88" bestFit="1" customWidth="1"/>
    <col min="5897" max="5897" width="8.33203125" style="88" customWidth="1"/>
    <col min="5898" max="5899" width="7.77734375" style="88" bestFit="1" customWidth="1"/>
    <col min="5900" max="5900" width="5.33203125" style="88" customWidth="1"/>
    <col min="5901" max="5901" width="9.44140625" style="88" customWidth="1"/>
    <col min="5902" max="5902" width="7.6640625" style="88" customWidth="1"/>
    <col min="5903" max="5903" width="6.21875" style="88" customWidth="1"/>
    <col min="5904" max="5904" width="7.6640625" style="88" bestFit="1" customWidth="1"/>
    <col min="5905" max="6141" width="9" style="88"/>
    <col min="6142" max="6142" width="5.6640625" style="88" customWidth="1"/>
    <col min="6143" max="6143" width="16.33203125" style="88" customWidth="1"/>
    <col min="6144" max="6144" width="7.21875" style="88" customWidth="1"/>
    <col min="6145" max="6145" width="21.77734375" style="88" customWidth="1"/>
    <col min="6146" max="6146" width="5.21875" style="88" bestFit="1" customWidth="1"/>
    <col min="6147" max="6147" width="8.6640625" style="88" bestFit="1" customWidth="1"/>
    <col min="6148" max="6151" width="7.77734375" style="88" bestFit="1" customWidth="1"/>
    <col min="6152" max="6152" width="7.6640625" style="88" bestFit="1" customWidth="1"/>
    <col min="6153" max="6153" width="8.33203125" style="88" customWidth="1"/>
    <col min="6154" max="6155" width="7.77734375" style="88" bestFit="1" customWidth="1"/>
    <col min="6156" max="6156" width="5.33203125" style="88" customWidth="1"/>
    <col min="6157" max="6157" width="9.44140625" style="88" customWidth="1"/>
    <col min="6158" max="6158" width="7.6640625" style="88" customWidth="1"/>
    <col min="6159" max="6159" width="6.21875" style="88" customWidth="1"/>
    <col min="6160" max="6160" width="7.6640625" style="88" bestFit="1" customWidth="1"/>
    <col min="6161" max="6397" width="9" style="88"/>
    <col min="6398" max="6398" width="5.6640625" style="88" customWidth="1"/>
    <col min="6399" max="6399" width="16.33203125" style="88" customWidth="1"/>
    <col min="6400" max="6400" width="7.21875" style="88" customWidth="1"/>
    <col min="6401" max="6401" width="21.77734375" style="88" customWidth="1"/>
    <col min="6402" max="6402" width="5.21875" style="88" bestFit="1" customWidth="1"/>
    <col min="6403" max="6403" width="8.6640625" style="88" bestFit="1" customWidth="1"/>
    <col min="6404" max="6407" width="7.77734375" style="88" bestFit="1" customWidth="1"/>
    <col min="6408" max="6408" width="7.6640625" style="88" bestFit="1" customWidth="1"/>
    <col min="6409" max="6409" width="8.33203125" style="88" customWidth="1"/>
    <col min="6410" max="6411" width="7.77734375" style="88" bestFit="1" customWidth="1"/>
    <col min="6412" max="6412" width="5.33203125" style="88" customWidth="1"/>
    <col min="6413" max="6413" width="9.44140625" style="88" customWidth="1"/>
    <col min="6414" max="6414" width="7.6640625" style="88" customWidth="1"/>
    <col min="6415" max="6415" width="6.21875" style="88" customWidth="1"/>
    <col min="6416" max="6416" width="7.6640625" style="88" bestFit="1" customWidth="1"/>
    <col min="6417" max="6653" width="9" style="88"/>
    <col min="6654" max="6654" width="5.6640625" style="88" customWidth="1"/>
    <col min="6655" max="6655" width="16.33203125" style="88" customWidth="1"/>
    <col min="6656" max="6656" width="7.21875" style="88" customWidth="1"/>
    <col min="6657" max="6657" width="21.77734375" style="88" customWidth="1"/>
    <col min="6658" max="6658" width="5.21875" style="88" bestFit="1" customWidth="1"/>
    <col min="6659" max="6659" width="8.6640625" style="88" bestFit="1" customWidth="1"/>
    <col min="6660" max="6663" width="7.77734375" style="88" bestFit="1" customWidth="1"/>
    <col min="6664" max="6664" width="7.6640625" style="88" bestFit="1" customWidth="1"/>
    <col min="6665" max="6665" width="8.33203125" style="88" customWidth="1"/>
    <col min="6666" max="6667" width="7.77734375" style="88" bestFit="1" customWidth="1"/>
    <col min="6668" max="6668" width="5.33203125" style="88" customWidth="1"/>
    <col min="6669" max="6669" width="9.44140625" style="88" customWidth="1"/>
    <col min="6670" max="6670" width="7.6640625" style="88" customWidth="1"/>
    <col min="6671" max="6671" width="6.21875" style="88" customWidth="1"/>
    <col min="6672" max="6672" width="7.6640625" style="88" bestFit="1" customWidth="1"/>
    <col min="6673" max="6909" width="9" style="88"/>
    <col min="6910" max="6910" width="5.6640625" style="88" customWidth="1"/>
    <col min="6911" max="6911" width="16.33203125" style="88" customWidth="1"/>
    <col min="6912" max="6912" width="7.21875" style="88" customWidth="1"/>
    <col min="6913" max="6913" width="21.77734375" style="88" customWidth="1"/>
    <col min="6914" max="6914" width="5.21875" style="88" bestFit="1" customWidth="1"/>
    <col min="6915" max="6915" width="8.6640625" style="88" bestFit="1" customWidth="1"/>
    <col min="6916" max="6919" width="7.77734375" style="88" bestFit="1" customWidth="1"/>
    <col min="6920" max="6920" width="7.6640625" style="88" bestFit="1" customWidth="1"/>
    <col min="6921" max="6921" width="8.33203125" style="88" customWidth="1"/>
    <col min="6922" max="6923" width="7.77734375" style="88" bestFit="1" customWidth="1"/>
    <col min="6924" max="6924" width="5.33203125" style="88" customWidth="1"/>
    <col min="6925" max="6925" width="9.44140625" style="88" customWidth="1"/>
    <col min="6926" max="6926" width="7.6640625" style="88" customWidth="1"/>
    <col min="6927" max="6927" width="6.21875" style="88" customWidth="1"/>
    <col min="6928" max="6928" width="7.6640625" style="88" bestFit="1" customWidth="1"/>
    <col min="6929" max="7165" width="9" style="88"/>
    <col min="7166" max="7166" width="5.6640625" style="88" customWidth="1"/>
    <col min="7167" max="7167" width="16.33203125" style="88" customWidth="1"/>
    <col min="7168" max="7168" width="7.21875" style="88" customWidth="1"/>
    <col min="7169" max="7169" width="21.77734375" style="88" customWidth="1"/>
    <col min="7170" max="7170" width="5.21875" style="88" bestFit="1" customWidth="1"/>
    <col min="7171" max="7171" width="8.6640625" style="88" bestFit="1" customWidth="1"/>
    <col min="7172" max="7175" width="7.77734375" style="88" bestFit="1" customWidth="1"/>
    <col min="7176" max="7176" width="7.6640625" style="88" bestFit="1" customWidth="1"/>
    <col min="7177" max="7177" width="8.33203125" style="88" customWidth="1"/>
    <col min="7178" max="7179" width="7.77734375" style="88" bestFit="1" customWidth="1"/>
    <col min="7180" max="7180" width="5.33203125" style="88" customWidth="1"/>
    <col min="7181" max="7181" width="9.44140625" style="88" customWidth="1"/>
    <col min="7182" max="7182" width="7.6640625" style="88" customWidth="1"/>
    <col min="7183" max="7183" width="6.21875" style="88" customWidth="1"/>
    <col min="7184" max="7184" width="7.6640625" style="88" bestFit="1" customWidth="1"/>
    <col min="7185" max="7421" width="9" style="88"/>
    <col min="7422" max="7422" width="5.6640625" style="88" customWidth="1"/>
    <col min="7423" max="7423" width="16.33203125" style="88" customWidth="1"/>
    <col min="7424" max="7424" width="7.21875" style="88" customWidth="1"/>
    <col min="7425" max="7425" width="21.77734375" style="88" customWidth="1"/>
    <col min="7426" max="7426" width="5.21875" style="88" bestFit="1" customWidth="1"/>
    <col min="7427" max="7427" width="8.6640625" style="88" bestFit="1" customWidth="1"/>
    <col min="7428" max="7431" width="7.77734375" style="88" bestFit="1" customWidth="1"/>
    <col min="7432" max="7432" width="7.6640625" style="88" bestFit="1" customWidth="1"/>
    <col min="7433" max="7433" width="8.33203125" style="88" customWidth="1"/>
    <col min="7434" max="7435" width="7.77734375" style="88" bestFit="1" customWidth="1"/>
    <col min="7436" max="7436" width="5.33203125" style="88" customWidth="1"/>
    <col min="7437" max="7437" width="9.44140625" style="88" customWidth="1"/>
    <col min="7438" max="7438" width="7.6640625" style="88" customWidth="1"/>
    <col min="7439" max="7439" width="6.21875" style="88" customWidth="1"/>
    <col min="7440" max="7440" width="7.6640625" style="88" bestFit="1" customWidth="1"/>
    <col min="7441" max="7677" width="9" style="88"/>
    <col min="7678" max="7678" width="5.6640625" style="88" customWidth="1"/>
    <col min="7679" max="7679" width="16.33203125" style="88" customWidth="1"/>
    <col min="7680" max="7680" width="7.21875" style="88" customWidth="1"/>
    <col min="7681" max="7681" width="21.77734375" style="88" customWidth="1"/>
    <col min="7682" max="7682" width="5.21875" style="88" bestFit="1" customWidth="1"/>
    <col min="7683" max="7683" width="8.6640625" style="88" bestFit="1" customWidth="1"/>
    <col min="7684" max="7687" width="7.77734375" style="88" bestFit="1" customWidth="1"/>
    <col min="7688" max="7688" width="7.6640625" style="88" bestFit="1" customWidth="1"/>
    <col min="7689" max="7689" width="8.33203125" style="88" customWidth="1"/>
    <col min="7690" max="7691" width="7.77734375" style="88" bestFit="1" customWidth="1"/>
    <col min="7692" max="7692" width="5.33203125" style="88" customWidth="1"/>
    <col min="7693" max="7693" width="9.44140625" style="88" customWidth="1"/>
    <col min="7694" max="7694" width="7.6640625" style="88" customWidth="1"/>
    <col min="7695" max="7695" width="6.21875" style="88" customWidth="1"/>
    <col min="7696" max="7696" width="7.6640625" style="88" bestFit="1" customWidth="1"/>
    <col min="7697" max="7933" width="9" style="88"/>
    <col min="7934" max="7934" width="5.6640625" style="88" customWidth="1"/>
    <col min="7935" max="7935" width="16.33203125" style="88" customWidth="1"/>
    <col min="7936" max="7936" width="7.21875" style="88" customWidth="1"/>
    <col min="7937" max="7937" width="21.77734375" style="88" customWidth="1"/>
    <col min="7938" max="7938" width="5.21875" style="88" bestFit="1" customWidth="1"/>
    <col min="7939" max="7939" width="8.6640625" style="88" bestFit="1" customWidth="1"/>
    <col min="7940" max="7943" width="7.77734375" style="88" bestFit="1" customWidth="1"/>
    <col min="7944" max="7944" width="7.6640625" style="88" bestFit="1" customWidth="1"/>
    <col min="7945" max="7945" width="8.33203125" style="88" customWidth="1"/>
    <col min="7946" max="7947" width="7.77734375" style="88" bestFit="1" customWidth="1"/>
    <col min="7948" max="7948" width="5.33203125" style="88" customWidth="1"/>
    <col min="7949" max="7949" width="9.44140625" style="88" customWidth="1"/>
    <col min="7950" max="7950" width="7.6640625" style="88" customWidth="1"/>
    <col min="7951" max="7951" width="6.21875" style="88" customWidth="1"/>
    <col min="7952" max="7952" width="7.6640625" style="88" bestFit="1" customWidth="1"/>
    <col min="7953" max="8189" width="9" style="88"/>
    <col min="8190" max="8190" width="5.6640625" style="88" customWidth="1"/>
    <col min="8191" max="8191" width="16.33203125" style="88" customWidth="1"/>
    <col min="8192" max="8192" width="7.21875" style="88" customWidth="1"/>
    <col min="8193" max="8193" width="21.77734375" style="88" customWidth="1"/>
    <col min="8194" max="8194" width="5.21875" style="88" bestFit="1" customWidth="1"/>
    <col min="8195" max="8195" width="8.6640625" style="88" bestFit="1" customWidth="1"/>
    <col min="8196" max="8199" width="7.77734375" style="88" bestFit="1" customWidth="1"/>
    <col min="8200" max="8200" width="7.6640625" style="88" bestFit="1" customWidth="1"/>
    <col min="8201" max="8201" width="8.33203125" style="88" customWidth="1"/>
    <col min="8202" max="8203" width="7.77734375" style="88" bestFit="1" customWidth="1"/>
    <col min="8204" max="8204" width="5.33203125" style="88" customWidth="1"/>
    <col min="8205" max="8205" width="9.44140625" style="88" customWidth="1"/>
    <col min="8206" max="8206" width="7.6640625" style="88" customWidth="1"/>
    <col min="8207" max="8207" width="6.21875" style="88" customWidth="1"/>
    <col min="8208" max="8208" width="7.6640625" style="88" bestFit="1" customWidth="1"/>
    <col min="8209" max="8445" width="9" style="88"/>
    <col min="8446" max="8446" width="5.6640625" style="88" customWidth="1"/>
    <col min="8447" max="8447" width="16.33203125" style="88" customWidth="1"/>
    <col min="8448" max="8448" width="7.21875" style="88" customWidth="1"/>
    <col min="8449" max="8449" width="21.77734375" style="88" customWidth="1"/>
    <col min="8450" max="8450" width="5.21875" style="88" bestFit="1" customWidth="1"/>
    <col min="8451" max="8451" width="8.6640625" style="88" bestFit="1" customWidth="1"/>
    <col min="8452" max="8455" width="7.77734375" style="88" bestFit="1" customWidth="1"/>
    <col min="8456" max="8456" width="7.6640625" style="88" bestFit="1" customWidth="1"/>
    <col min="8457" max="8457" width="8.33203125" style="88" customWidth="1"/>
    <col min="8458" max="8459" width="7.77734375" style="88" bestFit="1" customWidth="1"/>
    <col min="8460" max="8460" width="5.33203125" style="88" customWidth="1"/>
    <col min="8461" max="8461" width="9.44140625" style="88" customWidth="1"/>
    <col min="8462" max="8462" width="7.6640625" style="88" customWidth="1"/>
    <col min="8463" max="8463" width="6.21875" style="88" customWidth="1"/>
    <col min="8464" max="8464" width="7.6640625" style="88" bestFit="1" customWidth="1"/>
    <col min="8465" max="8701" width="9" style="88"/>
    <col min="8702" max="8702" width="5.6640625" style="88" customWidth="1"/>
    <col min="8703" max="8703" width="16.33203125" style="88" customWidth="1"/>
    <col min="8704" max="8704" width="7.21875" style="88" customWidth="1"/>
    <col min="8705" max="8705" width="21.77734375" style="88" customWidth="1"/>
    <col min="8706" max="8706" width="5.21875" style="88" bestFit="1" customWidth="1"/>
    <col min="8707" max="8707" width="8.6640625" style="88" bestFit="1" customWidth="1"/>
    <col min="8708" max="8711" width="7.77734375" style="88" bestFit="1" customWidth="1"/>
    <col min="8712" max="8712" width="7.6640625" style="88" bestFit="1" customWidth="1"/>
    <col min="8713" max="8713" width="8.33203125" style="88" customWidth="1"/>
    <col min="8714" max="8715" width="7.77734375" style="88" bestFit="1" customWidth="1"/>
    <col min="8716" max="8716" width="5.33203125" style="88" customWidth="1"/>
    <col min="8717" max="8717" width="9.44140625" style="88" customWidth="1"/>
    <col min="8718" max="8718" width="7.6640625" style="88" customWidth="1"/>
    <col min="8719" max="8719" width="6.21875" style="88" customWidth="1"/>
    <col min="8720" max="8720" width="7.6640625" style="88" bestFit="1" customWidth="1"/>
    <col min="8721" max="8957" width="9" style="88"/>
    <col min="8958" max="8958" width="5.6640625" style="88" customWidth="1"/>
    <col min="8959" max="8959" width="16.33203125" style="88" customWidth="1"/>
    <col min="8960" max="8960" width="7.21875" style="88" customWidth="1"/>
    <col min="8961" max="8961" width="21.77734375" style="88" customWidth="1"/>
    <col min="8962" max="8962" width="5.21875" style="88" bestFit="1" customWidth="1"/>
    <col min="8963" max="8963" width="8.6640625" style="88" bestFit="1" customWidth="1"/>
    <col min="8964" max="8967" width="7.77734375" style="88" bestFit="1" customWidth="1"/>
    <col min="8968" max="8968" width="7.6640625" style="88" bestFit="1" customWidth="1"/>
    <col min="8969" max="8969" width="8.33203125" style="88" customWidth="1"/>
    <col min="8970" max="8971" width="7.77734375" style="88" bestFit="1" customWidth="1"/>
    <col min="8972" max="8972" width="5.33203125" style="88" customWidth="1"/>
    <col min="8973" max="8973" width="9.44140625" style="88" customWidth="1"/>
    <col min="8974" max="8974" width="7.6640625" style="88" customWidth="1"/>
    <col min="8975" max="8975" width="6.21875" style="88" customWidth="1"/>
    <col min="8976" max="8976" width="7.6640625" style="88" bestFit="1" customWidth="1"/>
    <col min="8977" max="9213" width="9" style="88"/>
    <col min="9214" max="9214" width="5.6640625" style="88" customWidth="1"/>
    <col min="9215" max="9215" width="16.33203125" style="88" customWidth="1"/>
    <col min="9216" max="9216" width="7.21875" style="88" customWidth="1"/>
    <col min="9217" max="9217" width="21.77734375" style="88" customWidth="1"/>
    <col min="9218" max="9218" width="5.21875" style="88" bestFit="1" customWidth="1"/>
    <col min="9219" max="9219" width="8.6640625" style="88" bestFit="1" customWidth="1"/>
    <col min="9220" max="9223" width="7.77734375" style="88" bestFit="1" customWidth="1"/>
    <col min="9224" max="9224" width="7.6640625" style="88" bestFit="1" customWidth="1"/>
    <col min="9225" max="9225" width="8.33203125" style="88" customWidth="1"/>
    <col min="9226" max="9227" width="7.77734375" style="88" bestFit="1" customWidth="1"/>
    <col min="9228" max="9228" width="5.33203125" style="88" customWidth="1"/>
    <col min="9229" max="9229" width="9.44140625" style="88" customWidth="1"/>
    <col min="9230" max="9230" width="7.6640625" style="88" customWidth="1"/>
    <col min="9231" max="9231" width="6.21875" style="88" customWidth="1"/>
    <col min="9232" max="9232" width="7.6640625" style="88" bestFit="1" customWidth="1"/>
    <col min="9233" max="9469" width="9" style="88"/>
    <col min="9470" max="9470" width="5.6640625" style="88" customWidth="1"/>
    <col min="9471" max="9471" width="16.33203125" style="88" customWidth="1"/>
    <col min="9472" max="9472" width="7.21875" style="88" customWidth="1"/>
    <col min="9473" max="9473" width="21.77734375" style="88" customWidth="1"/>
    <col min="9474" max="9474" width="5.21875" style="88" bestFit="1" customWidth="1"/>
    <col min="9475" max="9475" width="8.6640625" style="88" bestFit="1" customWidth="1"/>
    <col min="9476" max="9479" width="7.77734375" style="88" bestFit="1" customWidth="1"/>
    <col min="9480" max="9480" width="7.6640625" style="88" bestFit="1" customWidth="1"/>
    <col min="9481" max="9481" width="8.33203125" style="88" customWidth="1"/>
    <col min="9482" max="9483" width="7.77734375" style="88" bestFit="1" customWidth="1"/>
    <col min="9484" max="9484" width="5.33203125" style="88" customWidth="1"/>
    <col min="9485" max="9485" width="9.44140625" style="88" customWidth="1"/>
    <col min="9486" max="9486" width="7.6640625" style="88" customWidth="1"/>
    <col min="9487" max="9487" width="6.21875" style="88" customWidth="1"/>
    <col min="9488" max="9488" width="7.6640625" style="88" bestFit="1" customWidth="1"/>
    <col min="9489" max="9725" width="9" style="88"/>
    <col min="9726" max="9726" width="5.6640625" style="88" customWidth="1"/>
    <col min="9727" max="9727" width="16.33203125" style="88" customWidth="1"/>
    <col min="9728" max="9728" width="7.21875" style="88" customWidth="1"/>
    <col min="9729" max="9729" width="21.77734375" style="88" customWidth="1"/>
    <col min="9730" max="9730" width="5.21875" style="88" bestFit="1" customWidth="1"/>
    <col min="9731" max="9731" width="8.6640625" style="88" bestFit="1" customWidth="1"/>
    <col min="9732" max="9735" width="7.77734375" style="88" bestFit="1" customWidth="1"/>
    <col min="9736" max="9736" width="7.6640625" style="88" bestFit="1" customWidth="1"/>
    <col min="9737" max="9737" width="8.33203125" style="88" customWidth="1"/>
    <col min="9738" max="9739" width="7.77734375" style="88" bestFit="1" customWidth="1"/>
    <col min="9740" max="9740" width="5.33203125" style="88" customWidth="1"/>
    <col min="9741" max="9741" width="9.44140625" style="88" customWidth="1"/>
    <col min="9742" max="9742" width="7.6640625" style="88" customWidth="1"/>
    <col min="9743" max="9743" width="6.21875" style="88" customWidth="1"/>
    <col min="9744" max="9744" width="7.6640625" style="88" bestFit="1" customWidth="1"/>
    <col min="9745" max="9981" width="9" style="88"/>
    <col min="9982" max="9982" width="5.6640625" style="88" customWidth="1"/>
    <col min="9983" max="9983" width="16.33203125" style="88" customWidth="1"/>
    <col min="9984" max="9984" width="7.21875" style="88" customWidth="1"/>
    <col min="9985" max="9985" width="21.77734375" style="88" customWidth="1"/>
    <col min="9986" max="9986" width="5.21875" style="88" bestFit="1" customWidth="1"/>
    <col min="9987" max="9987" width="8.6640625" style="88" bestFit="1" customWidth="1"/>
    <col min="9988" max="9991" width="7.77734375" style="88" bestFit="1" customWidth="1"/>
    <col min="9992" max="9992" width="7.6640625" style="88" bestFit="1" customWidth="1"/>
    <col min="9993" max="9993" width="8.33203125" style="88" customWidth="1"/>
    <col min="9994" max="9995" width="7.77734375" style="88" bestFit="1" customWidth="1"/>
    <col min="9996" max="9996" width="5.33203125" style="88" customWidth="1"/>
    <col min="9997" max="9997" width="9.44140625" style="88" customWidth="1"/>
    <col min="9998" max="9998" width="7.6640625" style="88" customWidth="1"/>
    <col min="9999" max="9999" width="6.21875" style="88" customWidth="1"/>
    <col min="10000" max="10000" width="7.6640625" style="88" bestFit="1" customWidth="1"/>
    <col min="10001" max="10237" width="9" style="88"/>
    <col min="10238" max="10238" width="5.6640625" style="88" customWidth="1"/>
    <col min="10239" max="10239" width="16.33203125" style="88" customWidth="1"/>
    <col min="10240" max="10240" width="7.21875" style="88" customWidth="1"/>
    <col min="10241" max="10241" width="21.77734375" style="88" customWidth="1"/>
    <col min="10242" max="10242" width="5.21875" style="88" bestFit="1" customWidth="1"/>
    <col min="10243" max="10243" width="8.6640625" style="88" bestFit="1" customWidth="1"/>
    <col min="10244" max="10247" width="7.77734375" style="88" bestFit="1" customWidth="1"/>
    <col min="10248" max="10248" width="7.6640625" style="88" bestFit="1" customWidth="1"/>
    <col min="10249" max="10249" width="8.33203125" style="88" customWidth="1"/>
    <col min="10250" max="10251" width="7.77734375" style="88" bestFit="1" customWidth="1"/>
    <col min="10252" max="10252" width="5.33203125" style="88" customWidth="1"/>
    <col min="10253" max="10253" width="9.44140625" style="88" customWidth="1"/>
    <col min="10254" max="10254" width="7.6640625" style="88" customWidth="1"/>
    <col min="10255" max="10255" width="6.21875" style="88" customWidth="1"/>
    <col min="10256" max="10256" width="7.6640625" style="88" bestFit="1" customWidth="1"/>
    <col min="10257" max="10493" width="9" style="88"/>
    <col min="10494" max="10494" width="5.6640625" style="88" customWidth="1"/>
    <col min="10495" max="10495" width="16.33203125" style="88" customWidth="1"/>
    <col min="10496" max="10496" width="7.21875" style="88" customWidth="1"/>
    <col min="10497" max="10497" width="21.77734375" style="88" customWidth="1"/>
    <col min="10498" max="10498" width="5.21875" style="88" bestFit="1" customWidth="1"/>
    <col min="10499" max="10499" width="8.6640625" style="88" bestFit="1" customWidth="1"/>
    <col min="10500" max="10503" width="7.77734375" style="88" bestFit="1" customWidth="1"/>
    <col min="10504" max="10504" width="7.6640625" style="88" bestFit="1" customWidth="1"/>
    <col min="10505" max="10505" width="8.33203125" style="88" customWidth="1"/>
    <col min="10506" max="10507" width="7.77734375" style="88" bestFit="1" customWidth="1"/>
    <col min="10508" max="10508" width="5.33203125" style="88" customWidth="1"/>
    <col min="10509" max="10509" width="9.44140625" style="88" customWidth="1"/>
    <col min="10510" max="10510" width="7.6640625" style="88" customWidth="1"/>
    <col min="10511" max="10511" width="6.21875" style="88" customWidth="1"/>
    <col min="10512" max="10512" width="7.6640625" style="88" bestFit="1" customWidth="1"/>
    <col min="10513" max="10749" width="9" style="88"/>
    <col min="10750" max="10750" width="5.6640625" style="88" customWidth="1"/>
    <col min="10751" max="10751" width="16.33203125" style="88" customWidth="1"/>
    <col min="10752" max="10752" width="7.21875" style="88" customWidth="1"/>
    <col min="10753" max="10753" width="21.77734375" style="88" customWidth="1"/>
    <col min="10754" max="10754" width="5.21875" style="88" bestFit="1" customWidth="1"/>
    <col min="10755" max="10755" width="8.6640625" style="88" bestFit="1" customWidth="1"/>
    <col min="10756" max="10759" width="7.77734375" style="88" bestFit="1" customWidth="1"/>
    <col min="10760" max="10760" width="7.6640625" style="88" bestFit="1" customWidth="1"/>
    <col min="10761" max="10761" width="8.33203125" style="88" customWidth="1"/>
    <col min="10762" max="10763" width="7.77734375" style="88" bestFit="1" customWidth="1"/>
    <col min="10764" max="10764" width="5.33203125" style="88" customWidth="1"/>
    <col min="10765" max="10765" width="9.44140625" style="88" customWidth="1"/>
    <col min="10766" max="10766" width="7.6640625" style="88" customWidth="1"/>
    <col min="10767" max="10767" width="6.21875" style="88" customWidth="1"/>
    <col min="10768" max="10768" width="7.6640625" style="88" bestFit="1" customWidth="1"/>
    <col min="10769" max="11005" width="9" style="88"/>
    <col min="11006" max="11006" width="5.6640625" style="88" customWidth="1"/>
    <col min="11007" max="11007" width="16.33203125" style="88" customWidth="1"/>
    <col min="11008" max="11008" width="7.21875" style="88" customWidth="1"/>
    <col min="11009" max="11009" width="21.77734375" style="88" customWidth="1"/>
    <col min="11010" max="11010" width="5.21875" style="88" bestFit="1" customWidth="1"/>
    <col min="11011" max="11011" width="8.6640625" style="88" bestFit="1" customWidth="1"/>
    <col min="11012" max="11015" width="7.77734375" style="88" bestFit="1" customWidth="1"/>
    <col min="11016" max="11016" width="7.6640625" style="88" bestFit="1" customWidth="1"/>
    <col min="11017" max="11017" width="8.33203125" style="88" customWidth="1"/>
    <col min="11018" max="11019" width="7.77734375" style="88" bestFit="1" customWidth="1"/>
    <col min="11020" max="11020" width="5.33203125" style="88" customWidth="1"/>
    <col min="11021" max="11021" width="9.44140625" style="88" customWidth="1"/>
    <col min="11022" max="11022" width="7.6640625" style="88" customWidth="1"/>
    <col min="11023" max="11023" width="6.21875" style="88" customWidth="1"/>
    <col min="11024" max="11024" width="7.6640625" style="88" bestFit="1" customWidth="1"/>
    <col min="11025" max="11261" width="9" style="88"/>
    <col min="11262" max="11262" width="5.6640625" style="88" customWidth="1"/>
    <col min="11263" max="11263" width="16.33203125" style="88" customWidth="1"/>
    <col min="11264" max="11264" width="7.21875" style="88" customWidth="1"/>
    <col min="11265" max="11265" width="21.77734375" style="88" customWidth="1"/>
    <col min="11266" max="11266" width="5.21875" style="88" bestFit="1" customWidth="1"/>
    <col min="11267" max="11267" width="8.6640625" style="88" bestFit="1" customWidth="1"/>
    <col min="11268" max="11271" width="7.77734375" style="88" bestFit="1" customWidth="1"/>
    <col min="11272" max="11272" width="7.6640625" style="88" bestFit="1" customWidth="1"/>
    <col min="11273" max="11273" width="8.33203125" style="88" customWidth="1"/>
    <col min="11274" max="11275" width="7.77734375" style="88" bestFit="1" customWidth="1"/>
    <col min="11276" max="11276" width="5.33203125" style="88" customWidth="1"/>
    <col min="11277" max="11277" width="9.44140625" style="88" customWidth="1"/>
    <col min="11278" max="11278" width="7.6640625" style="88" customWidth="1"/>
    <col min="11279" max="11279" width="6.21875" style="88" customWidth="1"/>
    <col min="11280" max="11280" width="7.6640625" style="88" bestFit="1" customWidth="1"/>
    <col min="11281" max="11517" width="9" style="88"/>
    <col min="11518" max="11518" width="5.6640625" style="88" customWidth="1"/>
    <col min="11519" max="11519" width="16.33203125" style="88" customWidth="1"/>
    <col min="11520" max="11520" width="7.21875" style="88" customWidth="1"/>
    <col min="11521" max="11521" width="21.77734375" style="88" customWidth="1"/>
    <col min="11522" max="11522" width="5.21875" style="88" bestFit="1" customWidth="1"/>
    <col min="11523" max="11523" width="8.6640625" style="88" bestFit="1" customWidth="1"/>
    <col min="11524" max="11527" width="7.77734375" style="88" bestFit="1" customWidth="1"/>
    <col min="11528" max="11528" width="7.6640625" style="88" bestFit="1" customWidth="1"/>
    <col min="11529" max="11529" width="8.33203125" style="88" customWidth="1"/>
    <col min="11530" max="11531" width="7.77734375" style="88" bestFit="1" customWidth="1"/>
    <col min="11532" max="11532" width="5.33203125" style="88" customWidth="1"/>
    <col min="11533" max="11533" width="9.44140625" style="88" customWidth="1"/>
    <col min="11534" max="11534" width="7.6640625" style="88" customWidth="1"/>
    <col min="11535" max="11535" width="6.21875" style="88" customWidth="1"/>
    <col min="11536" max="11536" width="7.6640625" style="88" bestFit="1" customWidth="1"/>
    <col min="11537" max="11773" width="9" style="88"/>
    <col min="11774" max="11774" width="5.6640625" style="88" customWidth="1"/>
    <col min="11775" max="11775" width="16.33203125" style="88" customWidth="1"/>
    <col min="11776" max="11776" width="7.21875" style="88" customWidth="1"/>
    <col min="11777" max="11777" width="21.77734375" style="88" customWidth="1"/>
    <col min="11778" max="11778" width="5.21875" style="88" bestFit="1" customWidth="1"/>
    <col min="11779" max="11779" width="8.6640625" style="88" bestFit="1" customWidth="1"/>
    <col min="11780" max="11783" width="7.77734375" style="88" bestFit="1" customWidth="1"/>
    <col min="11784" max="11784" width="7.6640625" style="88" bestFit="1" customWidth="1"/>
    <col min="11785" max="11785" width="8.33203125" style="88" customWidth="1"/>
    <col min="11786" max="11787" width="7.77734375" style="88" bestFit="1" customWidth="1"/>
    <col min="11788" max="11788" width="5.33203125" style="88" customWidth="1"/>
    <col min="11789" max="11789" width="9.44140625" style="88" customWidth="1"/>
    <col min="11790" max="11790" width="7.6640625" style="88" customWidth="1"/>
    <col min="11791" max="11791" width="6.21875" style="88" customWidth="1"/>
    <col min="11792" max="11792" width="7.6640625" style="88" bestFit="1" customWidth="1"/>
    <col min="11793" max="12029" width="9" style="88"/>
    <col min="12030" max="12030" width="5.6640625" style="88" customWidth="1"/>
    <col min="12031" max="12031" width="16.33203125" style="88" customWidth="1"/>
    <col min="12032" max="12032" width="7.21875" style="88" customWidth="1"/>
    <col min="12033" max="12033" width="21.77734375" style="88" customWidth="1"/>
    <col min="12034" max="12034" width="5.21875" style="88" bestFit="1" customWidth="1"/>
    <col min="12035" max="12035" width="8.6640625" style="88" bestFit="1" customWidth="1"/>
    <col min="12036" max="12039" width="7.77734375" style="88" bestFit="1" customWidth="1"/>
    <col min="12040" max="12040" width="7.6640625" style="88" bestFit="1" customWidth="1"/>
    <col min="12041" max="12041" width="8.33203125" style="88" customWidth="1"/>
    <col min="12042" max="12043" width="7.77734375" style="88" bestFit="1" customWidth="1"/>
    <col min="12044" max="12044" width="5.33203125" style="88" customWidth="1"/>
    <col min="12045" max="12045" width="9.44140625" style="88" customWidth="1"/>
    <col min="12046" max="12046" width="7.6640625" style="88" customWidth="1"/>
    <col min="12047" max="12047" width="6.21875" style="88" customWidth="1"/>
    <col min="12048" max="12048" width="7.6640625" style="88" bestFit="1" customWidth="1"/>
    <col min="12049" max="12285" width="9" style="88"/>
    <col min="12286" max="12286" width="5.6640625" style="88" customWidth="1"/>
    <col min="12287" max="12287" width="16.33203125" style="88" customWidth="1"/>
    <col min="12288" max="12288" width="7.21875" style="88" customWidth="1"/>
    <col min="12289" max="12289" width="21.77734375" style="88" customWidth="1"/>
    <col min="12290" max="12290" width="5.21875" style="88" bestFit="1" customWidth="1"/>
    <col min="12291" max="12291" width="8.6640625" style="88" bestFit="1" customWidth="1"/>
    <col min="12292" max="12295" width="7.77734375" style="88" bestFit="1" customWidth="1"/>
    <col min="12296" max="12296" width="7.6640625" style="88" bestFit="1" customWidth="1"/>
    <col min="12297" max="12297" width="8.33203125" style="88" customWidth="1"/>
    <col min="12298" max="12299" width="7.77734375" style="88" bestFit="1" customWidth="1"/>
    <col min="12300" max="12300" width="5.33203125" style="88" customWidth="1"/>
    <col min="12301" max="12301" width="9.44140625" style="88" customWidth="1"/>
    <col min="12302" max="12302" width="7.6640625" style="88" customWidth="1"/>
    <col min="12303" max="12303" width="6.21875" style="88" customWidth="1"/>
    <col min="12304" max="12304" width="7.6640625" style="88" bestFit="1" customWidth="1"/>
    <col min="12305" max="12541" width="9" style="88"/>
    <col min="12542" max="12542" width="5.6640625" style="88" customWidth="1"/>
    <col min="12543" max="12543" width="16.33203125" style="88" customWidth="1"/>
    <col min="12544" max="12544" width="7.21875" style="88" customWidth="1"/>
    <col min="12545" max="12545" width="21.77734375" style="88" customWidth="1"/>
    <col min="12546" max="12546" width="5.21875" style="88" bestFit="1" customWidth="1"/>
    <col min="12547" max="12547" width="8.6640625" style="88" bestFit="1" customWidth="1"/>
    <col min="12548" max="12551" width="7.77734375" style="88" bestFit="1" customWidth="1"/>
    <col min="12552" max="12552" width="7.6640625" style="88" bestFit="1" customWidth="1"/>
    <col min="12553" max="12553" width="8.33203125" style="88" customWidth="1"/>
    <col min="12554" max="12555" width="7.77734375" style="88" bestFit="1" customWidth="1"/>
    <col min="12556" max="12556" width="5.33203125" style="88" customWidth="1"/>
    <col min="12557" max="12557" width="9.44140625" style="88" customWidth="1"/>
    <col min="12558" max="12558" width="7.6640625" style="88" customWidth="1"/>
    <col min="12559" max="12559" width="6.21875" style="88" customWidth="1"/>
    <col min="12560" max="12560" width="7.6640625" style="88" bestFit="1" customWidth="1"/>
    <col min="12561" max="12797" width="9" style="88"/>
    <col min="12798" max="12798" width="5.6640625" style="88" customWidth="1"/>
    <col min="12799" max="12799" width="16.33203125" style="88" customWidth="1"/>
    <col min="12800" max="12800" width="7.21875" style="88" customWidth="1"/>
    <col min="12801" max="12801" width="21.77734375" style="88" customWidth="1"/>
    <col min="12802" max="12802" width="5.21875" style="88" bestFit="1" customWidth="1"/>
    <col min="12803" max="12803" width="8.6640625" style="88" bestFit="1" customWidth="1"/>
    <col min="12804" max="12807" width="7.77734375" style="88" bestFit="1" customWidth="1"/>
    <col min="12808" max="12808" width="7.6640625" style="88" bestFit="1" customWidth="1"/>
    <col min="12809" max="12809" width="8.33203125" style="88" customWidth="1"/>
    <col min="12810" max="12811" width="7.77734375" style="88" bestFit="1" customWidth="1"/>
    <col min="12812" max="12812" width="5.33203125" style="88" customWidth="1"/>
    <col min="12813" max="12813" width="9.44140625" style="88" customWidth="1"/>
    <col min="12814" max="12814" width="7.6640625" style="88" customWidth="1"/>
    <col min="12815" max="12815" width="6.21875" style="88" customWidth="1"/>
    <col min="12816" max="12816" width="7.6640625" style="88" bestFit="1" customWidth="1"/>
    <col min="12817" max="13053" width="9" style="88"/>
    <col min="13054" max="13054" width="5.6640625" style="88" customWidth="1"/>
    <col min="13055" max="13055" width="16.33203125" style="88" customWidth="1"/>
    <col min="13056" max="13056" width="7.21875" style="88" customWidth="1"/>
    <col min="13057" max="13057" width="21.77734375" style="88" customWidth="1"/>
    <col min="13058" max="13058" width="5.21875" style="88" bestFit="1" customWidth="1"/>
    <col min="13059" max="13059" width="8.6640625" style="88" bestFit="1" customWidth="1"/>
    <col min="13060" max="13063" width="7.77734375" style="88" bestFit="1" customWidth="1"/>
    <col min="13064" max="13064" width="7.6640625" style="88" bestFit="1" customWidth="1"/>
    <col min="13065" max="13065" width="8.33203125" style="88" customWidth="1"/>
    <col min="13066" max="13067" width="7.77734375" style="88" bestFit="1" customWidth="1"/>
    <col min="13068" max="13068" width="5.33203125" style="88" customWidth="1"/>
    <col min="13069" max="13069" width="9.44140625" style="88" customWidth="1"/>
    <col min="13070" max="13070" width="7.6640625" style="88" customWidth="1"/>
    <col min="13071" max="13071" width="6.21875" style="88" customWidth="1"/>
    <col min="13072" max="13072" width="7.6640625" style="88" bestFit="1" customWidth="1"/>
    <col min="13073" max="13309" width="9" style="88"/>
    <col min="13310" max="13310" width="5.6640625" style="88" customWidth="1"/>
    <col min="13311" max="13311" width="16.33203125" style="88" customWidth="1"/>
    <col min="13312" max="13312" width="7.21875" style="88" customWidth="1"/>
    <col min="13313" max="13313" width="21.77734375" style="88" customWidth="1"/>
    <col min="13314" max="13314" width="5.21875" style="88" bestFit="1" customWidth="1"/>
    <col min="13315" max="13315" width="8.6640625" style="88" bestFit="1" customWidth="1"/>
    <col min="13316" max="13319" width="7.77734375" style="88" bestFit="1" customWidth="1"/>
    <col min="13320" max="13320" width="7.6640625" style="88" bestFit="1" customWidth="1"/>
    <col min="13321" max="13321" width="8.33203125" style="88" customWidth="1"/>
    <col min="13322" max="13323" width="7.77734375" style="88" bestFit="1" customWidth="1"/>
    <col min="13324" max="13324" width="5.33203125" style="88" customWidth="1"/>
    <col min="13325" max="13325" width="9.44140625" style="88" customWidth="1"/>
    <col min="13326" max="13326" width="7.6640625" style="88" customWidth="1"/>
    <col min="13327" max="13327" width="6.21875" style="88" customWidth="1"/>
    <col min="13328" max="13328" width="7.6640625" style="88" bestFit="1" customWidth="1"/>
    <col min="13329" max="13565" width="9" style="88"/>
    <col min="13566" max="13566" width="5.6640625" style="88" customWidth="1"/>
    <col min="13567" max="13567" width="16.33203125" style="88" customWidth="1"/>
    <col min="13568" max="13568" width="7.21875" style="88" customWidth="1"/>
    <col min="13569" max="13569" width="21.77734375" style="88" customWidth="1"/>
    <col min="13570" max="13570" width="5.21875" style="88" bestFit="1" customWidth="1"/>
    <col min="13571" max="13571" width="8.6640625" style="88" bestFit="1" customWidth="1"/>
    <col min="13572" max="13575" width="7.77734375" style="88" bestFit="1" customWidth="1"/>
    <col min="13576" max="13576" width="7.6640625" style="88" bestFit="1" customWidth="1"/>
    <col min="13577" max="13577" width="8.33203125" style="88" customWidth="1"/>
    <col min="13578" max="13579" width="7.77734375" style="88" bestFit="1" customWidth="1"/>
    <col min="13580" max="13580" width="5.33203125" style="88" customWidth="1"/>
    <col min="13581" max="13581" width="9.44140625" style="88" customWidth="1"/>
    <col min="13582" max="13582" width="7.6640625" style="88" customWidth="1"/>
    <col min="13583" max="13583" width="6.21875" style="88" customWidth="1"/>
    <col min="13584" max="13584" width="7.6640625" style="88" bestFit="1" customWidth="1"/>
    <col min="13585" max="13821" width="9" style="88"/>
    <col min="13822" max="13822" width="5.6640625" style="88" customWidth="1"/>
    <col min="13823" max="13823" width="16.33203125" style="88" customWidth="1"/>
    <col min="13824" max="13824" width="7.21875" style="88" customWidth="1"/>
    <col min="13825" max="13825" width="21.77734375" style="88" customWidth="1"/>
    <col min="13826" max="13826" width="5.21875" style="88" bestFit="1" customWidth="1"/>
    <col min="13827" max="13827" width="8.6640625" style="88" bestFit="1" customWidth="1"/>
    <col min="13828" max="13831" width="7.77734375" style="88" bestFit="1" customWidth="1"/>
    <col min="13832" max="13832" width="7.6640625" style="88" bestFit="1" customWidth="1"/>
    <col min="13833" max="13833" width="8.33203125" style="88" customWidth="1"/>
    <col min="13834" max="13835" width="7.77734375" style="88" bestFit="1" customWidth="1"/>
    <col min="13836" max="13836" width="5.33203125" style="88" customWidth="1"/>
    <col min="13837" max="13837" width="9.44140625" style="88" customWidth="1"/>
    <col min="13838" max="13838" width="7.6640625" style="88" customWidth="1"/>
    <col min="13839" max="13839" width="6.21875" style="88" customWidth="1"/>
    <col min="13840" max="13840" width="7.6640625" style="88" bestFit="1" customWidth="1"/>
    <col min="13841" max="14077" width="9" style="88"/>
    <col min="14078" max="14078" width="5.6640625" style="88" customWidth="1"/>
    <col min="14079" max="14079" width="16.33203125" style="88" customWidth="1"/>
    <col min="14080" max="14080" width="7.21875" style="88" customWidth="1"/>
    <col min="14081" max="14081" width="21.77734375" style="88" customWidth="1"/>
    <col min="14082" max="14082" width="5.21875" style="88" bestFit="1" customWidth="1"/>
    <col min="14083" max="14083" width="8.6640625" style="88" bestFit="1" customWidth="1"/>
    <col min="14084" max="14087" width="7.77734375" style="88" bestFit="1" customWidth="1"/>
    <col min="14088" max="14088" width="7.6640625" style="88" bestFit="1" customWidth="1"/>
    <col min="14089" max="14089" width="8.33203125" style="88" customWidth="1"/>
    <col min="14090" max="14091" width="7.77734375" style="88" bestFit="1" customWidth="1"/>
    <col min="14092" max="14092" width="5.33203125" style="88" customWidth="1"/>
    <col min="14093" max="14093" width="9.44140625" style="88" customWidth="1"/>
    <col min="14094" max="14094" width="7.6640625" style="88" customWidth="1"/>
    <col min="14095" max="14095" width="6.21875" style="88" customWidth="1"/>
    <col min="14096" max="14096" width="7.6640625" style="88" bestFit="1" customWidth="1"/>
    <col min="14097" max="14333" width="9" style="88"/>
    <col min="14334" max="14334" width="5.6640625" style="88" customWidth="1"/>
    <col min="14335" max="14335" width="16.33203125" style="88" customWidth="1"/>
    <col min="14336" max="14336" width="7.21875" style="88" customWidth="1"/>
    <col min="14337" max="14337" width="21.77734375" style="88" customWidth="1"/>
    <col min="14338" max="14338" width="5.21875" style="88" bestFit="1" customWidth="1"/>
    <col min="14339" max="14339" width="8.6640625" style="88" bestFit="1" customWidth="1"/>
    <col min="14340" max="14343" width="7.77734375" style="88" bestFit="1" customWidth="1"/>
    <col min="14344" max="14344" width="7.6640625" style="88" bestFit="1" customWidth="1"/>
    <col min="14345" max="14345" width="8.33203125" style="88" customWidth="1"/>
    <col min="14346" max="14347" width="7.77734375" style="88" bestFit="1" customWidth="1"/>
    <col min="14348" max="14348" width="5.33203125" style="88" customWidth="1"/>
    <col min="14349" max="14349" width="9.44140625" style="88" customWidth="1"/>
    <col min="14350" max="14350" width="7.6640625" style="88" customWidth="1"/>
    <col min="14351" max="14351" width="6.21875" style="88" customWidth="1"/>
    <col min="14352" max="14352" width="7.6640625" style="88" bestFit="1" customWidth="1"/>
    <col min="14353" max="14589" width="9" style="88"/>
    <col min="14590" max="14590" width="5.6640625" style="88" customWidth="1"/>
    <col min="14591" max="14591" width="16.33203125" style="88" customWidth="1"/>
    <col min="14592" max="14592" width="7.21875" style="88" customWidth="1"/>
    <col min="14593" max="14593" width="21.77734375" style="88" customWidth="1"/>
    <col min="14594" max="14594" width="5.21875" style="88" bestFit="1" customWidth="1"/>
    <col min="14595" max="14595" width="8.6640625" style="88" bestFit="1" customWidth="1"/>
    <col min="14596" max="14599" width="7.77734375" style="88" bestFit="1" customWidth="1"/>
    <col min="14600" max="14600" width="7.6640625" style="88" bestFit="1" customWidth="1"/>
    <col min="14601" max="14601" width="8.33203125" style="88" customWidth="1"/>
    <col min="14602" max="14603" width="7.77734375" style="88" bestFit="1" customWidth="1"/>
    <col min="14604" max="14604" width="5.33203125" style="88" customWidth="1"/>
    <col min="14605" max="14605" width="9.44140625" style="88" customWidth="1"/>
    <col min="14606" max="14606" width="7.6640625" style="88" customWidth="1"/>
    <col min="14607" max="14607" width="6.21875" style="88" customWidth="1"/>
    <col min="14608" max="14608" width="7.6640625" style="88" bestFit="1" customWidth="1"/>
    <col min="14609" max="14845" width="9" style="88"/>
    <col min="14846" max="14846" width="5.6640625" style="88" customWidth="1"/>
    <col min="14847" max="14847" width="16.33203125" style="88" customWidth="1"/>
    <col min="14848" max="14848" width="7.21875" style="88" customWidth="1"/>
    <col min="14849" max="14849" width="21.77734375" style="88" customWidth="1"/>
    <col min="14850" max="14850" width="5.21875" style="88" bestFit="1" customWidth="1"/>
    <col min="14851" max="14851" width="8.6640625" style="88" bestFit="1" customWidth="1"/>
    <col min="14852" max="14855" width="7.77734375" style="88" bestFit="1" customWidth="1"/>
    <col min="14856" max="14856" width="7.6640625" style="88" bestFit="1" customWidth="1"/>
    <col min="14857" max="14857" width="8.33203125" style="88" customWidth="1"/>
    <col min="14858" max="14859" width="7.77734375" style="88" bestFit="1" customWidth="1"/>
    <col min="14860" max="14860" width="5.33203125" style="88" customWidth="1"/>
    <col min="14861" max="14861" width="9.44140625" style="88" customWidth="1"/>
    <col min="14862" max="14862" width="7.6640625" style="88" customWidth="1"/>
    <col min="14863" max="14863" width="6.21875" style="88" customWidth="1"/>
    <col min="14864" max="14864" width="7.6640625" style="88" bestFit="1" customWidth="1"/>
    <col min="14865" max="15101" width="9" style="88"/>
    <col min="15102" max="15102" width="5.6640625" style="88" customWidth="1"/>
    <col min="15103" max="15103" width="16.33203125" style="88" customWidth="1"/>
    <col min="15104" max="15104" width="7.21875" style="88" customWidth="1"/>
    <col min="15105" max="15105" width="21.77734375" style="88" customWidth="1"/>
    <col min="15106" max="15106" width="5.21875" style="88" bestFit="1" customWidth="1"/>
    <col min="15107" max="15107" width="8.6640625" style="88" bestFit="1" customWidth="1"/>
    <col min="15108" max="15111" width="7.77734375" style="88" bestFit="1" customWidth="1"/>
    <col min="15112" max="15112" width="7.6640625" style="88" bestFit="1" customWidth="1"/>
    <col min="15113" max="15113" width="8.33203125" style="88" customWidth="1"/>
    <col min="15114" max="15115" width="7.77734375" style="88" bestFit="1" customWidth="1"/>
    <col min="15116" max="15116" width="5.33203125" style="88" customWidth="1"/>
    <col min="15117" max="15117" width="9.44140625" style="88" customWidth="1"/>
    <col min="15118" max="15118" width="7.6640625" style="88" customWidth="1"/>
    <col min="15119" max="15119" width="6.21875" style="88" customWidth="1"/>
    <col min="15120" max="15120" width="7.6640625" style="88" bestFit="1" customWidth="1"/>
    <col min="15121" max="15357" width="9" style="88"/>
    <col min="15358" max="15358" width="5.6640625" style="88" customWidth="1"/>
    <col min="15359" max="15359" width="16.33203125" style="88" customWidth="1"/>
    <col min="15360" max="15360" width="7.21875" style="88" customWidth="1"/>
    <col min="15361" max="15361" width="21.77734375" style="88" customWidth="1"/>
    <col min="15362" max="15362" width="5.21875" style="88" bestFit="1" customWidth="1"/>
    <col min="15363" max="15363" width="8.6640625" style="88" bestFit="1" customWidth="1"/>
    <col min="15364" max="15367" width="7.77734375" style="88" bestFit="1" customWidth="1"/>
    <col min="15368" max="15368" width="7.6640625" style="88" bestFit="1" customWidth="1"/>
    <col min="15369" max="15369" width="8.33203125" style="88" customWidth="1"/>
    <col min="15370" max="15371" width="7.77734375" style="88" bestFit="1" customWidth="1"/>
    <col min="15372" max="15372" width="5.33203125" style="88" customWidth="1"/>
    <col min="15373" max="15373" width="9.44140625" style="88" customWidth="1"/>
    <col min="15374" max="15374" width="7.6640625" style="88" customWidth="1"/>
    <col min="15375" max="15375" width="6.21875" style="88" customWidth="1"/>
    <col min="15376" max="15376" width="7.6640625" style="88" bestFit="1" customWidth="1"/>
    <col min="15377" max="15613" width="9" style="88"/>
    <col min="15614" max="15614" width="5.6640625" style="88" customWidth="1"/>
    <col min="15615" max="15615" width="16.33203125" style="88" customWidth="1"/>
    <col min="15616" max="15616" width="7.21875" style="88" customWidth="1"/>
    <col min="15617" max="15617" width="21.77734375" style="88" customWidth="1"/>
    <col min="15618" max="15618" width="5.21875" style="88" bestFit="1" customWidth="1"/>
    <col min="15619" max="15619" width="8.6640625" style="88" bestFit="1" customWidth="1"/>
    <col min="15620" max="15623" width="7.77734375" style="88" bestFit="1" customWidth="1"/>
    <col min="15624" max="15624" width="7.6640625" style="88" bestFit="1" customWidth="1"/>
    <col min="15625" max="15625" width="8.33203125" style="88" customWidth="1"/>
    <col min="15626" max="15627" width="7.77734375" style="88" bestFit="1" customWidth="1"/>
    <col min="15628" max="15628" width="5.33203125" style="88" customWidth="1"/>
    <col min="15629" max="15629" width="9.44140625" style="88" customWidth="1"/>
    <col min="15630" max="15630" width="7.6640625" style="88" customWidth="1"/>
    <col min="15631" max="15631" width="6.21875" style="88" customWidth="1"/>
    <col min="15632" max="15632" width="7.6640625" style="88" bestFit="1" customWidth="1"/>
    <col min="15633" max="15869" width="9" style="88"/>
    <col min="15870" max="15870" width="5.6640625" style="88" customWidth="1"/>
    <col min="15871" max="15871" width="16.33203125" style="88" customWidth="1"/>
    <col min="15872" max="15872" width="7.21875" style="88" customWidth="1"/>
    <col min="15873" max="15873" width="21.77734375" style="88" customWidth="1"/>
    <col min="15874" max="15874" width="5.21875" style="88" bestFit="1" customWidth="1"/>
    <col min="15875" max="15875" width="8.6640625" style="88" bestFit="1" customWidth="1"/>
    <col min="15876" max="15879" width="7.77734375" style="88" bestFit="1" customWidth="1"/>
    <col min="15880" max="15880" width="7.6640625" style="88" bestFit="1" customWidth="1"/>
    <col min="15881" max="15881" width="8.33203125" style="88" customWidth="1"/>
    <col min="15882" max="15883" width="7.77734375" style="88" bestFit="1" customWidth="1"/>
    <col min="15884" max="15884" width="5.33203125" style="88" customWidth="1"/>
    <col min="15885" max="15885" width="9.44140625" style="88" customWidth="1"/>
    <col min="15886" max="15886" width="7.6640625" style="88" customWidth="1"/>
    <col min="15887" max="15887" width="6.21875" style="88" customWidth="1"/>
    <col min="15888" max="15888" width="7.6640625" style="88" bestFit="1" customWidth="1"/>
    <col min="15889" max="16125" width="9" style="88"/>
    <col min="16126" max="16126" width="5.6640625" style="88" customWidth="1"/>
    <col min="16127" max="16127" width="16.33203125" style="88" customWidth="1"/>
    <col min="16128" max="16128" width="7.21875" style="88" customWidth="1"/>
    <col min="16129" max="16129" width="21.77734375" style="88" customWidth="1"/>
    <col min="16130" max="16130" width="5.21875" style="88" bestFit="1" customWidth="1"/>
    <col min="16131" max="16131" width="8.6640625" style="88" bestFit="1" customWidth="1"/>
    <col min="16132" max="16135" width="7.77734375" style="88" bestFit="1" customWidth="1"/>
    <col min="16136" max="16136" width="7.6640625" style="88" bestFit="1" customWidth="1"/>
    <col min="16137" max="16137" width="8.33203125" style="88" customWidth="1"/>
    <col min="16138" max="16139" width="7.77734375" style="88" bestFit="1" customWidth="1"/>
    <col min="16140" max="16140" width="5.33203125" style="88" customWidth="1"/>
    <col min="16141" max="16141" width="9.44140625" style="88" customWidth="1"/>
    <col min="16142" max="16142" width="7.6640625" style="88" customWidth="1"/>
    <col min="16143" max="16143" width="6.21875" style="88" customWidth="1"/>
    <col min="16144" max="16144" width="7.6640625" style="88" bestFit="1" customWidth="1"/>
    <col min="16145" max="16384" width="9" style="88"/>
  </cols>
  <sheetData>
    <row r="1" spans="1:16" ht="62.4">
      <c r="A1" s="85" t="s">
        <v>482</v>
      </c>
      <c r="B1" s="85" t="s">
        <v>483</v>
      </c>
      <c r="C1" s="86" t="s">
        <v>484</v>
      </c>
      <c r="D1" s="86" t="s">
        <v>485</v>
      </c>
      <c r="E1" s="86" t="s">
        <v>486</v>
      </c>
      <c r="F1" s="86" t="s">
        <v>487</v>
      </c>
      <c r="G1" s="86" t="s">
        <v>488</v>
      </c>
      <c r="H1" s="86" t="s">
        <v>489</v>
      </c>
      <c r="I1" s="86" t="s">
        <v>490</v>
      </c>
      <c r="J1" s="86" t="s">
        <v>491</v>
      </c>
      <c r="K1" s="86" t="s">
        <v>492</v>
      </c>
      <c r="L1" s="87" t="s">
        <v>493</v>
      </c>
      <c r="M1" s="87" t="s">
        <v>494</v>
      </c>
      <c r="N1" s="86" t="s">
        <v>495</v>
      </c>
      <c r="O1" s="86" t="s">
        <v>496</v>
      </c>
      <c r="P1" s="86" t="s">
        <v>497</v>
      </c>
    </row>
    <row r="2" spans="1:16" s="94" customFormat="1" ht="15.9" customHeight="1">
      <c r="A2" s="89" t="s">
        <v>498</v>
      </c>
      <c r="B2" s="90" t="s">
        <v>499</v>
      </c>
      <c r="C2" s="91">
        <v>1273312</v>
      </c>
      <c r="D2" s="91">
        <v>677260</v>
      </c>
      <c r="E2" s="91">
        <v>596052</v>
      </c>
      <c r="F2" s="91">
        <v>157100</v>
      </c>
      <c r="G2" s="91">
        <v>84110</v>
      </c>
      <c r="H2" s="91">
        <v>72990</v>
      </c>
      <c r="I2" s="91">
        <v>797481</v>
      </c>
      <c r="J2" s="91">
        <v>464086</v>
      </c>
      <c r="K2" s="91">
        <v>333395</v>
      </c>
      <c r="L2" s="92">
        <f t="shared" ref="L2:L65" si="0">ROUND((E2/D2)*1000,0)</f>
        <v>880</v>
      </c>
      <c r="M2" s="92">
        <f t="shared" ref="M2:M65" si="1">ROUND((H2/G2)*1000,0)</f>
        <v>868</v>
      </c>
      <c r="N2" s="93">
        <f t="shared" ref="N2:P65" si="2">ROUND(I2/(C2-F2)*100,2)</f>
        <v>71.45</v>
      </c>
      <c r="O2" s="93">
        <f t="shared" si="2"/>
        <v>78.239999999999995</v>
      </c>
      <c r="P2" s="93">
        <f t="shared" si="2"/>
        <v>63.74</v>
      </c>
    </row>
    <row r="3" spans="1:16" s="94" customFormat="1" ht="15.9" customHeight="1">
      <c r="A3" s="89" t="s">
        <v>500</v>
      </c>
      <c r="B3" s="90" t="s">
        <v>499</v>
      </c>
      <c r="C3" s="91">
        <v>651826</v>
      </c>
      <c r="D3" s="91">
        <v>350035</v>
      </c>
      <c r="E3" s="91">
        <v>301791</v>
      </c>
      <c r="F3" s="91">
        <v>58424</v>
      </c>
      <c r="G3" s="91">
        <v>31979</v>
      </c>
      <c r="H3" s="91">
        <v>26445</v>
      </c>
      <c r="I3" s="91">
        <v>528017</v>
      </c>
      <c r="J3" s="91">
        <v>294652</v>
      </c>
      <c r="K3" s="91">
        <v>233365</v>
      </c>
      <c r="L3" s="92">
        <f t="shared" si="0"/>
        <v>862</v>
      </c>
      <c r="M3" s="92">
        <f t="shared" si="1"/>
        <v>827</v>
      </c>
      <c r="N3" s="93">
        <f t="shared" si="2"/>
        <v>88.98</v>
      </c>
      <c r="O3" s="93">
        <f t="shared" si="2"/>
        <v>92.64</v>
      </c>
      <c r="P3" s="93">
        <f t="shared" si="2"/>
        <v>84.75</v>
      </c>
    </row>
    <row r="4" spans="1:16" s="94" customFormat="1" ht="15.9" customHeight="1">
      <c r="A4" s="89" t="s">
        <v>501</v>
      </c>
      <c r="B4" s="90" t="s">
        <v>499</v>
      </c>
      <c r="C4" s="91">
        <v>158785</v>
      </c>
      <c r="D4" s="91">
        <v>82023</v>
      </c>
      <c r="E4" s="91">
        <v>76762</v>
      </c>
      <c r="F4" s="91">
        <v>26001</v>
      </c>
      <c r="G4" s="91">
        <v>14013</v>
      </c>
      <c r="H4" s="91">
        <v>11988</v>
      </c>
      <c r="I4" s="91">
        <v>101256</v>
      </c>
      <c r="J4" s="91">
        <v>56988</v>
      </c>
      <c r="K4" s="91">
        <v>44268</v>
      </c>
      <c r="L4" s="92">
        <f t="shared" si="0"/>
        <v>936</v>
      </c>
      <c r="M4" s="92">
        <f t="shared" si="1"/>
        <v>855</v>
      </c>
      <c r="N4" s="93">
        <f t="shared" si="2"/>
        <v>76.260000000000005</v>
      </c>
      <c r="O4" s="93">
        <f t="shared" si="2"/>
        <v>83.79</v>
      </c>
      <c r="P4" s="93">
        <f t="shared" si="2"/>
        <v>68.34</v>
      </c>
    </row>
    <row r="5" spans="1:16" s="94" customFormat="1" ht="15.9" customHeight="1">
      <c r="A5" s="95" t="s">
        <v>502</v>
      </c>
      <c r="B5" s="90" t="s">
        <v>499</v>
      </c>
      <c r="C5" s="96">
        <v>171817</v>
      </c>
      <c r="D5" s="96">
        <v>94797</v>
      </c>
      <c r="E5" s="96">
        <v>77020</v>
      </c>
      <c r="F5" s="96">
        <v>13784</v>
      </c>
      <c r="G5" s="96">
        <v>7291</v>
      </c>
      <c r="H5" s="96">
        <v>6493</v>
      </c>
      <c r="I5" s="96">
        <v>148775</v>
      </c>
      <c r="J5" s="96">
        <v>83045</v>
      </c>
      <c r="K5" s="96">
        <v>65730</v>
      </c>
      <c r="L5" s="92">
        <f t="shared" si="0"/>
        <v>812</v>
      </c>
      <c r="M5" s="92">
        <f t="shared" si="1"/>
        <v>891</v>
      </c>
      <c r="N5" s="93">
        <f t="shared" si="2"/>
        <v>94.14</v>
      </c>
      <c r="O5" s="93">
        <f t="shared" si="2"/>
        <v>94.9</v>
      </c>
      <c r="P5" s="93">
        <f t="shared" si="2"/>
        <v>93.2</v>
      </c>
    </row>
    <row r="6" spans="1:16" s="94" customFormat="1" ht="15.9" customHeight="1">
      <c r="A6" s="97" t="s">
        <v>503</v>
      </c>
      <c r="B6" s="98" t="s">
        <v>341</v>
      </c>
      <c r="C6" s="99">
        <v>1613878</v>
      </c>
      <c r="D6" s="99">
        <v>874773</v>
      </c>
      <c r="E6" s="99">
        <v>739105</v>
      </c>
      <c r="F6" s="99">
        <v>173021</v>
      </c>
      <c r="G6" s="99">
        <v>92492</v>
      </c>
      <c r="H6" s="99">
        <v>80529</v>
      </c>
      <c r="I6" s="99">
        <v>1230218</v>
      </c>
      <c r="J6" s="99">
        <v>691161</v>
      </c>
      <c r="K6" s="99">
        <v>539057</v>
      </c>
      <c r="L6" s="92">
        <f t="shared" si="0"/>
        <v>845</v>
      </c>
      <c r="M6" s="92">
        <f t="shared" si="1"/>
        <v>871</v>
      </c>
      <c r="N6" s="93">
        <f t="shared" si="2"/>
        <v>85.38</v>
      </c>
      <c r="O6" s="93">
        <f t="shared" si="2"/>
        <v>88.35</v>
      </c>
      <c r="P6" s="93">
        <f t="shared" si="2"/>
        <v>81.849999999999994</v>
      </c>
    </row>
    <row r="7" spans="1:16" s="94" customFormat="1" ht="15.9" customHeight="1">
      <c r="A7" s="97" t="s">
        <v>504</v>
      </c>
      <c r="B7" s="90" t="s">
        <v>499</v>
      </c>
      <c r="C7" s="99">
        <v>1183705</v>
      </c>
      <c r="D7" s="99">
        <v>630114</v>
      </c>
      <c r="E7" s="99">
        <v>553591</v>
      </c>
      <c r="F7" s="99">
        <v>115368</v>
      </c>
      <c r="G7" s="99">
        <v>63238</v>
      </c>
      <c r="H7" s="99">
        <v>52130</v>
      </c>
      <c r="I7" s="99">
        <v>904190</v>
      </c>
      <c r="J7" s="99">
        <v>495804</v>
      </c>
      <c r="K7" s="99">
        <v>408386</v>
      </c>
      <c r="L7" s="92">
        <f t="shared" si="0"/>
        <v>879</v>
      </c>
      <c r="M7" s="92">
        <f t="shared" si="1"/>
        <v>824</v>
      </c>
      <c r="N7" s="93">
        <f t="shared" si="2"/>
        <v>84.64</v>
      </c>
      <c r="O7" s="93">
        <f t="shared" si="2"/>
        <v>87.46</v>
      </c>
      <c r="P7" s="93">
        <f t="shared" si="2"/>
        <v>81.44</v>
      </c>
    </row>
    <row r="8" spans="1:16" s="94" customFormat="1" ht="15.9" customHeight="1">
      <c r="A8" s="97" t="s">
        <v>505</v>
      </c>
      <c r="B8" s="90" t="s">
        <v>499</v>
      </c>
      <c r="C8" s="99">
        <v>873725</v>
      </c>
      <c r="D8" s="99">
        <v>463975</v>
      </c>
      <c r="E8" s="99">
        <v>409750</v>
      </c>
      <c r="F8" s="99">
        <v>84886</v>
      </c>
      <c r="G8" s="99">
        <v>45459</v>
      </c>
      <c r="H8" s="99">
        <v>39427</v>
      </c>
      <c r="I8" s="99">
        <v>674166</v>
      </c>
      <c r="J8" s="99">
        <v>368174</v>
      </c>
      <c r="K8" s="99">
        <v>305992</v>
      </c>
      <c r="L8" s="92">
        <f t="shared" si="0"/>
        <v>883</v>
      </c>
      <c r="M8" s="92">
        <f t="shared" si="1"/>
        <v>867</v>
      </c>
      <c r="N8" s="93">
        <f t="shared" si="2"/>
        <v>85.46</v>
      </c>
      <c r="O8" s="93">
        <f t="shared" si="2"/>
        <v>87.97</v>
      </c>
      <c r="P8" s="93">
        <f t="shared" si="2"/>
        <v>82.63</v>
      </c>
    </row>
    <row r="9" spans="1:16" s="94" customFormat="1" ht="15.9" customHeight="1">
      <c r="A9" s="97" t="s">
        <v>506</v>
      </c>
      <c r="B9" s="90" t="s">
        <v>499</v>
      </c>
      <c r="C9" s="99">
        <v>445196</v>
      </c>
      <c r="D9" s="99">
        <v>236238</v>
      </c>
      <c r="E9" s="99">
        <v>208958</v>
      </c>
      <c r="F9" s="99">
        <v>42458</v>
      </c>
      <c r="G9" s="99">
        <v>22865</v>
      </c>
      <c r="H9" s="99">
        <v>19593</v>
      </c>
      <c r="I9" s="99">
        <v>348891</v>
      </c>
      <c r="J9" s="99">
        <v>191651</v>
      </c>
      <c r="K9" s="99">
        <v>157240</v>
      </c>
      <c r="L9" s="92">
        <f t="shared" si="0"/>
        <v>885</v>
      </c>
      <c r="M9" s="92">
        <f t="shared" si="1"/>
        <v>857</v>
      </c>
      <c r="N9" s="93">
        <f t="shared" si="2"/>
        <v>86.63</v>
      </c>
      <c r="O9" s="93">
        <f t="shared" si="2"/>
        <v>89.82</v>
      </c>
      <c r="P9" s="93">
        <f t="shared" si="2"/>
        <v>83.04</v>
      </c>
    </row>
    <row r="10" spans="1:16" s="94" customFormat="1" ht="15.9" customHeight="1">
      <c r="A10" s="97" t="s">
        <v>507</v>
      </c>
      <c r="B10" s="98" t="s">
        <v>341</v>
      </c>
      <c r="C10" s="99">
        <v>285813</v>
      </c>
      <c r="D10" s="99">
        <v>151782</v>
      </c>
      <c r="E10" s="99">
        <v>134031</v>
      </c>
      <c r="F10" s="99">
        <v>30713</v>
      </c>
      <c r="G10" s="99">
        <v>16472</v>
      </c>
      <c r="H10" s="99">
        <v>14241</v>
      </c>
      <c r="I10" s="99">
        <v>211318</v>
      </c>
      <c r="J10" s="99">
        <v>118888</v>
      </c>
      <c r="K10" s="99">
        <v>92430</v>
      </c>
      <c r="L10" s="92">
        <f t="shared" si="0"/>
        <v>883</v>
      </c>
      <c r="M10" s="92">
        <f t="shared" si="1"/>
        <v>865</v>
      </c>
      <c r="N10" s="93">
        <f t="shared" si="2"/>
        <v>82.84</v>
      </c>
      <c r="O10" s="93">
        <f t="shared" si="2"/>
        <v>87.86</v>
      </c>
      <c r="P10" s="93">
        <f t="shared" si="2"/>
        <v>77.16</v>
      </c>
    </row>
    <row r="11" spans="1:16" s="94" customFormat="1" ht="15.9" customHeight="1">
      <c r="A11" s="97" t="s">
        <v>508</v>
      </c>
      <c r="B11" s="90" t="s">
        <v>499</v>
      </c>
      <c r="C11" s="99">
        <v>176152</v>
      </c>
      <c r="D11" s="99">
        <v>92407</v>
      </c>
      <c r="E11" s="99">
        <v>83745</v>
      </c>
      <c r="F11" s="99">
        <v>16148</v>
      </c>
      <c r="G11" s="99">
        <v>8620</v>
      </c>
      <c r="H11" s="99">
        <v>7528</v>
      </c>
      <c r="I11" s="99">
        <v>148862</v>
      </c>
      <c r="J11" s="99">
        <v>79486</v>
      </c>
      <c r="K11" s="99">
        <v>69376</v>
      </c>
      <c r="L11" s="92">
        <f t="shared" si="0"/>
        <v>906</v>
      </c>
      <c r="M11" s="92">
        <f t="shared" si="1"/>
        <v>873</v>
      </c>
      <c r="N11" s="93">
        <f t="shared" si="2"/>
        <v>93.04</v>
      </c>
      <c r="O11" s="93">
        <f t="shared" si="2"/>
        <v>94.87</v>
      </c>
      <c r="P11" s="93">
        <f t="shared" si="2"/>
        <v>91.02</v>
      </c>
    </row>
    <row r="12" spans="1:16" s="94" customFormat="1" ht="15.9" customHeight="1">
      <c r="A12" s="97" t="s">
        <v>509</v>
      </c>
      <c r="B12" s="98" t="s">
        <v>341</v>
      </c>
      <c r="C12" s="99">
        <v>168443</v>
      </c>
      <c r="D12" s="99">
        <v>88290</v>
      </c>
      <c r="E12" s="99">
        <v>80153</v>
      </c>
      <c r="F12" s="99">
        <v>16836</v>
      </c>
      <c r="G12" s="99">
        <v>9178</v>
      </c>
      <c r="H12" s="99">
        <v>7658</v>
      </c>
      <c r="I12" s="99">
        <v>135094</v>
      </c>
      <c r="J12" s="99">
        <v>72533</v>
      </c>
      <c r="K12" s="99">
        <v>62561</v>
      </c>
      <c r="L12" s="92">
        <f t="shared" si="0"/>
        <v>908</v>
      </c>
      <c r="M12" s="92">
        <f t="shared" si="1"/>
        <v>834</v>
      </c>
      <c r="N12" s="93">
        <f t="shared" si="2"/>
        <v>89.11</v>
      </c>
      <c r="O12" s="93">
        <f t="shared" si="2"/>
        <v>91.68</v>
      </c>
      <c r="P12" s="93">
        <f t="shared" si="2"/>
        <v>86.3</v>
      </c>
    </row>
    <row r="13" spans="1:16" s="94" customFormat="1" ht="15.9" customHeight="1">
      <c r="A13" s="100" t="s">
        <v>510</v>
      </c>
      <c r="B13" s="90" t="s">
        <v>499</v>
      </c>
      <c r="C13" s="99">
        <v>159909</v>
      </c>
      <c r="D13" s="99">
        <v>84145</v>
      </c>
      <c r="E13" s="99">
        <v>75764</v>
      </c>
      <c r="F13" s="99">
        <v>14734</v>
      </c>
      <c r="G13" s="99">
        <v>8183</v>
      </c>
      <c r="H13" s="99">
        <v>6551</v>
      </c>
      <c r="I13" s="99">
        <v>128778</v>
      </c>
      <c r="J13" s="99">
        <v>69945</v>
      </c>
      <c r="K13" s="99">
        <v>58833</v>
      </c>
      <c r="L13" s="92">
        <f t="shared" si="0"/>
        <v>900</v>
      </c>
      <c r="M13" s="92">
        <f t="shared" si="1"/>
        <v>801</v>
      </c>
      <c r="N13" s="93">
        <f t="shared" si="2"/>
        <v>88.71</v>
      </c>
      <c r="O13" s="93">
        <f t="shared" si="2"/>
        <v>92.08</v>
      </c>
      <c r="P13" s="93">
        <f t="shared" si="2"/>
        <v>85</v>
      </c>
    </row>
    <row r="14" spans="1:16" s="94" customFormat="1" ht="15.9" customHeight="1">
      <c r="A14" s="97" t="s">
        <v>511</v>
      </c>
      <c r="B14" s="90" t="s">
        <v>499</v>
      </c>
      <c r="C14" s="99">
        <v>159897</v>
      </c>
      <c r="D14" s="99">
        <v>84808</v>
      </c>
      <c r="E14" s="99">
        <v>75089</v>
      </c>
      <c r="F14" s="99">
        <v>16447</v>
      </c>
      <c r="G14" s="99">
        <v>8850</v>
      </c>
      <c r="H14" s="99">
        <v>7597</v>
      </c>
      <c r="I14" s="99">
        <v>116800</v>
      </c>
      <c r="J14" s="99">
        <v>64123</v>
      </c>
      <c r="K14" s="99">
        <v>52677</v>
      </c>
      <c r="L14" s="92">
        <f t="shared" si="0"/>
        <v>885</v>
      </c>
      <c r="M14" s="92">
        <f t="shared" si="1"/>
        <v>858</v>
      </c>
      <c r="N14" s="93">
        <f t="shared" si="2"/>
        <v>81.42</v>
      </c>
      <c r="O14" s="93">
        <f t="shared" si="2"/>
        <v>84.42</v>
      </c>
      <c r="P14" s="93">
        <f t="shared" si="2"/>
        <v>78.05</v>
      </c>
    </row>
    <row r="15" spans="1:16" s="94" customFormat="1" ht="15.9" customHeight="1">
      <c r="A15" s="97" t="s">
        <v>512</v>
      </c>
      <c r="B15" s="90" t="s">
        <v>499</v>
      </c>
      <c r="C15" s="99">
        <v>158404</v>
      </c>
      <c r="D15" s="99">
        <v>83536</v>
      </c>
      <c r="E15" s="99">
        <v>74868</v>
      </c>
      <c r="F15" s="99">
        <v>14943</v>
      </c>
      <c r="G15" s="99">
        <v>8145</v>
      </c>
      <c r="H15" s="99">
        <v>6798</v>
      </c>
      <c r="I15" s="99">
        <v>122350</v>
      </c>
      <c r="J15" s="99">
        <v>66809</v>
      </c>
      <c r="K15" s="99">
        <v>55541</v>
      </c>
      <c r="L15" s="92">
        <f t="shared" si="0"/>
        <v>896</v>
      </c>
      <c r="M15" s="92">
        <f t="shared" si="1"/>
        <v>835</v>
      </c>
      <c r="N15" s="93">
        <f t="shared" si="2"/>
        <v>85.28</v>
      </c>
      <c r="O15" s="93">
        <f t="shared" si="2"/>
        <v>88.62</v>
      </c>
      <c r="P15" s="93">
        <f t="shared" si="2"/>
        <v>81.59</v>
      </c>
    </row>
    <row r="16" spans="1:16" s="94" customFormat="1" ht="15.9" customHeight="1">
      <c r="A16" s="97" t="s">
        <v>513</v>
      </c>
      <c r="B16" s="98" t="s">
        <v>341</v>
      </c>
      <c r="C16" s="99">
        <v>145238</v>
      </c>
      <c r="D16" s="99">
        <v>76840</v>
      </c>
      <c r="E16" s="99">
        <v>68398</v>
      </c>
      <c r="F16" s="99">
        <v>15870</v>
      </c>
      <c r="G16" s="99">
        <v>8587</v>
      </c>
      <c r="H16" s="99">
        <v>7283</v>
      </c>
      <c r="I16" s="99">
        <v>103319</v>
      </c>
      <c r="J16" s="99">
        <v>58347</v>
      </c>
      <c r="K16" s="99">
        <v>44972</v>
      </c>
      <c r="L16" s="92">
        <f t="shared" si="0"/>
        <v>890</v>
      </c>
      <c r="M16" s="92">
        <f t="shared" si="1"/>
        <v>848</v>
      </c>
      <c r="N16" s="93">
        <f t="shared" si="2"/>
        <v>79.86</v>
      </c>
      <c r="O16" s="93">
        <f t="shared" si="2"/>
        <v>85.49</v>
      </c>
      <c r="P16" s="93">
        <f t="shared" si="2"/>
        <v>73.59</v>
      </c>
    </row>
    <row r="17" spans="1:16" s="94" customFormat="1" ht="15.9" customHeight="1">
      <c r="A17" s="97" t="s">
        <v>514</v>
      </c>
      <c r="B17" s="98" t="s">
        <v>341</v>
      </c>
      <c r="C17" s="99">
        <v>135330</v>
      </c>
      <c r="D17" s="99">
        <v>71401</v>
      </c>
      <c r="E17" s="99">
        <v>63929</v>
      </c>
      <c r="F17" s="99">
        <v>16315</v>
      </c>
      <c r="G17" s="99">
        <v>8365</v>
      </c>
      <c r="H17" s="99">
        <v>7950</v>
      </c>
      <c r="I17" s="99">
        <v>83606</v>
      </c>
      <c r="J17" s="99">
        <v>47164</v>
      </c>
      <c r="K17" s="99">
        <v>36442</v>
      </c>
      <c r="L17" s="92">
        <f t="shared" si="0"/>
        <v>895</v>
      </c>
      <c r="M17" s="92">
        <f t="shared" si="1"/>
        <v>950</v>
      </c>
      <c r="N17" s="93">
        <f t="shared" si="2"/>
        <v>70.25</v>
      </c>
      <c r="O17" s="93">
        <f t="shared" si="2"/>
        <v>74.819999999999993</v>
      </c>
      <c r="P17" s="93">
        <f t="shared" si="2"/>
        <v>65.099999999999994</v>
      </c>
    </row>
    <row r="18" spans="1:16" s="94" customFormat="1" ht="15.9" customHeight="1">
      <c r="A18" s="97" t="s">
        <v>515</v>
      </c>
      <c r="B18" s="98" t="s">
        <v>341</v>
      </c>
      <c r="C18" s="99">
        <v>128130</v>
      </c>
      <c r="D18" s="99">
        <v>67811</v>
      </c>
      <c r="E18" s="99">
        <v>60319</v>
      </c>
      <c r="F18" s="99">
        <v>13218</v>
      </c>
      <c r="G18" s="99">
        <v>7232</v>
      </c>
      <c r="H18" s="99">
        <v>5986</v>
      </c>
      <c r="I18" s="99">
        <v>97022</v>
      </c>
      <c r="J18" s="99">
        <v>53108</v>
      </c>
      <c r="K18" s="99">
        <v>43914</v>
      </c>
      <c r="L18" s="92">
        <f t="shared" si="0"/>
        <v>890</v>
      </c>
      <c r="M18" s="92">
        <f t="shared" si="1"/>
        <v>828</v>
      </c>
      <c r="N18" s="93">
        <f t="shared" si="2"/>
        <v>84.43</v>
      </c>
      <c r="O18" s="93">
        <f t="shared" si="2"/>
        <v>87.67</v>
      </c>
      <c r="P18" s="93">
        <f t="shared" si="2"/>
        <v>80.819999999999993</v>
      </c>
    </row>
    <row r="19" spans="1:16" s="94" customFormat="1" ht="15.9" customHeight="1">
      <c r="A19" s="97" t="s">
        <v>516</v>
      </c>
      <c r="B19" s="90" t="s">
        <v>499</v>
      </c>
      <c r="C19" s="99">
        <v>117954</v>
      </c>
      <c r="D19" s="99">
        <v>62171</v>
      </c>
      <c r="E19" s="99">
        <v>55783</v>
      </c>
      <c r="F19" s="99">
        <v>11622</v>
      </c>
      <c r="G19" s="99">
        <v>6062</v>
      </c>
      <c r="H19" s="99">
        <v>5560</v>
      </c>
      <c r="I19" s="99">
        <v>92971</v>
      </c>
      <c r="J19" s="99">
        <v>51022</v>
      </c>
      <c r="K19" s="99">
        <v>41949</v>
      </c>
      <c r="L19" s="92">
        <f t="shared" si="0"/>
        <v>897</v>
      </c>
      <c r="M19" s="92">
        <f t="shared" si="1"/>
        <v>917</v>
      </c>
      <c r="N19" s="93">
        <f t="shared" si="2"/>
        <v>87.43</v>
      </c>
      <c r="O19" s="93">
        <f t="shared" si="2"/>
        <v>90.93</v>
      </c>
      <c r="P19" s="93">
        <f t="shared" si="2"/>
        <v>83.53</v>
      </c>
    </row>
    <row r="20" spans="1:16" s="94" customFormat="1" ht="15.9" customHeight="1">
      <c r="A20" s="97" t="s">
        <v>517</v>
      </c>
      <c r="B20" s="98" t="s">
        <v>341</v>
      </c>
      <c r="C20" s="99">
        <v>117085</v>
      </c>
      <c r="D20" s="99">
        <v>62005</v>
      </c>
      <c r="E20" s="99">
        <v>55080</v>
      </c>
      <c r="F20" s="99">
        <v>13639</v>
      </c>
      <c r="G20" s="99">
        <v>7448</v>
      </c>
      <c r="H20" s="99">
        <v>6191</v>
      </c>
      <c r="I20" s="99">
        <v>79979</v>
      </c>
      <c r="J20" s="99">
        <v>45007</v>
      </c>
      <c r="K20" s="99">
        <v>34972</v>
      </c>
      <c r="L20" s="92">
        <f t="shared" si="0"/>
        <v>888</v>
      </c>
      <c r="M20" s="92">
        <f t="shared" si="1"/>
        <v>831</v>
      </c>
      <c r="N20" s="93">
        <f t="shared" si="2"/>
        <v>77.31</v>
      </c>
      <c r="O20" s="93">
        <f t="shared" si="2"/>
        <v>82.5</v>
      </c>
      <c r="P20" s="93">
        <f t="shared" si="2"/>
        <v>71.53</v>
      </c>
    </row>
    <row r="21" spans="1:16" s="94" customFormat="1" ht="15.9" customHeight="1">
      <c r="A21" s="97" t="s">
        <v>518</v>
      </c>
      <c r="B21" s="98" t="s">
        <v>341</v>
      </c>
      <c r="C21" s="99">
        <v>116454</v>
      </c>
      <c r="D21" s="99">
        <v>62302</v>
      </c>
      <c r="E21" s="99">
        <v>54152</v>
      </c>
      <c r="F21" s="99">
        <v>12984</v>
      </c>
      <c r="G21" s="99">
        <v>7096</v>
      </c>
      <c r="H21" s="99">
        <v>5888</v>
      </c>
      <c r="I21" s="99">
        <v>82347</v>
      </c>
      <c r="J21" s="99">
        <v>46100</v>
      </c>
      <c r="K21" s="99">
        <v>36247</v>
      </c>
      <c r="L21" s="92">
        <f t="shared" si="0"/>
        <v>869</v>
      </c>
      <c r="M21" s="92">
        <f t="shared" si="1"/>
        <v>830</v>
      </c>
      <c r="N21" s="93">
        <f t="shared" si="2"/>
        <v>79.59</v>
      </c>
      <c r="O21" s="93">
        <f t="shared" si="2"/>
        <v>83.51</v>
      </c>
      <c r="P21" s="93">
        <f t="shared" si="2"/>
        <v>75.099999999999994</v>
      </c>
    </row>
    <row r="22" spans="1:16" s="94" customFormat="1" ht="15.9" customHeight="1">
      <c r="A22" s="97" t="s">
        <v>519</v>
      </c>
      <c r="B22" s="98" t="s">
        <v>341</v>
      </c>
      <c r="C22" s="99">
        <v>110091</v>
      </c>
      <c r="D22" s="99">
        <v>58401</v>
      </c>
      <c r="E22" s="99">
        <v>51690</v>
      </c>
      <c r="F22" s="99">
        <v>11516</v>
      </c>
      <c r="G22" s="99">
        <v>6262</v>
      </c>
      <c r="H22" s="99">
        <v>5254</v>
      </c>
      <c r="I22" s="99">
        <v>78615</v>
      </c>
      <c r="J22" s="99">
        <v>43468</v>
      </c>
      <c r="K22" s="99">
        <v>35147</v>
      </c>
      <c r="L22" s="92">
        <f t="shared" si="0"/>
        <v>885</v>
      </c>
      <c r="M22" s="92">
        <f t="shared" si="1"/>
        <v>839</v>
      </c>
      <c r="N22" s="93">
        <f t="shared" si="2"/>
        <v>79.75</v>
      </c>
      <c r="O22" s="93">
        <f t="shared" si="2"/>
        <v>83.37</v>
      </c>
      <c r="P22" s="93">
        <f t="shared" si="2"/>
        <v>75.69</v>
      </c>
    </row>
    <row r="23" spans="1:16" s="94" customFormat="1" ht="15.9" customHeight="1">
      <c r="A23" s="97" t="s">
        <v>520</v>
      </c>
      <c r="B23" s="98" t="s">
        <v>341</v>
      </c>
      <c r="C23" s="99">
        <v>101654</v>
      </c>
      <c r="D23" s="99">
        <v>55485</v>
      </c>
      <c r="E23" s="99">
        <v>46169</v>
      </c>
      <c r="F23" s="99">
        <v>9706</v>
      </c>
      <c r="G23" s="99">
        <v>5162</v>
      </c>
      <c r="H23" s="99">
        <v>4544</v>
      </c>
      <c r="I23" s="99">
        <v>78914</v>
      </c>
      <c r="J23" s="99">
        <v>44399</v>
      </c>
      <c r="K23" s="99">
        <v>34515</v>
      </c>
      <c r="L23" s="92">
        <f t="shared" si="0"/>
        <v>832</v>
      </c>
      <c r="M23" s="92">
        <f t="shared" si="1"/>
        <v>880</v>
      </c>
      <c r="N23" s="93">
        <f t="shared" si="2"/>
        <v>85.82</v>
      </c>
      <c r="O23" s="93">
        <f t="shared" si="2"/>
        <v>88.23</v>
      </c>
      <c r="P23" s="93">
        <f t="shared" si="2"/>
        <v>82.92</v>
      </c>
    </row>
    <row r="24" spans="1:16" s="94" customFormat="1" ht="15.9" customHeight="1">
      <c r="A24" s="89" t="s">
        <v>521</v>
      </c>
      <c r="B24" s="90" t="s">
        <v>499</v>
      </c>
      <c r="C24" s="91">
        <v>1025682</v>
      </c>
      <c r="D24" s="91">
        <v>563127</v>
      </c>
      <c r="E24" s="91">
        <v>462555</v>
      </c>
      <c r="F24" s="91">
        <v>113698</v>
      </c>
      <c r="G24" s="91">
        <v>60902</v>
      </c>
      <c r="H24" s="91">
        <v>52796</v>
      </c>
      <c r="I24" s="91">
        <v>789436</v>
      </c>
      <c r="J24" s="91">
        <v>455276</v>
      </c>
      <c r="K24" s="91">
        <v>334160</v>
      </c>
      <c r="L24" s="92">
        <f t="shared" si="0"/>
        <v>821</v>
      </c>
      <c r="M24" s="92">
        <f t="shared" si="1"/>
        <v>867</v>
      </c>
      <c r="N24" s="93">
        <f t="shared" si="2"/>
        <v>86.56</v>
      </c>
      <c r="O24" s="93">
        <f t="shared" si="2"/>
        <v>90.65</v>
      </c>
      <c r="P24" s="93">
        <f t="shared" si="2"/>
        <v>81.55</v>
      </c>
    </row>
    <row r="25" spans="1:16" s="94" customFormat="1" ht="15.9" customHeight="1">
      <c r="A25" s="101" t="s">
        <v>522</v>
      </c>
      <c r="B25" s="90" t="s">
        <v>499</v>
      </c>
      <c r="C25" s="102">
        <v>714223</v>
      </c>
      <c r="D25" s="102">
        <v>377174</v>
      </c>
      <c r="E25" s="102">
        <v>337049</v>
      </c>
      <c r="F25" s="102">
        <v>72859</v>
      </c>
      <c r="G25" s="102">
        <v>39047</v>
      </c>
      <c r="H25" s="102">
        <v>33812</v>
      </c>
      <c r="I25" s="102">
        <v>577303</v>
      </c>
      <c r="J25" s="102">
        <v>315896</v>
      </c>
      <c r="K25" s="102">
        <v>261407</v>
      </c>
      <c r="L25" s="92">
        <f t="shared" si="0"/>
        <v>894</v>
      </c>
      <c r="M25" s="92">
        <f t="shared" si="1"/>
        <v>866</v>
      </c>
      <c r="N25" s="93">
        <f t="shared" si="2"/>
        <v>90.01</v>
      </c>
      <c r="O25" s="93">
        <f t="shared" si="2"/>
        <v>93.43</v>
      </c>
      <c r="P25" s="93">
        <f t="shared" si="2"/>
        <v>86.21</v>
      </c>
    </row>
    <row r="26" spans="1:16" s="94" customFormat="1" ht="15.9" customHeight="1">
      <c r="A26" s="95" t="s">
        <v>523</v>
      </c>
      <c r="B26" s="90" t="s">
        <v>499</v>
      </c>
      <c r="C26" s="91">
        <v>310562</v>
      </c>
      <c r="D26" s="91">
        <v>165667</v>
      </c>
      <c r="E26" s="91">
        <v>144895</v>
      </c>
      <c r="F26" s="91">
        <v>36819</v>
      </c>
      <c r="G26" s="91">
        <v>19697</v>
      </c>
      <c r="H26" s="91">
        <v>17122</v>
      </c>
      <c r="I26" s="91">
        <v>233857</v>
      </c>
      <c r="J26" s="91">
        <v>131004</v>
      </c>
      <c r="K26" s="91">
        <v>102853</v>
      </c>
      <c r="L26" s="92">
        <f t="shared" si="0"/>
        <v>875</v>
      </c>
      <c r="M26" s="92">
        <f t="shared" si="1"/>
        <v>869</v>
      </c>
      <c r="N26" s="93">
        <f t="shared" si="2"/>
        <v>85.43</v>
      </c>
      <c r="O26" s="93">
        <f t="shared" si="2"/>
        <v>89.75</v>
      </c>
      <c r="P26" s="93">
        <f t="shared" si="2"/>
        <v>80.5</v>
      </c>
    </row>
    <row r="27" spans="1:16" s="94" customFormat="1" ht="15.9" customHeight="1">
      <c r="A27" s="95" t="s">
        <v>524</v>
      </c>
      <c r="B27" s="90" t="s">
        <v>499</v>
      </c>
      <c r="C27" s="91">
        <v>273502</v>
      </c>
      <c r="D27" s="91">
        <v>148042</v>
      </c>
      <c r="E27" s="91">
        <v>125460</v>
      </c>
      <c r="F27" s="91">
        <v>32729</v>
      </c>
      <c r="G27" s="91">
        <v>17866</v>
      </c>
      <c r="H27" s="91">
        <v>14863</v>
      </c>
      <c r="I27" s="91">
        <v>202946</v>
      </c>
      <c r="J27" s="91">
        <v>117028</v>
      </c>
      <c r="K27" s="91">
        <v>85918</v>
      </c>
      <c r="L27" s="92">
        <f t="shared" si="0"/>
        <v>847</v>
      </c>
      <c r="M27" s="92">
        <f t="shared" si="1"/>
        <v>832</v>
      </c>
      <c r="N27" s="93">
        <f t="shared" si="2"/>
        <v>84.29</v>
      </c>
      <c r="O27" s="93">
        <f t="shared" si="2"/>
        <v>89.9</v>
      </c>
      <c r="P27" s="93">
        <f t="shared" si="2"/>
        <v>77.69</v>
      </c>
    </row>
    <row r="28" spans="1:16" s="94" customFormat="1" ht="15.9" customHeight="1">
      <c r="A28" s="101" t="s">
        <v>525</v>
      </c>
      <c r="B28" s="90" t="s">
        <v>499</v>
      </c>
      <c r="C28" s="96">
        <v>232060</v>
      </c>
      <c r="D28" s="96">
        <v>121363</v>
      </c>
      <c r="E28" s="96">
        <v>110697</v>
      </c>
      <c r="F28" s="96">
        <v>27906</v>
      </c>
      <c r="G28" s="96">
        <v>14817</v>
      </c>
      <c r="H28" s="96">
        <v>13089</v>
      </c>
      <c r="I28" s="96">
        <v>173874</v>
      </c>
      <c r="J28" s="96">
        <v>94063</v>
      </c>
      <c r="K28" s="96">
        <v>79811</v>
      </c>
      <c r="L28" s="92">
        <f t="shared" si="0"/>
        <v>912</v>
      </c>
      <c r="M28" s="92">
        <f t="shared" si="1"/>
        <v>883</v>
      </c>
      <c r="N28" s="93">
        <f t="shared" si="2"/>
        <v>85.17</v>
      </c>
      <c r="O28" s="93">
        <f t="shared" si="2"/>
        <v>88.28</v>
      </c>
      <c r="P28" s="93">
        <f t="shared" si="2"/>
        <v>81.77</v>
      </c>
    </row>
    <row r="29" spans="1:16" s="94" customFormat="1" ht="15.9" customHeight="1">
      <c r="A29" s="101" t="s">
        <v>526</v>
      </c>
      <c r="B29" s="90" t="s">
        <v>499</v>
      </c>
      <c r="C29" s="96">
        <v>154485</v>
      </c>
      <c r="D29" s="96">
        <v>81527</v>
      </c>
      <c r="E29" s="96">
        <v>72958</v>
      </c>
      <c r="F29" s="96">
        <v>21443</v>
      </c>
      <c r="G29" s="96">
        <v>11249</v>
      </c>
      <c r="H29" s="96">
        <v>10194</v>
      </c>
      <c r="I29" s="96">
        <v>99665</v>
      </c>
      <c r="J29" s="96">
        <v>57368</v>
      </c>
      <c r="K29" s="96">
        <v>42297</v>
      </c>
      <c r="L29" s="92">
        <f t="shared" si="0"/>
        <v>895</v>
      </c>
      <c r="M29" s="92">
        <f t="shared" si="1"/>
        <v>906</v>
      </c>
      <c r="N29" s="93">
        <f t="shared" si="2"/>
        <v>74.91</v>
      </c>
      <c r="O29" s="93">
        <f t="shared" si="2"/>
        <v>81.63</v>
      </c>
      <c r="P29" s="93">
        <f t="shared" si="2"/>
        <v>67.39</v>
      </c>
    </row>
    <row r="30" spans="1:16" s="94" customFormat="1" ht="15.9" customHeight="1">
      <c r="A30" s="103" t="s">
        <v>527</v>
      </c>
      <c r="B30" s="98" t="s">
        <v>341</v>
      </c>
      <c r="C30" s="96">
        <v>121610</v>
      </c>
      <c r="D30" s="96">
        <v>63625</v>
      </c>
      <c r="E30" s="96">
        <v>57985</v>
      </c>
      <c r="F30" s="96">
        <v>14381</v>
      </c>
      <c r="G30" s="96">
        <v>7792</v>
      </c>
      <c r="H30" s="96">
        <v>6589</v>
      </c>
      <c r="I30" s="96">
        <v>89433</v>
      </c>
      <c r="J30" s="96">
        <v>49030</v>
      </c>
      <c r="K30" s="96">
        <v>40403</v>
      </c>
      <c r="L30" s="92">
        <f t="shared" si="0"/>
        <v>911</v>
      </c>
      <c r="M30" s="92">
        <f t="shared" si="1"/>
        <v>846</v>
      </c>
      <c r="N30" s="93">
        <f t="shared" si="2"/>
        <v>83.4</v>
      </c>
      <c r="O30" s="93">
        <f t="shared" si="2"/>
        <v>87.82</v>
      </c>
      <c r="P30" s="93">
        <f t="shared" si="2"/>
        <v>78.61</v>
      </c>
    </row>
    <row r="31" spans="1:16" s="94" customFormat="1" ht="15.9" customHeight="1">
      <c r="A31" s="101" t="s">
        <v>528</v>
      </c>
      <c r="B31" s="90" t="s">
        <v>499</v>
      </c>
      <c r="C31" s="102">
        <v>102158</v>
      </c>
      <c r="D31" s="102">
        <v>54466</v>
      </c>
      <c r="E31" s="102">
        <v>47692</v>
      </c>
      <c r="F31" s="102">
        <v>11507</v>
      </c>
      <c r="G31" s="102">
        <v>6259</v>
      </c>
      <c r="H31" s="102">
        <v>5248</v>
      </c>
      <c r="I31" s="102">
        <v>78738</v>
      </c>
      <c r="J31" s="102">
        <v>44453</v>
      </c>
      <c r="K31" s="102">
        <v>34285</v>
      </c>
      <c r="L31" s="92">
        <f t="shared" si="0"/>
        <v>876</v>
      </c>
      <c r="M31" s="92">
        <f t="shared" si="1"/>
        <v>838</v>
      </c>
      <c r="N31" s="93">
        <f t="shared" si="2"/>
        <v>86.86</v>
      </c>
      <c r="O31" s="93">
        <f t="shared" si="2"/>
        <v>92.21</v>
      </c>
      <c r="P31" s="93">
        <f t="shared" si="2"/>
        <v>80.78</v>
      </c>
    </row>
    <row r="32" spans="1:16" s="94" customFormat="1" ht="15.9" customHeight="1">
      <c r="A32" s="89" t="s">
        <v>529</v>
      </c>
      <c r="B32" s="98" t="s">
        <v>341</v>
      </c>
      <c r="C32" s="91">
        <v>1404653</v>
      </c>
      <c r="D32" s="91">
        <v>750446</v>
      </c>
      <c r="E32" s="91">
        <v>654207</v>
      </c>
      <c r="F32" s="91">
        <v>176773</v>
      </c>
      <c r="G32" s="91">
        <v>95808</v>
      </c>
      <c r="H32" s="91">
        <v>80965</v>
      </c>
      <c r="I32" s="91">
        <v>1042168</v>
      </c>
      <c r="J32" s="91">
        <v>592024</v>
      </c>
      <c r="K32" s="91">
        <v>450144</v>
      </c>
      <c r="L32" s="92">
        <f t="shared" si="0"/>
        <v>872</v>
      </c>
      <c r="M32" s="92">
        <f t="shared" si="1"/>
        <v>845</v>
      </c>
      <c r="N32" s="93">
        <f t="shared" si="2"/>
        <v>84.88</v>
      </c>
      <c r="O32" s="93">
        <f t="shared" si="2"/>
        <v>90.44</v>
      </c>
      <c r="P32" s="93">
        <f t="shared" si="2"/>
        <v>78.53</v>
      </c>
    </row>
    <row r="33" spans="1:16" s="94" customFormat="1" ht="15.9" customHeight="1">
      <c r="A33" s="89" t="s">
        <v>530</v>
      </c>
      <c r="B33" s="90" t="s">
        <v>499</v>
      </c>
      <c r="C33" s="91">
        <v>901968</v>
      </c>
      <c r="D33" s="91">
        <v>488808</v>
      </c>
      <c r="E33" s="91">
        <v>413160</v>
      </c>
      <c r="F33" s="91">
        <v>112094</v>
      </c>
      <c r="G33" s="91">
        <v>60766</v>
      </c>
      <c r="H33" s="91">
        <v>51328</v>
      </c>
      <c r="I33" s="91">
        <v>680955</v>
      </c>
      <c r="J33" s="91">
        <v>383441</v>
      </c>
      <c r="K33" s="91">
        <v>297514</v>
      </c>
      <c r="L33" s="92">
        <f t="shared" si="0"/>
        <v>845</v>
      </c>
      <c r="M33" s="92">
        <f t="shared" si="1"/>
        <v>845</v>
      </c>
      <c r="N33" s="93">
        <f t="shared" si="2"/>
        <v>86.21</v>
      </c>
      <c r="O33" s="93">
        <f t="shared" si="2"/>
        <v>89.58</v>
      </c>
      <c r="P33" s="93">
        <f t="shared" si="2"/>
        <v>82.22</v>
      </c>
    </row>
    <row r="34" spans="1:16" s="94" customFormat="1" ht="15.9" customHeight="1">
      <c r="A34" s="89" t="s">
        <v>531</v>
      </c>
      <c r="B34" s="90" t="s">
        <v>499</v>
      </c>
      <c r="C34" s="91">
        <v>442277</v>
      </c>
      <c r="D34" s="91">
        <v>237006</v>
      </c>
      <c r="E34" s="91">
        <v>205271</v>
      </c>
      <c r="F34" s="91">
        <v>56581</v>
      </c>
      <c r="G34" s="91">
        <v>30579</v>
      </c>
      <c r="H34" s="91">
        <v>26002</v>
      </c>
      <c r="I34" s="91">
        <v>315317</v>
      </c>
      <c r="J34" s="91">
        <v>180281</v>
      </c>
      <c r="K34" s="91">
        <v>135036</v>
      </c>
      <c r="L34" s="92">
        <f t="shared" si="0"/>
        <v>866</v>
      </c>
      <c r="M34" s="92">
        <f t="shared" si="1"/>
        <v>850</v>
      </c>
      <c r="N34" s="93">
        <f t="shared" si="2"/>
        <v>81.75</v>
      </c>
      <c r="O34" s="93">
        <f t="shared" si="2"/>
        <v>87.33</v>
      </c>
      <c r="P34" s="93">
        <f t="shared" si="2"/>
        <v>75.33</v>
      </c>
    </row>
    <row r="35" spans="1:16" s="94" customFormat="1" ht="15.9" customHeight="1">
      <c r="A35" s="89" t="s">
        <v>532</v>
      </c>
      <c r="B35" s="90" t="s">
        <v>499</v>
      </c>
      <c r="C35" s="91">
        <v>383318</v>
      </c>
      <c r="D35" s="91">
        <v>205346</v>
      </c>
      <c r="E35" s="91">
        <v>177972</v>
      </c>
      <c r="F35" s="91">
        <v>40950</v>
      </c>
      <c r="G35" s="91">
        <v>22450</v>
      </c>
      <c r="H35" s="91">
        <v>18500</v>
      </c>
      <c r="I35" s="91">
        <v>293475</v>
      </c>
      <c r="J35" s="91">
        <v>163791</v>
      </c>
      <c r="K35" s="91">
        <v>129684</v>
      </c>
      <c r="L35" s="92">
        <f t="shared" si="0"/>
        <v>867</v>
      </c>
      <c r="M35" s="92">
        <f t="shared" si="1"/>
        <v>824</v>
      </c>
      <c r="N35" s="93">
        <f t="shared" si="2"/>
        <v>85.72</v>
      </c>
      <c r="O35" s="93">
        <f t="shared" si="2"/>
        <v>89.55</v>
      </c>
      <c r="P35" s="93">
        <f t="shared" si="2"/>
        <v>81.319999999999993</v>
      </c>
    </row>
    <row r="36" spans="1:16" s="94" customFormat="1" ht="15.9" customHeight="1">
      <c r="A36" s="89" t="s">
        <v>533</v>
      </c>
      <c r="B36" s="98" t="s">
        <v>341</v>
      </c>
      <c r="C36" s="91">
        <v>373133</v>
      </c>
      <c r="D36" s="91">
        <v>197754</v>
      </c>
      <c r="E36" s="91">
        <v>175379</v>
      </c>
      <c r="F36" s="91">
        <v>40715</v>
      </c>
      <c r="G36" s="91">
        <v>22711</v>
      </c>
      <c r="H36" s="91">
        <v>18004</v>
      </c>
      <c r="I36" s="91">
        <v>279509</v>
      </c>
      <c r="J36" s="91">
        <v>155679</v>
      </c>
      <c r="K36" s="91">
        <v>123830</v>
      </c>
      <c r="L36" s="92">
        <f t="shared" si="0"/>
        <v>887</v>
      </c>
      <c r="M36" s="92">
        <f t="shared" si="1"/>
        <v>793</v>
      </c>
      <c r="N36" s="93">
        <f t="shared" si="2"/>
        <v>84.08</v>
      </c>
      <c r="O36" s="93">
        <f t="shared" si="2"/>
        <v>88.94</v>
      </c>
      <c r="P36" s="93">
        <f t="shared" si="2"/>
        <v>78.680000000000007</v>
      </c>
    </row>
    <row r="37" spans="1:16" s="94" customFormat="1" ht="15.9" customHeight="1">
      <c r="A37" s="89" t="s">
        <v>534</v>
      </c>
      <c r="B37" s="90" t="s">
        <v>499</v>
      </c>
      <c r="C37" s="91">
        <v>306893</v>
      </c>
      <c r="D37" s="91">
        <v>166623</v>
      </c>
      <c r="E37" s="91">
        <v>140270</v>
      </c>
      <c r="F37" s="91">
        <v>34005</v>
      </c>
      <c r="G37" s="91">
        <v>18268</v>
      </c>
      <c r="H37" s="91">
        <v>15737</v>
      </c>
      <c r="I37" s="91">
        <v>221498</v>
      </c>
      <c r="J37" s="91">
        <v>127996</v>
      </c>
      <c r="K37" s="91">
        <v>93502</v>
      </c>
      <c r="L37" s="92">
        <f t="shared" si="0"/>
        <v>842</v>
      </c>
      <c r="M37" s="92">
        <f t="shared" si="1"/>
        <v>861</v>
      </c>
      <c r="N37" s="93">
        <f t="shared" si="2"/>
        <v>81.17</v>
      </c>
      <c r="O37" s="93">
        <f t="shared" si="2"/>
        <v>86.28</v>
      </c>
      <c r="P37" s="93">
        <f t="shared" si="2"/>
        <v>75.08</v>
      </c>
    </row>
    <row r="38" spans="1:16" s="94" customFormat="1" ht="15.9" customHeight="1">
      <c r="A38" s="89" t="s">
        <v>535</v>
      </c>
      <c r="B38" s="90" t="s">
        <v>499</v>
      </c>
      <c r="C38" s="91">
        <v>303425</v>
      </c>
      <c r="D38" s="91">
        <v>160659</v>
      </c>
      <c r="E38" s="91">
        <v>142766</v>
      </c>
      <c r="F38" s="91">
        <v>33321</v>
      </c>
      <c r="G38" s="91">
        <v>18450</v>
      </c>
      <c r="H38" s="91">
        <v>14871</v>
      </c>
      <c r="I38" s="91">
        <v>232334</v>
      </c>
      <c r="J38" s="91">
        <v>128508</v>
      </c>
      <c r="K38" s="91">
        <v>103826</v>
      </c>
      <c r="L38" s="92">
        <f t="shared" si="0"/>
        <v>889</v>
      </c>
      <c r="M38" s="92">
        <f t="shared" si="1"/>
        <v>806</v>
      </c>
      <c r="N38" s="93">
        <f t="shared" si="2"/>
        <v>86.02</v>
      </c>
      <c r="O38" s="93">
        <f t="shared" si="2"/>
        <v>90.37</v>
      </c>
      <c r="P38" s="93">
        <f t="shared" si="2"/>
        <v>81.180000000000007</v>
      </c>
    </row>
    <row r="39" spans="1:16" s="94" customFormat="1" ht="15.9" customHeight="1">
      <c r="A39" s="89" t="s">
        <v>536</v>
      </c>
      <c r="B39" s="90" t="s">
        <v>499</v>
      </c>
      <c r="C39" s="91">
        <v>292339</v>
      </c>
      <c r="D39" s="91">
        <v>156246</v>
      </c>
      <c r="E39" s="91">
        <v>136093</v>
      </c>
      <c r="F39" s="91">
        <v>32932</v>
      </c>
      <c r="G39" s="91">
        <v>18457</v>
      </c>
      <c r="H39" s="91">
        <v>14475</v>
      </c>
      <c r="I39" s="91">
        <v>226261</v>
      </c>
      <c r="J39" s="91">
        <v>128216</v>
      </c>
      <c r="K39" s="91">
        <v>98045</v>
      </c>
      <c r="L39" s="92">
        <f t="shared" si="0"/>
        <v>871</v>
      </c>
      <c r="M39" s="92">
        <f t="shared" si="1"/>
        <v>784</v>
      </c>
      <c r="N39" s="93">
        <f t="shared" si="2"/>
        <v>87.22</v>
      </c>
      <c r="O39" s="93">
        <f t="shared" si="2"/>
        <v>93.05</v>
      </c>
      <c r="P39" s="93">
        <f t="shared" si="2"/>
        <v>80.62</v>
      </c>
    </row>
    <row r="40" spans="1:16" s="94" customFormat="1" ht="15.9" customHeight="1">
      <c r="A40" s="101" t="s">
        <v>537</v>
      </c>
      <c r="B40" s="98" t="s">
        <v>341</v>
      </c>
      <c r="C40" s="91">
        <v>210175</v>
      </c>
      <c r="D40" s="91">
        <v>111622</v>
      </c>
      <c r="E40" s="91">
        <v>98553</v>
      </c>
      <c r="F40" s="91">
        <v>22111</v>
      </c>
      <c r="G40" s="91">
        <v>12024</v>
      </c>
      <c r="H40" s="91">
        <v>10087</v>
      </c>
      <c r="I40" s="91">
        <v>165235</v>
      </c>
      <c r="J40" s="91">
        <v>90938</v>
      </c>
      <c r="K40" s="91">
        <v>74297</v>
      </c>
      <c r="L40" s="92">
        <f t="shared" si="0"/>
        <v>883</v>
      </c>
      <c r="M40" s="92">
        <f t="shared" si="1"/>
        <v>839</v>
      </c>
      <c r="N40" s="93">
        <f t="shared" si="2"/>
        <v>87.86</v>
      </c>
      <c r="O40" s="93">
        <f t="shared" si="2"/>
        <v>91.31</v>
      </c>
      <c r="P40" s="93">
        <f t="shared" si="2"/>
        <v>83.98</v>
      </c>
    </row>
    <row r="41" spans="1:16" s="94" customFormat="1" ht="15.9" customHeight="1">
      <c r="A41" s="89" t="s">
        <v>538</v>
      </c>
      <c r="B41" s="90" t="s">
        <v>499</v>
      </c>
      <c r="C41" s="91">
        <v>207934</v>
      </c>
      <c r="D41" s="91">
        <v>112840</v>
      </c>
      <c r="E41" s="91">
        <v>95094</v>
      </c>
      <c r="F41" s="91">
        <v>20687</v>
      </c>
      <c r="G41" s="91">
        <v>11257</v>
      </c>
      <c r="H41" s="91">
        <v>9430</v>
      </c>
      <c r="I41" s="91">
        <v>167233</v>
      </c>
      <c r="J41" s="91">
        <v>93215</v>
      </c>
      <c r="K41" s="91">
        <v>74018</v>
      </c>
      <c r="L41" s="92">
        <f t="shared" si="0"/>
        <v>843</v>
      </c>
      <c r="M41" s="92">
        <f t="shared" si="1"/>
        <v>838</v>
      </c>
      <c r="N41" s="93">
        <f t="shared" si="2"/>
        <v>89.31</v>
      </c>
      <c r="O41" s="93">
        <f t="shared" si="2"/>
        <v>91.76</v>
      </c>
      <c r="P41" s="93">
        <f t="shared" si="2"/>
        <v>86.41</v>
      </c>
    </row>
    <row r="42" spans="1:16" s="94" customFormat="1" ht="15.9" customHeight="1">
      <c r="A42" s="89" t="s">
        <v>539</v>
      </c>
      <c r="B42" s="98" t="s">
        <v>341</v>
      </c>
      <c r="C42" s="91">
        <v>197662</v>
      </c>
      <c r="D42" s="91">
        <v>105372</v>
      </c>
      <c r="E42" s="91">
        <v>92290</v>
      </c>
      <c r="F42" s="91">
        <v>22507</v>
      </c>
      <c r="G42" s="91">
        <v>12444</v>
      </c>
      <c r="H42" s="91">
        <v>10063</v>
      </c>
      <c r="I42" s="91">
        <v>147807</v>
      </c>
      <c r="J42" s="91">
        <v>84028</v>
      </c>
      <c r="K42" s="91">
        <v>63779</v>
      </c>
      <c r="L42" s="92">
        <f t="shared" si="0"/>
        <v>876</v>
      </c>
      <c r="M42" s="92">
        <f t="shared" si="1"/>
        <v>809</v>
      </c>
      <c r="N42" s="93">
        <f t="shared" si="2"/>
        <v>84.39</v>
      </c>
      <c r="O42" s="93">
        <f t="shared" si="2"/>
        <v>90.42</v>
      </c>
      <c r="P42" s="93">
        <f t="shared" si="2"/>
        <v>77.56</v>
      </c>
    </row>
    <row r="43" spans="1:16" s="94" customFormat="1" ht="15.9" customHeight="1">
      <c r="A43" s="89" t="s">
        <v>540</v>
      </c>
      <c r="B43" s="98" t="s">
        <v>341</v>
      </c>
      <c r="C43" s="91">
        <v>196216</v>
      </c>
      <c r="D43" s="91">
        <v>103533</v>
      </c>
      <c r="E43" s="91">
        <v>92683</v>
      </c>
      <c r="F43" s="91">
        <v>19645</v>
      </c>
      <c r="G43" s="91">
        <v>10713</v>
      </c>
      <c r="H43" s="91">
        <v>8932</v>
      </c>
      <c r="I43" s="91">
        <v>155780</v>
      </c>
      <c r="J43" s="91">
        <v>85004</v>
      </c>
      <c r="K43" s="91">
        <v>70776</v>
      </c>
      <c r="L43" s="92">
        <f t="shared" si="0"/>
        <v>895</v>
      </c>
      <c r="M43" s="92">
        <f t="shared" si="1"/>
        <v>834</v>
      </c>
      <c r="N43" s="93">
        <f t="shared" si="2"/>
        <v>88.23</v>
      </c>
      <c r="O43" s="93">
        <f t="shared" si="2"/>
        <v>91.58</v>
      </c>
      <c r="P43" s="93">
        <f t="shared" si="2"/>
        <v>84.51</v>
      </c>
    </row>
    <row r="44" spans="1:16" s="94" customFormat="1" ht="15.9" customHeight="1">
      <c r="A44" s="89" t="s">
        <v>541</v>
      </c>
      <c r="B44" s="98" t="s">
        <v>341</v>
      </c>
      <c r="C44" s="91">
        <v>183282</v>
      </c>
      <c r="D44" s="91">
        <v>96806</v>
      </c>
      <c r="E44" s="91">
        <v>86476</v>
      </c>
      <c r="F44" s="91">
        <v>20161</v>
      </c>
      <c r="G44" s="91">
        <v>11161</v>
      </c>
      <c r="H44" s="91">
        <v>9000</v>
      </c>
      <c r="I44" s="91">
        <v>135435</v>
      </c>
      <c r="J44" s="91">
        <v>75796</v>
      </c>
      <c r="K44" s="91">
        <v>59639</v>
      </c>
      <c r="L44" s="92">
        <f t="shared" si="0"/>
        <v>893</v>
      </c>
      <c r="M44" s="92">
        <f t="shared" si="1"/>
        <v>806</v>
      </c>
      <c r="N44" s="93">
        <f t="shared" si="2"/>
        <v>83.03</v>
      </c>
      <c r="O44" s="93">
        <f t="shared" si="2"/>
        <v>88.5</v>
      </c>
      <c r="P44" s="93">
        <f t="shared" si="2"/>
        <v>76.98</v>
      </c>
    </row>
    <row r="45" spans="1:16" s="94" customFormat="1" ht="15.9" customHeight="1">
      <c r="A45" s="89" t="s">
        <v>542</v>
      </c>
      <c r="B45" s="98" t="s">
        <v>341</v>
      </c>
      <c r="C45" s="91">
        <v>170426</v>
      </c>
      <c r="D45" s="91">
        <v>91736</v>
      </c>
      <c r="E45" s="91">
        <v>78690</v>
      </c>
      <c r="F45" s="91">
        <v>20374</v>
      </c>
      <c r="G45" s="91">
        <v>11420</v>
      </c>
      <c r="H45" s="91">
        <v>8954</v>
      </c>
      <c r="I45" s="91">
        <v>132108</v>
      </c>
      <c r="J45" s="91">
        <v>75714</v>
      </c>
      <c r="K45" s="91">
        <v>56394</v>
      </c>
      <c r="L45" s="92">
        <f t="shared" si="0"/>
        <v>858</v>
      </c>
      <c r="M45" s="92">
        <f t="shared" si="1"/>
        <v>784</v>
      </c>
      <c r="N45" s="93">
        <f t="shared" si="2"/>
        <v>88.04</v>
      </c>
      <c r="O45" s="93">
        <f t="shared" si="2"/>
        <v>94.27</v>
      </c>
      <c r="P45" s="93">
        <f t="shared" si="2"/>
        <v>80.87</v>
      </c>
    </row>
    <row r="46" spans="1:16" s="94" customFormat="1" ht="15.9" customHeight="1">
      <c r="A46" s="89" t="s">
        <v>543</v>
      </c>
      <c r="B46" s="98" t="s">
        <v>341</v>
      </c>
      <c r="C46" s="91">
        <v>166225</v>
      </c>
      <c r="D46" s="91">
        <v>88561</v>
      </c>
      <c r="E46" s="91">
        <v>77664</v>
      </c>
      <c r="F46" s="91">
        <v>18825</v>
      </c>
      <c r="G46" s="91">
        <v>10280</v>
      </c>
      <c r="H46" s="91">
        <v>8545</v>
      </c>
      <c r="I46" s="91">
        <v>123267</v>
      </c>
      <c r="J46" s="91">
        <v>71129</v>
      </c>
      <c r="K46" s="91">
        <v>52138</v>
      </c>
      <c r="L46" s="92">
        <f t="shared" si="0"/>
        <v>877</v>
      </c>
      <c r="M46" s="92">
        <f t="shared" si="1"/>
        <v>831</v>
      </c>
      <c r="N46" s="93">
        <f t="shared" si="2"/>
        <v>83.63</v>
      </c>
      <c r="O46" s="93">
        <f t="shared" si="2"/>
        <v>90.86</v>
      </c>
      <c r="P46" s="93">
        <f t="shared" si="2"/>
        <v>75.430000000000007</v>
      </c>
    </row>
    <row r="47" spans="1:16" s="94" customFormat="1" ht="15.9" customHeight="1">
      <c r="A47" s="89" t="s">
        <v>544</v>
      </c>
      <c r="B47" s="98" t="s">
        <v>341</v>
      </c>
      <c r="C47" s="91">
        <v>154962</v>
      </c>
      <c r="D47" s="91">
        <v>83655</v>
      </c>
      <c r="E47" s="91">
        <v>71307</v>
      </c>
      <c r="F47" s="91">
        <v>15594</v>
      </c>
      <c r="G47" s="91">
        <v>8401</v>
      </c>
      <c r="H47" s="91">
        <v>7193</v>
      </c>
      <c r="I47" s="91">
        <v>119482</v>
      </c>
      <c r="J47" s="91">
        <v>67646</v>
      </c>
      <c r="K47" s="91">
        <v>51836</v>
      </c>
      <c r="L47" s="92">
        <f t="shared" si="0"/>
        <v>852</v>
      </c>
      <c r="M47" s="92">
        <f t="shared" si="1"/>
        <v>856</v>
      </c>
      <c r="N47" s="93">
        <f t="shared" si="2"/>
        <v>85.73</v>
      </c>
      <c r="O47" s="93">
        <f t="shared" si="2"/>
        <v>89.89</v>
      </c>
      <c r="P47" s="93">
        <f t="shared" si="2"/>
        <v>80.849999999999994</v>
      </c>
    </row>
    <row r="48" spans="1:16" s="94" customFormat="1" ht="15.9" customHeight="1">
      <c r="A48" s="89" t="s">
        <v>545</v>
      </c>
      <c r="B48" s="98" t="s">
        <v>341</v>
      </c>
      <c r="C48" s="91">
        <v>144633</v>
      </c>
      <c r="D48" s="91">
        <v>76657</v>
      </c>
      <c r="E48" s="91">
        <v>67976</v>
      </c>
      <c r="F48" s="91">
        <v>16690</v>
      </c>
      <c r="G48" s="91">
        <v>9156</v>
      </c>
      <c r="H48" s="91">
        <v>7534</v>
      </c>
      <c r="I48" s="91">
        <v>103329</v>
      </c>
      <c r="J48" s="91">
        <v>59162</v>
      </c>
      <c r="K48" s="91">
        <v>44167</v>
      </c>
      <c r="L48" s="92">
        <f t="shared" si="0"/>
        <v>887</v>
      </c>
      <c r="M48" s="92">
        <f t="shared" si="1"/>
        <v>823</v>
      </c>
      <c r="N48" s="93">
        <f t="shared" si="2"/>
        <v>80.760000000000005</v>
      </c>
      <c r="O48" s="93">
        <f t="shared" si="2"/>
        <v>87.65</v>
      </c>
      <c r="P48" s="93">
        <f t="shared" si="2"/>
        <v>73.069999999999993</v>
      </c>
    </row>
    <row r="49" spans="1:16" s="94" customFormat="1" ht="15.9" customHeight="1">
      <c r="A49" s="89" t="s">
        <v>546</v>
      </c>
      <c r="B49" s="98" t="s">
        <v>341</v>
      </c>
      <c r="C49" s="91">
        <v>140864</v>
      </c>
      <c r="D49" s="91">
        <v>74689</v>
      </c>
      <c r="E49" s="91">
        <v>66175</v>
      </c>
      <c r="F49" s="91">
        <v>15986</v>
      </c>
      <c r="G49" s="91">
        <v>8958</v>
      </c>
      <c r="H49" s="91">
        <v>7028</v>
      </c>
      <c r="I49" s="91">
        <v>110205</v>
      </c>
      <c r="J49" s="91">
        <v>61933</v>
      </c>
      <c r="K49" s="91">
        <v>48272</v>
      </c>
      <c r="L49" s="92">
        <f t="shared" si="0"/>
        <v>886</v>
      </c>
      <c r="M49" s="92">
        <f t="shared" si="1"/>
        <v>785</v>
      </c>
      <c r="N49" s="93">
        <f t="shared" si="2"/>
        <v>88.25</v>
      </c>
      <c r="O49" s="93">
        <f t="shared" si="2"/>
        <v>94.22</v>
      </c>
      <c r="P49" s="93">
        <f t="shared" si="2"/>
        <v>81.61</v>
      </c>
    </row>
    <row r="50" spans="1:16" s="94" customFormat="1" ht="15.9" customHeight="1">
      <c r="A50" s="89" t="s">
        <v>547</v>
      </c>
      <c r="B50" s="90" t="s">
        <v>499</v>
      </c>
      <c r="C50" s="91">
        <v>131121</v>
      </c>
      <c r="D50" s="91">
        <v>69560</v>
      </c>
      <c r="E50" s="91">
        <v>61561</v>
      </c>
      <c r="F50" s="91">
        <v>16196</v>
      </c>
      <c r="G50" s="91">
        <v>8903</v>
      </c>
      <c r="H50" s="91">
        <v>7293</v>
      </c>
      <c r="I50" s="91">
        <v>92964</v>
      </c>
      <c r="J50" s="91">
        <v>53250</v>
      </c>
      <c r="K50" s="91">
        <v>39714</v>
      </c>
      <c r="L50" s="92">
        <f t="shared" si="0"/>
        <v>885</v>
      </c>
      <c r="M50" s="92">
        <f t="shared" si="1"/>
        <v>819</v>
      </c>
      <c r="N50" s="93">
        <f t="shared" si="2"/>
        <v>80.89</v>
      </c>
      <c r="O50" s="93">
        <f t="shared" si="2"/>
        <v>87.79</v>
      </c>
      <c r="P50" s="93">
        <f t="shared" si="2"/>
        <v>73.180000000000007</v>
      </c>
    </row>
    <row r="51" spans="1:16" s="94" customFormat="1" ht="15.9" customHeight="1">
      <c r="A51" s="89" t="s">
        <v>548</v>
      </c>
      <c r="B51" s="90" t="s">
        <v>499</v>
      </c>
      <c r="C51" s="91">
        <v>16314838</v>
      </c>
      <c r="D51" s="91">
        <v>8739213</v>
      </c>
      <c r="E51" s="91">
        <v>7575625</v>
      </c>
      <c r="F51" s="91">
        <v>1912253</v>
      </c>
      <c r="G51" s="91">
        <v>1023534</v>
      </c>
      <c r="H51" s="91">
        <v>888719</v>
      </c>
      <c r="I51" s="91">
        <v>12448848</v>
      </c>
      <c r="J51" s="91">
        <v>7025273</v>
      </c>
      <c r="K51" s="91">
        <v>5423575</v>
      </c>
      <c r="L51" s="92">
        <f t="shared" si="0"/>
        <v>867</v>
      </c>
      <c r="M51" s="92">
        <f t="shared" si="1"/>
        <v>868</v>
      </c>
      <c r="N51" s="93">
        <f t="shared" si="2"/>
        <v>86.43</v>
      </c>
      <c r="O51" s="93">
        <f t="shared" si="2"/>
        <v>91.05</v>
      </c>
      <c r="P51" s="93">
        <f t="shared" si="2"/>
        <v>81.11</v>
      </c>
    </row>
    <row r="52" spans="1:16" s="94" customFormat="1" ht="15.9" customHeight="1">
      <c r="A52" s="104" t="s">
        <v>549</v>
      </c>
      <c r="B52" s="98" t="s">
        <v>341</v>
      </c>
      <c r="C52" s="105">
        <v>3073350</v>
      </c>
      <c r="D52" s="105">
        <v>1619280</v>
      </c>
      <c r="E52" s="105">
        <v>1454070</v>
      </c>
      <c r="F52" s="105">
        <v>378788</v>
      </c>
      <c r="G52" s="105">
        <v>204320</v>
      </c>
      <c r="H52" s="105">
        <v>174468</v>
      </c>
      <c r="I52" s="105">
        <v>2272724</v>
      </c>
      <c r="J52" s="105">
        <v>1282140</v>
      </c>
      <c r="K52" s="105">
        <v>990584</v>
      </c>
      <c r="L52" s="92">
        <f t="shared" si="0"/>
        <v>898</v>
      </c>
      <c r="M52" s="92">
        <f t="shared" si="1"/>
        <v>854</v>
      </c>
      <c r="N52" s="93">
        <f t="shared" si="2"/>
        <v>84.34</v>
      </c>
      <c r="O52" s="93">
        <f t="shared" si="2"/>
        <v>90.61</v>
      </c>
      <c r="P52" s="93">
        <f t="shared" si="2"/>
        <v>77.41</v>
      </c>
    </row>
    <row r="53" spans="1:16" s="94" customFormat="1" ht="15.9" customHeight="1">
      <c r="A53" s="101" t="s">
        <v>550</v>
      </c>
      <c r="B53" s="90" t="s">
        <v>499</v>
      </c>
      <c r="C53" s="102">
        <v>1137815</v>
      </c>
      <c r="D53" s="102">
        <v>599332</v>
      </c>
      <c r="E53" s="102">
        <v>538483</v>
      </c>
      <c r="F53" s="102">
        <v>140703</v>
      </c>
      <c r="G53" s="102">
        <v>74225</v>
      </c>
      <c r="H53" s="102">
        <v>66478</v>
      </c>
      <c r="I53" s="102">
        <v>807733</v>
      </c>
      <c r="J53" s="102">
        <v>462139</v>
      </c>
      <c r="K53" s="102">
        <v>345594</v>
      </c>
      <c r="L53" s="92">
        <f t="shared" si="0"/>
        <v>898</v>
      </c>
      <c r="M53" s="92">
        <f t="shared" si="1"/>
        <v>896</v>
      </c>
      <c r="N53" s="93">
        <f t="shared" si="2"/>
        <v>81.010000000000005</v>
      </c>
      <c r="O53" s="93">
        <f t="shared" si="2"/>
        <v>88.01</v>
      </c>
      <c r="P53" s="93">
        <f t="shared" si="2"/>
        <v>73.22</v>
      </c>
    </row>
    <row r="54" spans="1:16" s="94" customFormat="1" ht="15.9" customHeight="1">
      <c r="A54" s="89" t="s">
        <v>551</v>
      </c>
      <c r="B54" s="98" t="s">
        <v>341</v>
      </c>
      <c r="C54" s="91">
        <v>1001365</v>
      </c>
      <c r="D54" s="91">
        <v>529795</v>
      </c>
      <c r="E54" s="91">
        <v>471570</v>
      </c>
      <c r="F54" s="91">
        <v>118139</v>
      </c>
      <c r="G54" s="91">
        <v>62958</v>
      </c>
      <c r="H54" s="91">
        <v>55181</v>
      </c>
      <c r="I54" s="91">
        <v>738795</v>
      </c>
      <c r="J54" s="91">
        <v>422767</v>
      </c>
      <c r="K54" s="91">
        <v>316028</v>
      </c>
      <c r="L54" s="92">
        <f t="shared" si="0"/>
        <v>890</v>
      </c>
      <c r="M54" s="92">
        <f t="shared" si="1"/>
        <v>876</v>
      </c>
      <c r="N54" s="93">
        <f t="shared" si="2"/>
        <v>83.65</v>
      </c>
      <c r="O54" s="93">
        <f t="shared" si="2"/>
        <v>90.56</v>
      </c>
      <c r="P54" s="93">
        <f t="shared" si="2"/>
        <v>75.900000000000006</v>
      </c>
    </row>
    <row r="55" spans="1:16" s="94" customFormat="1" ht="15.9" customHeight="1">
      <c r="A55" s="101" t="s">
        <v>552</v>
      </c>
      <c r="B55" s="98" t="s">
        <v>341</v>
      </c>
      <c r="C55" s="102">
        <v>647804</v>
      </c>
      <c r="D55" s="102">
        <v>340894</v>
      </c>
      <c r="E55" s="102">
        <v>306910</v>
      </c>
      <c r="F55" s="102">
        <v>82264</v>
      </c>
      <c r="G55" s="102">
        <v>43280</v>
      </c>
      <c r="H55" s="102">
        <v>38984</v>
      </c>
      <c r="I55" s="102">
        <v>451663</v>
      </c>
      <c r="J55" s="102">
        <v>259367</v>
      </c>
      <c r="K55" s="102">
        <v>192296</v>
      </c>
      <c r="L55" s="92">
        <f t="shared" si="0"/>
        <v>900</v>
      </c>
      <c r="M55" s="92">
        <f t="shared" si="1"/>
        <v>901</v>
      </c>
      <c r="N55" s="93">
        <f t="shared" si="2"/>
        <v>79.86</v>
      </c>
      <c r="O55" s="93">
        <f t="shared" si="2"/>
        <v>87.15</v>
      </c>
      <c r="P55" s="93">
        <f t="shared" si="2"/>
        <v>71.77</v>
      </c>
    </row>
    <row r="56" spans="1:16" s="94" customFormat="1" ht="15.9" customHeight="1">
      <c r="A56" s="101" t="s">
        <v>553</v>
      </c>
      <c r="B56" s="90" t="s">
        <v>499</v>
      </c>
      <c r="C56" s="102">
        <v>551360</v>
      </c>
      <c r="D56" s="102">
        <v>283340</v>
      </c>
      <c r="E56" s="102">
        <v>268020</v>
      </c>
      <c r="F56" s="102">
        <v>60701</v>
      </c>
      <c r="G56" s="102">
        <v>32251</v>
      </c>
      <c r="H56" s="102">
        <v>28450</v>
      </c>
      <c r="I56" s="102">
        <v>428795</v>
      </c>
      <c r="J56" s="102">
        <v>234020</v>
      </c>
      <c r="K56" s="102">
        <v>194775</v>
      </c>
      <c r="L56" s="92">
        <f t="shared" si="0"/>
        <v>946</v>
      </c>
      <c r="M56" s="92">
        <f t="shared" si="1"/>
        <v>882</v>
      </c>
      <c r="N56" s="93">
        <f t="shared" si="2"/>
        <v>87.39</v>
      </c>
      <c r="O56" s="93">
        <f t="shared" si="2"/>
        <v>93.2</v>
      </c>
      <c r="P56" s="93">
        <f t="shared" si="2"/>
        <v>81.3</v>
      </c>
    </row>
    <row r="57" spans="1:16" s="94" customFormat="1" ht="15.9" customHeight="1">
      <c r="A57" s="101" t="s">
        <v>554</v>
      </c>
      <c r="B57" s="90" t="s">
        <v>499</v>
      </c>
      <c r="C57" s="102">
        <v>475150</v>
      </c>
      <c r="D57" s="102">
        <v>246856</v>
      </c>
      <c r="E57" s="102">
        <v>228294</v>
      </c>
      <c r="F57" s="102">
        <v>49966</v>
      </c>
      <c r="G57" s="102">
        <v>26724</v>
      </c>
      <c r="H57" s="102">
        <v>23242</v>
      </c>
      <c r="I57" s="102">
        <v>384481</v>
      </c>
      <c r="J57" s="102">
        <v>210017</v>
      </c>
      <c r="K57" s="102">
        <v>174464</v>
      </c>
      <c r="L57" s="92">
        <f t="shared" si="0"/>
        <v>925</v>
      </c>
      <c r="M57" s="92">
        <f t="shared" si="1"/>
        <v>870</v>
      </c>
      <c r="N57" s="93">
        <f t="shared" si="2"/>
        <v>90.43</v>
      </c>
      <c r="O57" s="93">
        <f t="shared" si="2"/>
        <v>95.41</v>
      </c>
      <c r="P57" s="93">
        <f t="shared" si="2"/>
        <v>85.08</v>
      </c>
    </row>
    <row r="58" spans="1:16" s="94" customFormat="1" ht="15.9" customHeight="1">
      <c r="A58" s="101" t="s">
        <v>555</v>
      </c>
      <c r="B58" s="98" t="s">
        <v>341</v>
      </c>
      <c r="C58" s="102">
        <v>360009</v>
      </c>
      <c r="D58" s="102">
        <v>187952</v>
      </c>
      <c r="E58" s="102">
        <v>172057</v>
      </c>
      <c r="F58" s="102">
        <v>45832</v>
      </c>
      <c r="G58" s="102">
        <v>24215</v>
      </c>
      <c r="H58" s="102">
        <v>21617</v>
      </c>
      <c r="I58" s="102">
        <v>264762</v>
      </c>
      <c r="J58" s="102">
        <v>150306</v>
      </c>
      <c r="K58" s="102">
        <v>114456</v>
      </c>
      <c r="L58" s="92">
        <f t="shared" si="0"/>
        <v>915</v>
      </c>
      <c r="M58" s="92">
        <f t="shared" si="1"/>
        <v>893</v>
      </c>
      <c r="N58" s="93">
        <f t="shared" si="2"/>
        <v>84.27</v>
      </c>
      <c r="O58" s="93">
        <f t="shared" si="2"/>
        <v>91.8</v>
      </c>
      <c r="P58" s="93">
        <f t="shared" si="2"/>
        <v>76.08</v>
      </c>
    </row>
    <row r="59" spans="1:16" s="94" customFormat="1" ht="15.9" customHeight="1">
      <c r="A59" s="101" t="s">
        <v>556</v>
      </c>
      <c r="B59" s="90" t="s">
        <v>499</v>
      </c>
      <c r="C59" s="102">
        <v>341383</v>
      </c>
      <c r="D59" s="102">
        <v>180680</v>
      </c>
      <c r="E59" s="102">
        <v>160703</v>
      </c>
      <c r="F59" s="102">
        <v>38359</v>
      </c>
      <c r="G59" s="102">
        <v>20876</v>
      </c>
      <c r="H59" s="102">
        <v>17483</v>
      </c>
      <c r="I59" s="102">
        <v>261057</v>
      </c>
      <c r="J59" s="102">
        <v>149433</v>
      </c>
      <c r="K59" s="102">
        <v>111624</v>
      </c>
      <c r="L59" s="92">
        <f t="shared" si="0"/>
        <v>889</v>
      </c>
      <c r="M59" s="92">
        <f t="shared" si="1"/>
        <v>837</v>
      </c>
      <c r="N59" s="93">
        <f t="shared" si="2"/>
        <v>86.15</v>
      </c>
      <c r="O59" s="93">
        <f t="shared" si="2"/>
        <v>93.51</v>
      </c>
      <c r="P59" s="93">
        <f t="shared" si="2"/>
        <v>77.94</v>
      </c>
    </row>
    <row r="60" spans="1:16" s="94" customFormat="1" ht="15.9" customHeight="1">
      <c r="A60" s="101" t="s">
        <v>557</v>
      </c>
      <c r="B60" s="90" t="s">
        <v>499</v>
      </c>
      <c r="C60" s="102">
        <v>252606</v>
      </c>
      <c r="D60" s="102">
        <v>134348</v>
      </c>
      <c r="E60" s="102">
        <v>118258</v>
      </c>
      <c r="F60" s="102">
        <v>31617</v>
      </c>
      <c r="G60" s="102">
        <v>17288</v>
      </c>
      <c r="H60" s="102">
        <v>14329</v>
      </c>
      <c r="I60" s="102">
        <v>181423</v>
      </c>
      <c r="J60" s="102">
        <v>105814</v>
      </c>
      <c r="K60" s="102">
        <v>75609</v>
      </c>
      <c r="L60" s="92">
        <f t="shared" si="0"/>
        <v>880</v>
      </c>
      <c r="M60" s="92">
        <f t="shared" si="1"/>
        <v>829</v>
      </c>
      <c r="N60" s="93">
        <f t="shared" si="2"/>
        <v>82.1</v>
      </c>
      <c r="O60" s="93">
        <f t="shared" si="2"/>
        <v>90.39</v>
      </c>
      <c r="P60" s="93">
        <f t="shared" si="2"/>
        <v>72.75</v>
      </c>
    </row>
    <row r="61" spans="1:16" s="94" customFormat="1" ht="15.9" customHeight="1">
      <c r="A61" s="101" t="s">
        <v>558</v>
      </c>
      <c r="B61" s="90" t="s">
        <v>499</v>
      </c>
      <c r="C61" s="106">
        <v>250041</v>
      </c>
      <c r="D61" s="106">
        <v>134435</v>
      </c>
      <c r="E61" s="106">
        <v>115606</v>
      </c>
      <c r="F61" s="106">
        <v>27850</v>
      </c>
      <c r="G61" s="106">
        <v>15311</v>
      </c>
      <c r="H61" s="106">
        <v>12539</v>
      </c>
      <c r="I61" s="106">
        <v>183757</v>
      </c>
      <c r="J61" s="106">
        <v>105504</v>
      </c>
      <c r="K61" s="106">
        <v>78253</v>
      </c>
      <c r="L61" s="92">
        <f t="shared" si="0"/>
        <v>860</v>
      </c>
      <c r="M61" s="92">
        <f t="shared" si="1"/>
        <v>819</v>
      </c>
      <c r="N61" s="93">
        <f t="shared" si="2"/>
        <v>82.7</v>
      </c>
      <c r="O61" s="93">
        <f t="shared" si="2"/>
        <v>88.57</v>
      </c>
      <c r="P61" s="93">
        <f t="shared" si="2"/>
        <v>75.92</v>
      </c>
    </row>
    <row r="62" spans="1:16" s="94" customFormat="1" ht="15.9" customHeight="1">
      <c r="A62" s="101" t="s">
        <v>559</v>
      </c>
      <c r="B62" s="90" t="s">
        <v>499</v>
      </c>
      <c r="C62" s="102">
        <v>244563</v>
      </c>
      <c r="D62" s="102">
        <v>126964</v>
      </c>
      <c r="E62" s="102">
        <v>117599</v>
      </c>
      <c r="F62" s="102">
        <v>32967</v>
      </c>
      <c r="G62" s="102">
        <v>17686</v>
      </c>
      <c r="H62" s="102">
        <v>15281</v>
      </c>
      <c r="I62" s="102">
        <v>163461</v>
      </c>
      <c r="J62" s="102">
        <v>94468</v>
      </c>
      <c r="K62" s="102">
        <v>68993</v>
      </c>
      <c r="L62" s="92">
        <f t="shared" si="0"/>
        <v>926</v>
      </c>
      <c r="M62" s="92">
        <f t="shared" si="1"/>
        <v>864</v>
      </c>
      <c r="N62" s="93">
        <f t="shared" si="2"/>
        <v>77.25</v>
      </c>
      <c r="O62" s="93">
        <f t="shared" si="2"/>
        <v>86.45</v>
      </c>
      <c r="P62" s="93">
        <f t="shared" si="2"/>
        <v>67.430000000000007</v>
      </c>
    </row>
    <row r="63" spans="1:16" s="94" customFormat="1" ht="15.9" customHeight="1">
      <c r="A63" s="89" t="s">
        <v>560</v>
      </c>
      <c r="B63" s="98" t="s">
        <v>341</v>
      </c>
      <c r="C63" s="91">
        <v>229956</v>
      </c>
      <c r="D63" s="91">
        <v>120008</v>
      </c>
      <c r="E63" s="91">
        <v>109948</v>
      </c>
      <c r="F63" s="91">
        <v>30566</v>
      </c>
      <c r="G63" s="91">
        <v>16257</v>
      </c>
      <c r="H63" s="91">
        <v>14309</v>
      </c>
      <c r="I63" s="91">
        <v>156858</v>
      </c>
      <c r="J63" s="91">
        <v>92705</v>
      </c>
      <c r="K63" s="91">
        <v>64153</v>
      </c>
      <c r="L63" s="92">
        <f t="shared" si="0"/>
        <v>916</v>
      </c>
      <c r="M63" s="92">
        <f t="shared" si="1"/>
        <v>880</v>
      </c>
      <c r="N63" s="93">
        <f t="shared" si="2"/>
        <v>78.67</v>
      </c>
      <c r="O63" s="93">
        <f t="shared" si="2"/>
        <v>89.35</v>
      </c>
      <c r="P63" s="93">
        <f t="shared" si="2"/>
        <v>67.08</v>
      </c>
    </row>
    <row r="64" spans="1:16" s="94" customFormat="1" ht="15.9" customHeight="1">
      <c r="A64" s="101" t="s">
        <v>561</v>
      </c>
      <c r="B64" s="98" t="s">
        <v>341</v>
      </c>
      <c r="C64" s="91">
        <v>165363</v>
      </c>
      <c r="D64" s="91">
        <v>84927</v>
      </c>
      <c r="E64" s="91">
        <v>80436</v>
      </c>
      <c r="F64" s="91">
        <v>23122</v>
      </c>
      <c r="G64" s="91">
        <v>12280</v>
      </c>
      <c r="H64" s="91">
        <v>10842</v>
      </c>
      <c r="I64" s="91">
        <v>98819</v>
      </c>
      <c r="J64" s="91">
        <v>57170</v>
      </c>
      <c r="K64" s="91">
        <v>41649</v>
      </c>
      <c r="L64" s="92">
        <f t="shared" si="0"/>
        <v>947</v>
      </c>
      <c r="M64" s="92">
        <f t="shared" si="1"/>
        <v>883</v>
      </c>
      <c r="N64" s="93">
        <f t="shared" si="2"/>
        <v>69.47</v>
      </c>
      <c r="O64" s="93">
        <f t="shared" si="2"/>
        <v>78.7</v>
      </c>
      <c r="P64" s="93">
        <f t="shared" si="2"/>
        <v>59.85</v>
      </c>
    </row>
    <row r="65" spans="1:16" s="94" customFormat="1" ht="15.9" customHeight="1">
      <c r="A65" s="101" t="s">
        <v>562</v>
      </c>
      <c r="B65" s="98" t="s">
        <v>341</v>
      </c>
      <c r="C65" s="102">
        <v>155019</v>
      </c>
      <c r="D65" s="102">
        <v>80343</v>
      </c>
      <c r="E65" s="102">
        <v>74676</v>
      </c>
      <c r="F65" s="102">
        <v>21765</v>
      </c>
      <c r="G65" s="102">
        <v>11602</v>
      </c>
      <c r="H65" s="102">
        <v>10163</v>
      </c>
      <c r="I65" s="102">
        <v>106809</v>
      </c>
      <c r="J65" s="102">
        <v>61313</v>
      </c>
      <c r="K65" s="102">
        <v>45496</v>
      </c>
      <c r="L65" s="92">
        <f t="shared" si="0"/>
        <v>929</v>
      </c>
      <c r="M65" s="92">
        <f t="shared" si="1"/>
        <v>876</v>
      </c>
      <c r="N65" s="93">
        <f t="shared" si="2"/>
        <v>80.150000000000006</v>
      </c>
      <c r="O65" s="93">
        <f t="shared" si="2"/>
        <v>89.19</v>
      </c>
      <c r="P65" s="93">
        <f t="shared" si="2"/>
        <v>70.52</v>
      </c>
    </row>
    <row r="66" spans="1:16" s="94" customFormat="1" ht="15.9" customHeight="1">
      <c r="A66" s="101" t="s">
        <v>563</v>
      </c>
      <c r="B66" s="90" t="s">
        <v>499</v>
      </c>
      <c r="C66" s="102">
        <v>151472</v>
      </c>
      <c r="D66" s="102">
        <v>77882</v>
      </c>
      <c r="E66" s="102">
        <v>73590</v>
      </c>
      <c r="F66" s="102">
        <v>18406</v>
      </c>
      <c r="G66" s="102">
        <v>9801</v>
      </c>
      <c r="H66" s="102">
        <v>8605</v>
      </c>
      <c r="I66" s="102">
        <v>114307</v>
      </c>
      <c r="J66" s="102">
        <v>63648</v>
      </c>
      <c r="K66" s="102">
        <v>50659</v>
      </c>
      <c r="L66" s="92">
        <f t="shared" ref="L66:L129" si="3">ROUND((E66/D66)*1000,0)</f>
        <v>945</v>
      </c>
      <c r="M66" s="92">
        <f t="shared" ref="M66:M129" si="4">ROUND((H66/G66)*1000,0)</f>
        <v>878</v>
      </c>
      <c r="N66" s="93">
        <f t="shared" ref="N66:P129" si="5">ROUND(I66/(C66-F66)*100,2)</f>
        <v>85.9</v>
      </c>
      <c r="O66" s="93">
        <f t="shared" si="5"/>
        <v>93.49</v>
      </c>
      <c r="P66" s="93">
        <f t="shared" si="5"/>
        <v>77.95</v>
      </c>
    </row>
    <row r="67" spans="1:16" s="94" customFormat="1" ht="15.9" customHeight="1">
      <c r="A67" s="101" t="s">
        <v>564</v>
      </c>
      <c r="B67" s="98" t="s">
        <v>341</v>
      </c>
      <c r="C67" s="102">
        <v>151104</v>
      </c>
      <c r="D67" s="102">
        <v>79817</v>
      </c>
      <c r="E67" s="102">
        <v>71287</v>
      </c>
      <c r="F67" s="102">
        <v>17947</v>
      </c>
      <c r="G67" s="102">
        <v>9709</v>
      </c>
      <c r="H67" s="102">
        <v>8238</v>
      </c>
      <c r="I67" s="102">
        <v>104285</v>
      </c>
      <c r="J67" s="102">
        <v>59883</v>
      </c>
      <c r="K67" s="102">
        <v>44402</v>
      </c>
      <c r="L67" s="92">
        <f t="shared" si="3"/>
        <v>893</v>
      </c>
      <c r="M67" s="92">
        <f t="shared" si="4"/>
        <v>848</v>
      </c>
      <c r="N67" s="93">
        <f t="shared" si="5"/>
        <v>78.319999999999993</v>
      </c>
      <c r="O67" s="93">
        <f t="shared" si="5"/>
        <v>85.42</v>
      </c>
      <c r="P67" s="93">
        <f t="shared" si="5"/>
        <v>70.42</v>
      </c>
    </row>
    <row r="68" spans="1:16" s="94" customFormat="1" ht="15.9" customHeight="1">
      <c r="A68" s="101" t="s">
        <v>565</v>
      </c>
      <c r="B68" s="90" t="s">
        <v>499</v>
      </c>
      <c r="C68" s="102">
        <v>133229</v>
      </c>
      <c r="D68" s="102">
        <v>71481</v>
      </c>
      <c r="E68" s="102">
        <v>61748</v>
      </c>
      <c r="F68" s="102">
        <v>18361</v>
      </c>
      <c r="G68" s="102">
        <v>10075</v>
      </c>
      <c r="H68" s="102">
        <v>8286</v>
      </c>
      <c r="I68" s="102">
        <v>88107</v>
      </c>
      <c r="J68" s="102">
        <v>51933</v>
      </c>
      <c r="K68" s="102">
        <v>36174</v>
      </c>
      <c r="L68" s="92">
        <f t="shared" si="3"/>
        <v>864</v>
      </c>
      <c r="M68" s="92">
        <f t="shared" si="4"/>
        <v>822</v>
      </c>
      <c r="N68" s="93">
        <f t="shared" si="5"/>
        <v>76.7</v>
      </c>
      <c r="O68" s="93">
        <f t="shared" si="5"/>
        <v>84.57</v>
      </c>
      <c r="P68" s="93">
        <f t="shared" si="5"/>
        <v>67.66</v>
      </c>
    </row>
    <row r="69" spans="1:16" s="94" customFormat="1" ht="15.9" customHeight="1">
      <c r="A69" s="101" t="s">
        <v>566</v>
      </c>
      <c r="B69" s="90" t="s">
        <v>499</v>
      </c>
      <c r="C69" s="102">
        <v>130030</v>
      </c>
      <c r="D69" s="102">
        <v>68643</v>
      </c>
      <c r="E69" s="102">
        <v>61387</v>
      </c>
      <c r="F69" s="102">
        <v>17591</v>
      </c>
      <c r="G69" s="102">
        <v>9502</v>
      </c>
      <c r="H69" s="102">
        <v>8089</v>
      </c>
      <c r="I69" s="102">
        <v>89712</v>
      </c>
      <c r="J69" s="102">
        <v>53736</v>
      </c>
      <c r="K69" s="102">
        <v>35976</v>
      </c>
      <c r="L69" s="92">
        <f t="shared" si="3"/>
        <v>894</v>
      </c>
      <c r="M69" s="92">
        <f t="shared" si="4"/>
        <v>851</v>
      </c>
      <c r="N69" s="93">
        <f t="shared" si="5"/>
        <v>79.790000000000006</v>
      </c>
      <c r="O69" s="93">
        <f t="shared" si="5"/>
        <v>90.86</v>
      </c>
      <c r="P69" s="93">
        <f t="shared" si="5"/>
        <v>67.5</v>
      </c>
    </row>
    <row r="70" spans="1:16" s="94" customFormat="1" ht="15.9" customHeight="1">
      <c r="A70" s="101" t="s">
        <v>567</v>
      </c>
      <c r="B70" s="98" t="s">
        <v>341</v>
      </c>
      <c r="C70" s="102">
        <v>120998</v>
      </c>
      <c r="D70" s="102">
        <v>63223</v>
      </c>
      <c r="E70" s="102">
        <v>57775</v>
      </c>
      <c r="F70" s="102">
        <v>15286</v>
      </c>
      <c r="G70" s="102">
        <v>8170</v>
      </c>
      <c r="H70" s="102">
        <v>7116</v>
      </c>
      <c r="I70" s="102">
        <v>85472</v>
      </c>
      <c r="J70" s="102">
        <v>50438</v>
      </c>
      <c r="K70" s="102">
        <v>35034</v>
      </c>
      <c r="L70" s="92">
        <f t="shared" si="3"/>
        <v>914</v>
      </c>
      <c r="M70" s="92">
        <f t="shared" si="4"/>
        <v>871</v>
      </c>
      <c r="N70" s="93">
        <f t="shared" si="5"/>
        <v>80.849999999999994</v>
      </c>
      <c r="O70" s="93">
        <f t="shared" si="5"/>
        <v>91.62</v>
      </c>
      <c r="P70" s="93">
        <f t="shared" si="5"/>
        <v>69.16</v>
      </c>
    </row>
    <row r="71" spans="1:16" s="94" customFormat="1" ht="15.9" customHeight="1">
      <c r="A71" s="101" t="s">
        <v>568</v>
      </c>
      <c r="B71" s="90" t="s">
        <v>499</v>
      </c>
      <c r="C71" s="102">
        <v>120147</v>
      </c>
      <c r="D71" s="102">
        <v>61936</v>
      </c>
      <c r="E71" s="102">
        <v>58211</v>
      </c>
      <c r="F71" s="102">
        <v>16368</v>
      </c>
      <c r="G71" s="102">
        <v>8532</v>
      </c>
      <c r="H71" s="102">
        <v>7836</v>
      </c>
      <c r="I71" s="102">
        <v>77972</v>
      </c>
      <c r="J71" s="102">
        <v>46198</v>
      </c>
      <c r="K71" s="102">
        <v>31774</v>
      </c>
      <c r="L71" s="92">
        <f t="shared" si="3"/>
        <v>940</v>
      </c>
      <c r="M71" s="92">
        <f t="shared" si="4"/>
        <v>918</v>
      </c>
      <c r="N71" s="93">
        <f t="shared" si="5"/>
        <v>75.13</v>
      </c>
      <c r="O71" s="93">
        <f t="shared" si="5"/>
        <v>86.51</v>
      </c>
      <c r="P71" s="93">
        <f t="shared" si="5"/>
        <v>63.07</v>
      </c>
    </row>
    <row r="72" spans="1:16" s="94" customFormat="1" ht="15.9" customHeight="1">
      <c r="A72" s="101" t="s">
        <v>569</v>
      </c>
      <c r="B72" s="98" t="s">
        <v>341</v>
      </c>
      <c r="C72" s="102">
        <v>118966</v>
      </c>
      <c r="D72" s="102">
        <v>61906</v>
      </c>
      <c r="E72" s="102">
        <v>57060</v>
      </c>
      <c r="F72" s="102">
        <v>16563</v>
      </c>
      <c r="G72" s="102">
        <v>8887</v>
      </c>
      <c r="H72" s="102">
        <v>7676</v>
      </c>
      <c r="I72" s="102">
        <v>76183</v>
      </c>
      <c r="J72" s="102">
        <v>44962</v>
      </c>
      <c r="K72" s="102">
        <v>31221</v>
      </c>
      <c r="L72" s="92">
        <f t="shared" si="3"/>
        <v>922</v>
      </c>
      <c r="M72" s="92">
        <f t="shared" si="4"/>
        <v>864</v>
      </c>
      <c r="N72" s="93">
        <f t="shared" si="5"/>
        <v>74.400000000000006</v>
      </c>
      <c r="O72" s="93">
        <f t="shared" si="5"/>
        <v>84.8</v>
      </c>
      <c r="P72" s="93">
        <f t="shared" si="5"/>
        <v>63.22</v>
      </c>
    </row>
    <row r="73" spans="1:16" s="94" customFormat="1" ht="15.9" customHeight="1">
      <c r="A73" s="107" t="s">
        <v>570</v>
      </c>
      <c r="B73" s="98" t="s">
        <v>341</v>
      </c>
      <c r="C73" s="108">
        <v>118157</v>
      </c>
      <c r="D73" s="108">
        <v>61360</v>
      </c>
      <c r="E73" s="108">
        <v>56797</v>
      </c>
      <c r="F73" s="108">
        <v>14845</v>
      </c>
      <c r="G73" s="108">
        <v>7842</v>
      </c>
      <c r="H73" s="108">
        <v>7003</v>
      </c>
      <c r="I73" s="108">
        <v>83879</v>
      </c>
      <c r="J73" s="108">
        <v>48209</v>
      </c>
      <c r="K73" s="108">
        <v>35670</v>
      </c>
      <c r="L73" s="92">
        <f t="shared" si="3"/>
        <v>926</v>
      </c>
      <c r="M73" s="92">
        <f t="shared" si="4"/>
        <v>893</v>
      </c>
      <c r="N73" s="93">
        <f t="shared" si="5"/>
        <v>81.19</v>
      </c>
      <c r="O73" s="93">
        <f t="shared" si="5"/>
        <v>90.08</v>
      </c>
      <c r="P73" s="93">
        <f t="shared" si="5"/>
        <v>71.64</v>
      </c>
    </row>
    <row r="74" spans="1:16" s="94" customFormat="1" ht="15.9" customHeight="1">
      <c r="A74" s="101" t="s">
        <v>571</v>
      </c>
      <c r="B74" s="98" t="s">
        <v>341</v>
      </c>
      <c r="C74" s="91">
        <v>116409</v>
      </c>
      <c r="D74" s="91">
        <v>60229</v>
      </c>
      <c r="E74" s="91">
        <v>56180</v>
      </c>
      <c r="F74" s="91">
        <v>14067</v>
      </c>
      <c r="G74" s="91">
        <v>7473</v>
      </c>
      <c r="H74" s="91">
        <v>6594</v>
      </c>
      <c r="I74" s="91">
        <v>86945</v>
      </c>
      <c r="J74" s="91">
        <v>48624</v>
      </c>
      <c r="K74" s="91">
        <v>38321</v>
      </c>
      <c r="L74" s="92">
        <f t="shared" si="3"/>
        <v>933</v>
      </c>
      <c r="M74" s="92">
        <f t="shared" si="4"/>
        <v>882</v>
      </c>
      <c r="N74" s="93">
        <f t="shared" si="5"/>
        <v>84.96</v>
      </c>
      <c r="O74" s="93">
        <f t="shared" si="5"/>
        <v>92.17</v>
      </c>
      <c r="P74" s="93">
        <f t="shared" si="5"/>
        <v>77.28</v>
      </c>
    </row>
    <row r="75" spans="1:16" s="94" customFormat="1" ht="15.9" customHeight="1">
      <c r="A75" s="109" t="s">
        <v>572</v>
      </c>
      <c r="B75" s="90" t="s">
        <v>499</v>
      </c>
      <c r="C75" s="110">
        <v>116245</v>
      </c>
      <c r="D75" s="110">
        <v>60080</v>
      </c>
      <c r="E75" s="110">
        <v>56165</v>
      </c>
      <c r="F75" s="110">
        <v>19504</v>
      </c>
      <c r="G75" s="110">
        <v>10230</v>
      </c>
      <c r="H75" s="110">
        <v>9274</v>
      </c>
      <c r="I75" s="110">
        <v>63437</v>
      </c>
      <c r="J75" s="110">
        <v>38039</v>
      </c>
      <c r="K75" s="110">
        <v>25398</v>
      </c>
      <c r="L75" s="92">
        <f t="shared" si="3"/>
        <v>935</v>
      </c>
      <c r="M75" s="92">
        <f t="shared" si="4"/>
        <v>907</v>
      </c>
      <c r="N75" s="93">
        <f t="shared" si="5"/>
        <v>65.569999999999993</v>
      </c>
      <c r="O75" s="93">
        <f t="shared" si="5"/>
        <v>76.31</v>
      </c>
      <c r="P75" s="93">
        <f t="shared" si="5"/>
        <v>54.16</v>
      </c>
    </row>
    <row r="76" spans="1:16" s="94" customFormat="1" ht="15.9" customHeight="1">
      <c r="A76" s="101" t="s">
        <v>573</v>
      </c>
      <c r="B76" s="90" t="s">
        <v>499</v>
      </c>
      <c r="C76" s="111">
        <v>108540</v>
      </c>
      <c r="D76" s="111">
        <v>56310</v>
      </c>
      <c r="E76" s="111">
        <v>52230</v>
      </c>
      <c r="F76" s="111">
        <v>14022</v>
      </c>
      <c r="G76" s="111">
        <v>7461</v>
      </c>
      <c r="H76" s="111">
        <v>6561</v>
      </c>
      <c r="I76" s="111">
        <v>69065</v>
      </c>
      <c r="J76" s="111">
        <v>40261</v>
      </c>
      <c r="K76" s="111">
        <v>28804</v>
      </c>
      <c r="L76" s="92">
        <f t="shared" si="3"/>
        <v>928</v>
      </c>
      <c r="M76" s="92">
        <f t="shared" si="4"/>
        <v>879</v>
      </c>
      <c r="N76" s="93">
        <f t="shared" si="5"/>
        <v>73.069999999999993</v>
      </c>
      <c r="O76" s="93">
        <f t="shared" si="5"/>
        <v>82.42</v>
      </c>
      <c r="P76" s="93">
        <f t="shared" si="5"/>
        <v>63.07</v>
      </c>
    </row>
    <row r="77" spans="1:16" s="94" customFormat="1" ht="15.9" customHeight="1">
      <c r="A77" s="89" t="s">
        <v>574</v>
      </c>
      <c r="B77" s="98" t="s">
        <v>341</v>
      </c>
      <c r="C77" s="91">
        <v>105690</v>
      </c>
      <c r="D77" s="91">
        <v>56178</v>
      </c>
      <c r="E77" s="91">
        <v>49512</v>
      </c>
      <c r="F77" s="91">
        <v>15451</v>
      </c>
      <c r="G77" s="91">
        <v>8345</v>
      </c>
      <c r="H77" s="91">
        <v>7106</v>
      </c>
      <c r="I77" s="91">
        <v>69108</v>
      </c>
      <c r="J77" s="91">
        <v>41993</v>
      </c>
      <c r="K77" s="91">
        <v>27115</v>
      </c>
      <c r="L77" s="92">
        <f t="shared" si="3"/>
        <v>881</v>
      </c>
      <c r="M77" s="92">
        <f t="shared" si="4"/>
        <v>852</v>
      </c>
      <c r="N77" s="93">
        <f t="shared" si="5"/>
        <v>76.58</v>
      </c>
      <c r="O77" s="93">
        <f t="shared" si="5"/>
        <v>87.79</v>
      </c>
      <c r="P77" s="93">
        <f t="shared" si="5"/>
        <v>63.94</v>
      </c>
    </row>
    <row r="78" spans="1:16" s="94" customFormat="1" ht="15.9" customHeight="1">
      <c r="A78" s="101" t="s">
        <v>575</v>
      </c>
      <c r="B78" s="98" t="s">
        <v>341</v>
      </c>
      <c r="C78" s="102">
        <v>104883</v>
      </c>
      <c r="D78" s="102">
        <v>59757</v>
      </c>
      <c r="E78" s="102">
        <v>45126</v>
      </c>
      <c r="F78" s="102">
        <v>16884</v>
      </c>
      <c r="G78" s="102">
        <v>9080</v>
      </c>
      <c r="H78" s="102">
        <v>7804</v>
      </c>
      <c r="I78" s="102">
        <v>70987</v>
      </c>
      <c r="J78" s="102">
        <v>44697</v>
      </c>
      <c r="K78" s="102">
        <v>26290</v>
      </c>
      <c r="L78" s="92">
        <f t="shared" si="3"/>
        <v>755</v>
      </c>
      <c r="M78" s="92">
        <f t="shared" si="4"/>
        <v>859</v>
      </c>
      <c r="N78" s="93">
        <f t="shared" si="5"/>
        <v>80.67</v>
      </c>
      <c r="O78" s="93">
        <f t="shared" si="5"/>
        <v>88.2</v>
      </c>
      <c r="P78" s="93">
        <f t="shared" si="5"/>
        <v>70.44</v>
      </c>
    </row>
    <row r="79" spans="1:16" s="94" customFormat="1" ht="15.9" customHeight="1">
      <c r="A79" s="101" t="s">
        <v>576</v>
      </c>
      <c r="B79" s="90" t="s">
        <v>499</v>
      </c>
      <c r="C79" s="102">
        <v>104457</v>
      </c>
      <c r="D79" s="102">
        <v>54155</v>
      </c>
      <c r="E79" s="102">
        <v>50302</v>
      </c>
      <c r="F79" s="102">
        <v>12320</v>
      </c>
      <c r="G79" s="102">
        <v>6558</v>
      </c>
      <c r="H79" s="102">
        <v>5762</v>
      </c>
      <c r="I79" s="102">
        <v>75778</v>
      </c>
      <c r="J79" s="102">
        <v>42838</v>
      </c>
      <c r="K79" s="102">
        <v>32940</v>
      </c>
      <c r="L79" s="92">
        <f t="shared" si="3"/>
        <v>929</v>
      </c>
      <c r="M79" s="92">
        <f t="shared" si="4"/>
        <v>879</v>
      </c>
      <c r="N79" s="93">
        <f t="shared" si="5"/>
        <v>82.24</v>
      </c>
      <c r="O79" s="93">
        <f t="shared" si="5"/>
        <v>90</v>
      </c>
      <c r="P79" s="93">
        <f t="shared" si="5"/>
        <v>73.959999999999994</v>
      </c>
    </row>
    <row r="80" spans="1:16" s="94" customFormat="1" ht="15.9" customHeight="1">
      <c r="A80" s="101" t="s">
        <v>577</v>
      </c>
      <c r="B80" s="98" t="s">
        <v>341</v>
      </c>
      <c r="C80" s="102">
        <v>101528</v>
      </c>
      <c r="D80" s="102">
        <v>52078</v>
      </c>
      <c r="E80" s="102">
        <v>49450</v>
      </c>
      <c r="F80" s="102">
        <v>14723</v>
      </c>
      <c r="G80" s="102">
        <v>7775</v>
      </c>
      <c r="H80" s="102">
        <v>6948</v>
      </c>
      <c r="I80" s="102">
        <v>64716</v>
      </c>
      <c r="J80" s="102">
        <v>37914</v>
      </c>
      <c r="K80" s="102">
        <v>26802</v>
      </c>
      <c r="L80" s="92">
        <f t="shared" si="3"/>
        <v>950</v>
      </c>
      <c r="M80" s="92">
        <f t="shared" si="4"/>
        <v>894</v>
      </c>
      <c r="N80" s="93">
        <f t="shared" si="5"/>
        <v>74.55</v>
      </c>
      <c r="O80" s="93">
        <f t="shared" si="5"/>
        <v>85.58</v>
      </c>
      <c r="P80" s="93">
        <f t="shared" si="5"/>
        <v>63.06</v>
      </c>
    </row>
    <row r="81" spans="1:16" s="94" customFormat="1" ht="15.9" customHeight="1">
      <c r="A81" s="101" t="s">
        <v>578</v>
      </c>
      <c r="B81" s="90" t="s">
        <v>499</v>
      </c>
      <c r="C81" s="102">
        <v>101177</v>
      </c>
      <c r="D81" s="102">
        <v>51941</v>
      </c>
      <c r="E81" s="102">
        <v>49236</v>
      </c>
      <c r="F81" s="102">
        <v>12337</v>
      </c>
      <c r="G81" s="102">
        <v>6645</v>
      </c>
      <c r="H81" s="102">
        <v>5692</v>
      </c>
      <c r="I81" s="102">
        <v>77311</v>
      </c>
      <c r="J81" s="102">
        <v>42036</v>
      </c>
      <c r="K81" s="102">
        <v>35275</v>
      </c>
      <c r="L81" s="92">
        <f t="shared" si="3"/>
        <v>948</v>
      </c>
      <c r="M81" s="92">
        <f t="shared" si="4"/>
        <v>857</v>
      </c>
      <c r="N81" s="93">
        <f t="shared" si="5"/>
        <v>87.02</v>
      </c>
      <c r="O81" s="93">
        <f t="shared" si="5"/>
        <v>92.8</v>
      </c>
      <c r="P81" s="93">
        <f t="shared" si="5"/>
        <v>81.010000000000005</v>
      </c>
    </row>
    <row r="82" spans="1:16" s="94" customFormat="1" ht="15.9" customHeight="1">
      <c r="A82" s="112" t="s">
        <v>579</v>
      </c>
      <c r="B82" s="90" t="s">
        <v>499</v>
      </c>
      <c r="C82" s="113">
        <v>2920067</v>
      </c>
      <c r="D82" s="113">
        <v>1584967</v>
      </c>
      <c r="E82" s="113">
        <v>1335100</v>
      </c>
      <c r="F82" s="113">
        <v>266336</v>
      </c>
      <c r="G82" s="113">
        <v>143523</v>
      </c>
      <c r="H82" s="113">
        <v>122813</v>
      </c>
      <c r="I82" s="113">
        <v>2228473</v>
      </c>
      <c r="J82" s="113">
        <v>1235685</v>
      </c>
      <c r="K82" s="113">
        <v>992788</v>
      </c>
      <c r="L82" s="92">
        <f t="shared" si="3"/>
        <v>842</v>
      </c>
      <c r="M82" s="92">
        <f t="shared" si="4"/>
        <v>856</v>
      </c>
      <c r="N82" s="93">
        <f t="shared" si="5"/>
        <v>83.98</v>
      </c>
      <c r="O82" s="93">
        <f t="shared" si="5"/>
        <v>85.73</v>
      </c>
      <c r="P82" s="93">
        <f t="shared" si="5"/>
        <v>81.89</v>
      </c>
    </row>
    <row r="83" spans="1:16" s="94" customFormat="1" ht="15.9" customHeight="1">
      <c r="A83" s="112" t="s">
        <v>580</v>
      </c>
      <c r="B83" s="90" t="s">
        <v>499</v>
      </c>
      <c r="C83" s="113">
        <v>2901474</v>
      </c>
      <c r="D83" s="113">
        <v>1518951</v>
      </c>
      <c r="E83" s="113">
        <v>1382523</v>
      </c>
      <c r="F83" s="113">
        <v>289375</v>
      </c>
      <c r="G83" s="113">
        <v>152225</v>
      </c>
      <c r="H83" s="113">
        <v>137150</v>
      </c>
      <c r="I83" s="113">
        <v>2212850</v>
      </c>
      <c r="J83" s="113">
        <v>1200843</v>
      </c>
      <c r="K83" s="113">
        <v>1012007</v>
      </c>
      <c r="L83" s="92">
        <f t="shared" si="3"/>
        <v>910</v>
      </c>
      <c r="M83" s="92">
        <f t="shared" si="4"/>
        <v>901</v>
      </c>
      <c r="N83" s="93">
        <f t="shared" si="5"/>
        <v>84.72</v>
      </c>
      <c r="O83" s="93">
        <f t="shared" si="5"/>
        <v>87.86</v>
      </c>
      <c r="P83" s="93">
        <f t="shared" si="5"/>
        <v>81.260000000000005</v>
      </c>
    </row>
    <row r="84" spans="1:16" s="94" customFormat="1" ht="15.9" customHeight="1">
      <c r="A84" s="112" t="s">
        <v>581</v>
      </c>
      <c r="B84" s="90" t="s">
        <v>499</v>
      </c>
      <c r="C84" s="113">
        <v>2358525</v>
      </c>
      <c r="D84" s="113">
        <v>1256783</v>
      </c>
      <c r="E84" s="113">
        <v>1101742</v>
      </c>
      <c r="F84" s="113">
        <v>308717</v>
      </c>
      <c r="G84" s="113">
        <v>167038</v>
      </c>
      <c r="H84" s="113">
        <v>141679</v>
      </c>
      <c r="I84" s="113">
        <v>1922992</v>
      </c>
      <c r="J84" s="113">
        <v>992243</v>
      </c>
      <c r="K84" s="113">
        <v>930749</v>
      </c>
      <c r="L84" s="92">
        <f t="shared" si="3"/>
        <v>877</v>
      </c>
      <c r="M84" s="92">
        <f t="shared" si="4"/>
        <v>848</v>
      </c>
      <c r="N84" s="93">
        <f t="shared" si="5"/>
        <v>93.81</v>
      </c>
      <c r="O84" s="93">
        <f t="shared" si="5"/>
        <v>91.05</v>
      </c>
      <c r="P84" s="93">
        <f t="shared" si="5"/>
        <v>96.95</v>
      </c>
    </row>
    <row r="85" spans="1:16" s="94" customFormat="1" ht="15.9" customHeight="1">
      <c r="A85" s="112" t="s">
        <v>582</v>
      </c>
      <c r="B85" s="90" t="s">
        <v>499</v>
      </c>
      <c r="C85" s="113">
        <v>1746467</v>
      </c>
      <c r="D85" s="113">
        <v>942441</v>
      </c>
      <c r="E85" s="113">
        <v>804026</v>
      </c>
      <c r="F85" s="113">
        <v>210036</v>
      </c>
      <c r="G85" s="113">
        <v>117986</v>
      </c>
      <c r="H85" s="113">
        <v>92050</v>
      </c>
      <c r="I85" s="113">
        <v>992644</v>
      </c>
      <c r="J85" s="113">
        <v>570593</v>
      </c>
      <c r="K85" s="113">
        <v>422051</v>
      </c>
      <c r="L85" s="92">
        <f t="shared" si="3"/>
        <v>853</v>
      </c>
      <c r="M85" s="92">
        <f t="shared" si="4"/>
        <v>780</v>
      </c>
      <c r="N85" s="93">
        <f t="shared" si="5"/>
        <v>64.61</v>
      </c>
      <c r="O85" s="93">
        <f t="shared" si="5"/>
        <v>69.209999999999994</v>
      </c>
      <c r="P85" s="93">
        <f t="shared" si="5"/>
        <v>59.28</v>
      </c>
    </row>
    <row r="86" spans="1:16" s="94" customFormat="1" ht="15.9" customHeight="1">
      <c r="A86" s="112" t="s">
        <v>583</v>
      </c>
      <c r="B86" s="90" t="s">
        <v>499</v>
      </c>
      <c r="C86" s="113">
        <v>1435113</v>
      </c>
      <c r="D86" s="113">
        <v>761060</v>
      </c>
      <c r="E86" s="113">
        <v>674053</v>
      </c>
      <c r="F86" s="113">
        <v>157482</v>
      </c>
      <c r="G86" s="113">
        <v>83895</v>
      </c>
      <c r="H86" s="113">
        <v>73587</v>
      </c>
      <c r="I86" s="113">
        <v>1026032</v>
      </c>
      <c r="J86" s="113">
        <v>573353</v>
      </c>
      <c r="K86" s="113">
        <v>452679</v>
      </c>
      <c r="L86" s="92">
        <f t="shared" si="3"/>
        <v>886</v>
      </c>
      <c r="M86" s="92">
        <f t="shared" si="4"/>
        <v>877</v>
      </c>
      <c r="N86" s="93">
        <f t="shared" si="5"/>
        <v>80.31</v>
      </c>
      <c r="O86" s="93">
        <f t="shared" si="5"/>
        <v>84.67</v>
      </c>
      <c r="P86" s="93">
        <f t="shared" si="5"/>
        <v>75.39</v>
      </c>
    </row>
    <row r="87" spans="1:16" s="94" customFormat="1" ht="15.9" customHeight="1">
      <c r="A87" s="112" t="s">
        <v>584</v>
      </c>
      <c r="B87" s="90" t="s">
        <v>499</v>
      </c>
      <c r="C87" s="113">
        <v>1424908</v>
      </c>
      <c r="D87" s="113">
        <v>754857</v>
      </c>
      <c r="E87" s="113">
        <v>670051</v>
      </c>
      <c r="F87" s="113">
        <v>176770</v>
      </c>
      <c r="G87" s="113">
        <v>95685</v>
      </c>
      <c r="H87" s="113">
        <v>81085</v>
      </c>
      <c r="I87" s="113">
        <v>977188</v>
      </c>
      <c r="J87" s="113">
        <v>552000</v>
      </c>
      <c r="K87" s="113">
        <v>425188</v>
      </c>
      <c r="L87" s="92">
        <f t="shared" si="3"/>
        <v>888</v>
      </c>
      <c r="M87" s="92">
        <f t="shared" si="4"/>
        <v>847</v>
      </c>
      <c r="N87" s="93">
        <f t="shared" si="5"/>
        <v>78.290000000000006</v>
      </c>
      <c r="O87" s="93">
        <f t="shared" si="5"/>
        <v>83.74</v>
      </c>
      <c r="P87" s="93">
        <f t="shared" si="5"/>
        <v>72.19</v>
      </c>
    </row>
    <row r="88" spans="1:16" s="94" customFormat="1" ht="15.9" customHeight="1">
      <c r="A88" s="112" t="s">
        <v>585</v>
      </c>
      <c r="B88" s="90" t="s">
        <v>499</v>
      </c>
      <c r="C88" s="113">
        <v>1216719</v>
      </c>
      <c r="D88" s="113">
        <v>655734</v>
      </c>
      <c r="E88" s="113">
        <v>560985</v>
      </c>
      <c r="F88" s="113">
        <v>112023</v>
      </c>
      <c r="G88" s="113">
        <v>59807</v>
      </c>
      <c r="H88" s="113">
        <v>52216</v>
      </c>
      <c r="I88" s="113">
        <v>950676</v>
      </c>
      <c r="J88" s="113">
        <v>535385</v>
      </c>
      <c r="K88" s="113">
        <v>415291</v>
      </c>
      <c r="L88" s="92">
        <f t="shared" si="3"/>
        <v>856</v>
      </c>
      <c r="M88" s="92">
        <f t="shared" si="4"/>
        <v>873</v>
      </c>
      <c r="N88" s="93">
        <f t="shared" si="5"/>
        <v>86.06</v>
      </c>
      <c r="O88" s="93">
        <f t="shared" si="5"/>
        <v>89.84</v>
      </c>
      <c r="P88" s="93">
        <f t="shared" si="5"/>
        <v>81.63</v>
      </c>
    </row>
    <row r="89" spans="1:16" s="94" customFormat="1" ht="15.9" customHeight="1">
      <c r="A89" s="112" t="s">
        <v>586</v>
      </c>
      <c r="B89" s="90" t="s">
        <v>499</v>
      </c>
      <c r="C89" s="113">
        <v>979933</v>
      </c>
      <c r="D89" s="113">
        <v>522385</v>
      </c>
      <c r="E89" s="113">
        <v>457548</v>
      </c>
      <c r="F89" s="113">
        <v>104560</v>
      </c>
      <c r="G89" s="113">
        <v>55307</v>
      </c>
      <c r="H89" s="113">
        <v>49253</v>
      </c>
      <c r="I89" s="113">
        <v>621228</v>
      </c>
      <c r="J89" s="113">
        <v>350726</v>
      </c>
      <c r="K89" s="113">
        <v>270502</v>
      </c>
      <c r="L89" s="92">
        <f t="shared" si="3"/>
        <v>876</v>
      </c>
      <c r="M89" s="92">
        <f t="shared" si="4"/>
        <v>891</v>
      </c>
      <c r="N89" s="93">
        <f t="shared" si="5"/>
        <v>70.97</v>
      </c>
      <c r="O89" s="93">
        <f t="shared" si="5"/>
        <v>75.09</v>
      </c>
      <c r="P89" s="93">
        <f t="shared" si="5"/>
        <v>66.25</v>
      </c>
    </row>
    <row r="90" spans="1:16" s="94" customFormat="1" ht="15.9" customHeight="1">
      <c r="A90" s="112" t="s">
        <v>587</v>
      </c>
      <c r="B90" s="90" t="s">
        <v>499</v>
      </c>
      <c r="C90" s="113">
        <v>909559</v>
      </c>
      <c r="D90" s="113">
        <v>482828</v>
      </c>
      <c r="E90" s="113">
        <v>426731</v>
      </c>
      <c r="F90" s="113">
        <v>118778</v>
      </c>
      <c r="G90" s="113">
        <v>63420</v>
      </c>
      <c r="H90" s="113">
        <v>55358</v>
      </c>
      <c r="I90" s="113">
        <v>557833</v>
      </c>
      <c r="J90" s="113">
        <v>317990</v>
      </c>
      <c r="K90" s="113">
        <v>239843</v>
      </c>
      <c r="L90" s="92">
        <f t="shared" si="3"/>
        <v>884</v>
      </c>
      <c r="M90" s="92">
        <f t="shared" si="4"/>
        <v>873</v>
      </c>
      <c r="N90" s="93">
        <f t="shared" si="5"/>
        <v>70.540000000000006</v>
      </c>
      <c r="O90" s="93">
        <f t="shared" si="5"/>
        <v>75.819999999999993</v>
      </c>
      <c r="P90" s="93">
        <f t="shared" si="5"/>
        <v>64.58</v>
      </c>
    </row>
    <row r="91" spans="1:16" s="94" customFormat="1" ht="15.9" customHeight="1">
      <c r="A91" s="112" t="s">
        <v>588</v>
      </c>
      <c r="B91" s="98" t="s">
        <v>341</v>
      </c>
      <c r="C91" s="113">
        <v>889810</v>
      </c>
      <c r="D91" s="113">
        <v>466432</v>
      </c>
      <c r="E91" s="113">
        <v>423378</v>
      </c>
      <c r="F91" s="113">
        <v>110376</v>
      </c>
      <c r="G91" s="113">
        <v>57999</v>
      </c>
      <c r="H91" s="113">
        <v>52377</v>
      </c>
      <c r="I91" s="113">
        <v>550637</v>
      </c>
      <c r="J91" s="113">
        <v>302447</v>
      </c>
      <c r="K91" s="113">
        <v>248190</v>
      </c>
      <c r="L91" s="92">
        <f t="shared" si="3"/>
        <v>908</v>
      </c>
      <c r="M91" s="92">
        <f t="shared" si="4"/>
        <v>903</v>
      </c>
      <c r="N91" s="93">
        <f t="shared" si="5"/>
        <v>70.650000000000006</v>
      </c>
      <c r="O91" s="93">
        <f t="shared" si="5"/>
        <v>74.05</v>
      </c>
      <c r="P91" s="93">
        <f t="shared" si="5"/>
        <v>66.900000000000006</v>
      </c>
    </row>
    <row r="92" spans="1:16" s="94" customFormat="1" ht="15.9" customHeight="1">
      <c r="A92" s="112" t="s">
        <v>589</v>
      </c>
      <c r="B92" s="98" t="s">
        <v>341</v>
      </c>
      <c r="C92" s="113">
        <v>703345</v>
      </c>
      <c r="D92" s="113">
        <v>371858</v>
      </c>
      <c r="E92" s="113">
        <v>331487</v>
      </c>
      <c r="F92" s="113">
        <v>88501</v>
      </c>
      <c r="G92" s="113">
        <v>47024</v>
      </c>
      <c r="H92" s="113">
        <v>41477</v>
      </c>
      <c r="I92" s="113">
        <v>479218</v>
      </c>
      <c r="J92" s="113">
        <v>265417</v>
      </c>
      <c r="K92" s="113">
        <v>213801</v>
      </c>
      <c r="L92" s="92">
        <f t="shared" si="3"/>
        <v>891</v>
      </c>
      <c r="M92" s="92">
        <f t="shared" si="4"/>
        <v>882</v>
      </c>
      <c r="N92" s="93">
        <f t="shared" si="5"/>
        <v>77.94</v>
      </c>
      <c r="O92" s="93">
        <f t="shared" si="5"/>
        <v>81.709999999999994</v>
      </c>
      <c r="P92" s="93">
        <f t="shared" si="5"/>
        <v>73.72</v>
      </c>
    </row>
    <row r="93" spans="1:16" s="94" customFormat="1" ht="15.9" customHeight="1">
      <c r="A93" s="112" t="s">
        <v>590</v>
      </c>
      <c r="B93" s="90" t="s">
        <v>499</v>
      </c>
      <c r="C93" s="113">
        <v>692519</v>
      </c>
      <c r="D93" s="113">
        <v>365148</v>
      </c>
      <c r="E93" s="113">
        <v>327371</v>
      </c>
      <c r="F93" s="113">
        <v>65078</v>
      </c>
      <c r="G93" s="113">
        <v>34478</v>
      </c>
      <c r="H93" s="113">
        <v>30600</v>
      </c>
      <c r="I93" s="113">
        <v>537356</v>
      </c>
      <c r="J93" s="113">
        <v>299268</v>
      </c>
      <c r="K93" s="113">
        <v>238088</v>
      </c>
      <c r="L93" s="92">
        <f t="shared" si="3"/>
        <v>897</v>
      </c>
      <c r="M93" s="92">
        <f t="shared" si="4"/>
        <v>888</v>
      </c>
      <c r="N93" s="93">
        <f t="shared" si="5"/>
        <v>85.64</v>
      </c>
      <c r="O93" s="93">
        <f t="shared" si="5"/>
        <v>90.5</v>
      </c>
      <c r="P93" s="93">
        <f t="shared" si="5"/>
        <v>80.23</v>
      </c>
    </row>
    <row r="94" spans="1:16" s="94" customFormat="1" ht="15.9" customHeight="1">
      <c r="A94" s="112" t="s">
        <v>591</v>
      </c>
      <c r="B94" s="98" t="s">
        <v>592</v>
      </c>
      <c r="C94" s="113">
        <v>642381</v>
      </c>
      <c r="D94" s="113">
        <v>352577</v>
      </c>
      <c r="E94" s="113">
        <v>289804</v>
      </c>
      <c r="F94" s="113">
        <v>83530</v>
      </c>
      <c r="G94" s="113">
        <v>44493</v>
      </c>
      <c r="H94" s="113">
        <v>39037</v>
      </c>
      <c r="I94" s="113">
        <v>495045</v>
      </c>
      <c r="J94" s="113">
        <v>286216</v>
      </c>
      <c r="K94" s="113">
        <v>208829</v>
      </c>
      <c r="L94" s="92">
        <f t="shared" si="3"/>
        <v>822</v>
      </c>
      <c r="M94" s="92">
        <f t="shared" si="4"/>
        <v>877</v>
      </c>
      <c r="N94" s="93">
        <f t="shared" si="5"/>
        <v>88.58</v>
      </c>
      <c r="O94" s="93">
        <f t="shared" si="5"/>
        <v>92.9</v>
      </c>
      <c r="P94" s="93">
        <f t="shared" si="5"/>
        <v>83.28</v>
      </c>
    </row>
    <row r="95" spans="1:16" s="94" customFormat="1" ht="15.9" customHeight="1">
      <c r="A95" s="112" t="s">
        <v>593</v>
      </c>
      <c r="B95" s="98" t="s">
        <v>341</v>
      </c>
      <c r="C95" s="113">
        <v>603797</v>
      </c>
      <c r="D95" s="113">
        <v>321624</v>
      </c>
      <c r="E95" s="113">
        <v>282173</v>
      </c>
      <c r="F95" s="113">
        <v>82439</v>
      </c>
      <c r="G95" s="113">
        <v>43543</v>
      </c>
      <c r="H95" s="113">
        <v>38896</v>
      </c>
      <c r="I95" s="113">
        <v>365347</v>
      </c>
      <c r="J95" s="113">
        <v>208434</v>
      </c>
      <c r="K95" s="113">
        <v>156913</v>
      </c>
      <c r="L95" s="92">
        <f t="shared" si="3"/>
        <v>877</v>
      </c>
      <c r="M95" s="92">
        <f t="shared" si="4"/>
        <v>893</v>
      </c>
      <c r="N95" s="93">
        <f t="shared" si="5"/>
        <v>70.08</v>
      </c>
      <c r="O95" s="93">
        <f t="shared" si="5"/>
        <v>74.95</v>
      </c>
      <c r="P95" s="93">
        <f t="shared" si="5"/>
        <v>64.5</v>
      </c>
    </row>
    <row r="96" spans="1:16" s="94" customFormat="1" ht="15.9" customHeight="1">
      <c r="A96" s="112" t="s">
        <v>594</v>
      </c>
      <c r="B96" s="90" t="s">
        <v>499</v>
      </c>
      <c r="C96" s="113">
        <v>549391</v>
      </c>
      <c r="D96" s="113">
        <v>292497</v>
      </c>
      <c r="E96" s="113">
        <v>256894</v>
      </c>
      <c r="F96" s="113">
        <v>56230</v>
      </c>
      <c r="G96" s="113">
        <v>30199</v>
      </c>
      <c r="H96" s="113">
        <v>26031</v>
      </c>
      <c r="I96" s="113">
        <v>416266</v>
      </c>
      <c r="J96" s="113">
        <v>235174</v>
      </c>
      <c r="K96" s="113">
        <v>181092</v>
      </c>
      <c r="L96" s="92">
        <f t="shared" si="3"/>
        <v>878</v>
      </c>
      <c r="M96" s="92">
        <f t="shared" si="4"/>
        <v>862</v>
      </c>
      <c r="N96" s="93">
        <f t="shared" si="5"/>
        <v>84.41</v>
      </c>
      <c r="O96" s="93">
        <f t="shared" si="5"/>
        <v>89.66</v>
      </c>
      <c r="P96" s="93">
        <f t="shared" si="5"/>
        <v>78.44</v>
      </c>
    </row>
    <row r="97" spans="1:16" s="94" customFormat="1" ht="15.9" customHeight="1">
      <c r="A97" s="112" t="s">
        <v>595</v>
      </c>
      <c r="B97" s="90" t="s">
        <v>499</v>
      </c>
      <c r="C97" s="113">
        <v>494792</v>
      </c>
      <c r="D97" s="113">
        <v>261338</v>
      </c>
      <c r="E97" s="113">
        <v>233454</v>
      </c>
      <c r="F97" s="113">
        <v>64696</v>
      </c>
      <c r="G97" s="113">
        <v>35120</v>
      </c>
      <c r="H97" s="113">
        <v>29576</v>
      </c>
      <c r="I97" s="113">
        <v>339129</v>
      </c>
      <c r="J97" s="113">
        <v>190126</v>
      </c>
      <c r="K97" s="113">
        <v>149003</v>
      </c>
      <c r="L97" s="92">
        <f t="shared" si="3"/>
        <v>893</v>
      </c>
      <c r="M97" s="92">
        <f t="shared" si="4"/>
        <v>842</v>
      </c>
      <c r="N97" s="93">
        <f t="shared" si="5"/>
        <v>78.849999999999994</v>
      </c>
      <c r="O97" s="93">
        <f t="shared" si="5"/>
        <v>84.05</v>
      </c>
      <c r="P97" s="93">
        <f t="shared" si="5"/>
        <v>73.08</v>
      </c>
    </row>
    <row r="98" spans="1:16" s="94" customFormat="1" ht="15.9" customHeight="1">
      <c r="A98" s="112" t="s">
        <v>596</v>
      </c>
      <c r="B98" s="90" t="s">
        <v>499</v>
      </c>
      <c r="C98" s="113">
        <v>454937</v>
      </c>
      <c r="D98" s="113">
        <v>244333</v>
      </c>
      <c r="E98" s="113">
        <v>210604</v>
      </c>
      <c r="F98" s="113">
        <v>56267</v>
      </c>
      <c r="G98" s="113">
        <v>30495</v>
      </c>
      <c r="H98" s="113">
        <v>25772</v>
      </c>
      <c r="I98" s="113">
        <v>307427</v>
      </c>
      <c r="J98" s="113">
        <v>177630</v>
      </c>
      <c r="K98" s="113">
        <v>129797</v>
      </c>
      <c r="L98" s="92">
        <f t="shared" si="3"/>
        <v>862</v>
      </c>
      <c r="M98" s="92">
        <f t="shared" si="4"/>
        <v>845</v>
      </c>
      <c r="N98" s="93">
        <f t="shared" si="5"/>
        <v>77.11</v>
      </c>
      <c r="O98" s="93">
        <f t="shared" si="5"/>
        <v>83.07</v>
      </c>
      <c r="P98" s="93">
        <f t="shared" si="5"/>
        <v>70.22</v>
      </c>
    </row>
    <row r="99" spans="1:16" s="94" customFormat="1" ht="15.9" customHeight="1">
      <c r="A99" s="112" t="s">
        <v>597</v>
      </c>
      <c r="B99" s="90" t="s">
        <v>499</v>
      </c>
      <c r="C99" s="113">
        <v>349062</v>
      </c>
      <c r="D99" s="113">
        <v>182325</v>
      </c>
      <c r="E99" s="113">
        <v>166737</v>
      </c>
      <c r="F99" s="113">
        <v>41769</v>
      </c>
      <c r="G99" s="113">
        <v>21742</v>
      </c>
      <c r="H99" s="113">
        <v>20027</v>
      </c>
      <c r="I99" s="113">
        <v>183011</v>
      </c>
      <c r="J99" s="113">
        <v>100067</v>
      </c>
      <c r="K99" s="113">
        <v>82944</v>
      </c>
      <c r="L99" s="92">
        <f t="shared" si="3"/>
        <v>915</v>
      </c>
      <c r="M99" s="92">
        <f t="shared" si="4"/>
        <v>921</v>
      </c>
      <c r="N99" s="93">
        <f t="shared" si="5"/>
        <v>59.56</v>
      </c>
      <c r="O99" s="93">
        <f t="shared" si="5"/>
        <v>62.31</v>
      </c>
      <c r="P99" s="93">
        <f t="shared" si="5"/>
        <v>56.54</v>
      </c>
    </row>
    <row r="100" spans="1:16" s="94" customFormat="1" ht="15.9" customHeight="1">
      <c r="A100" s="112" t="s">
        <v>598</v>
      </c>
      <c r="B100" s="90" t="s">
        <v>499</v>
      </c>
      <c r="C100" s="113">
        <v>346103</v>
      </c>
      <c r="D100" s="113">
        <v>183087</v>
      </c>
      <c r="E100" s="113">
        <v>163016</v>
      </c>
      <c r="F100" s="113">
        <v>38736</v>
      </c>
      <c r="G100" s="113">
        <v>20602</v>
      </c>
      <c r="H100" s="113">
        <v>18134</v>
      </c>
      <c r="I100" s="113">
        <v>214573</v>
      </c>
      <c r="J100" s="113">
        <v>120079</v>
      </c>
      <c r="K100" s="113">
        <v>94494</v>
      </c>
      <c r="L100" s="92">
        <f t="shared" si="3"/>
        <v>890</v>
      </c>
      <c r="M100" s="92">
        <f t="shared" si="4"/>
        <v>880</v>
      </c>
      <c r="N100" s="93">
        <f t="shared" si="5"/>
        <v>69.81</v>
      </c>
      <c r="O100" s="93">
        <f t="shared" si="5"/>
        <v>73.900000000000006</v>
      </c>
      <c r="P100" s="93">
        <f t="shared" si="5"/>
        <v>65.22</v>
      </c>
    </row>
    <row r="101" spans="1:16" s="94" customFormat="1" ht="29.25" customHeight="1">
      <c r="A101" s="112" t="s">
        <v>599</v>
      </c>
      <c r="B101" s="90" t="s">
        <v>499</v>
      </c>
      <c r="C101" s="113">
        <v>290540</v>
      </c>
      <c r="D101" s="113">
        <v>154630</v>
      </c>
      <c r="E101" s="113">
        <v>135910</v>
      </c>
      <c r="F101" s="113">
        <v>33944</v>
      </c>
      <c r="G101" s="113">
        <v>18220</v>
      </c>
      <c r="H101" s="113">
        <v>15724</v>
      </c>
      <c r="I101" s="113">
        <v>193997</v>
      </c>
      <c r="J101" s="113">
        <v>108989</v>
      </c>
      <c r="K101" s="113">
        <v>85008</v>
      </c>
      <c r="L101" s="92">
        <f t="shared" si="3"/>
        <v>879</v>
      </c>
      <c r="M101" s="92">
        <f t="shared" si="4"/>
        <v>863</v>
      </c>
      <c r="N101" s="93">
        <f t="shared" si="5"/>
        <v>75.599999999999994</v>
      </c>
      <c r="O101" s="93">
        <f t="shared" si="5"/>
        <v>79.900000000000006</v>
      </c>
      <c r="P101" s="93">
        <f t="shared" si="5"/>
        <v>70.73</v>
      </c>
    </row>
    <row r="102" spans="1:16" s="94" customFormat="1" ht="15.9" customHeight="1">
      <c r="A102" s="112" t="s">
        <v>600</v>
      </c>
      <c r="B102" s="98" t="s">
        <v>341</v>
      </c>
      <c r="C102" s="113">
        <v>279060</v>
      </c>
      <c r="D102" s="113">
        <v>143273</v>
      </c>
      <c r="E102" s="113">
        <v>135787</v>
      </c>
      <c r="F102" s="113">
        <v>40651</v>
      </c>
      <c r="G102" s="113">
        <v>20820</v>
      </c>
      <c r="H102" s="113">
        <v>19831</v>
      </c>
      <c r="I102" s="113">
        <v>187382</v>
      </c>
      <c r="J102" s="113">
        <v>102802</v>
      </c>
      <c r="K102" s="113">
        <v>84580</v>
      </c>
      <c r="L102" s="92">
        <f t="shared" si="3"/>
        <v>948</v>
      </c>
      <c r="M102" s="92">
        <f t="shared" si="4"/>
        <v>952</v>
      </c>
      <c r="N102" s="93">
        <f t="shared" si="5"/>
        <v>78.599999999999994</v>
      </c>
      <c r="O102" s="93">
        <f t="shared" si="5"/>
        <v>83.95</v>
      </c>
      <c r="P102" s="93">
        <f t="shared" si="5"/>
        <v>72.94</v>
      </c>
    </row>
    <row r="103" spans="1:16" s="94" customFormat="1" ht="15.9" customHeight="1">
      <c r="A103" s="112" t="s">
        <v>601</v>
      </c>
      <c r="B103" s="98" t="s">
        <v>341</v>
      </c>
      <c r="C103" s="113">
        <v>262801</v>
      </c>
      <c r="D103" s="113">
        <v>139694</v>
      </c>
      <c r="E103" s="113">
        <v>123107</v>
      </c>
      <c r="F103" s="113">
        <v>36714</v>
      </c>
      <c r="G103" s="113">
        <v>19822</v>
      </c>
      <c r="H103" s="113">
        <v>16892</v>
      </c>
      <c r="I103" s="113">
        <v>170325</v>
      </c>
      <c r="J103" s="113">
        <v>98394</v>
      </c>
      <c r="K103" s="113">
        <v>71931</v>
      </c>
      <c r="L103" s="92">
        <f t="shared" si="3"/>
        <v>881</v>
      </c>
      <c r="M103" s="92">
        <f t="shared" si="4"/>
        <v>852</v>
      </c>
      <c r="N103" s="93">
        <f t="shared" si="5"/>
        <v>75.34</v>
      </c>
      <c r="O103" s="93">
        <f t="shared" si="5"/>
        <v>82.08</v>
      </c>
      <c r="P103" s="93">
        <f t="shared" si="5"/>
        <v>67.72</v>
      </c>
    </row>
    <row r="104" spans="1:16" s="94" customFormat="1" ht="15.9" customHeight="1">
      <c r="A104" s="112" t="s">
        <v>602</v>
      </c>
      <c r="B104" s="90" t="s">
        <v>499</v>
      </c>
      <c r="C104" s="113">
        <v>259160</v>
      </c>
      <c r="D104" s="113">
        <v>139074</v>
      </c>
      <c r="E104" s="113">
        <v>120086</v>
      </c>
      <c r="F104" s="113">
        <v>25436</v>
      </c>
      <c r="G104" s="113">
        <v>13341</v>
      </c>
      <c r="H104" s="113">
        <v>12095</v>
      </c>
      <c r="I104" s="113">
        <v>199700</v>
      </c>
      <c r="J104" s="113">
        <v>112075</v>
      </c>
      <c r="K104" s="113">
        <v>87625</v>
      </c>
      <c r="L104" s="92">
        <f t="shared" si="3"/>
        <v>863</v>
      </c>
      <c r="M104" s="92">
        <f t="shared" si="4"/>
        <v>907</v>
      </c>
      <c r="N104" s="93">
        <f t="shared" si="5"/>
        <v>85.44</v>
      </c>
      <c r="O104" s="93">
        <f t="shared" si="5"/>
        <v>89.14</v>
      </c>
      <c r="P104" s="93">
        <f t="shared" si="5"/>
        <v>81.14</v>
      </c>
    </row>
    <row r="105" spans="1:16" s="94" customFormat="1" ht="15.9" customHeight="1">
      <c r="A105" s="112" t="s">
        <v>603</v>
      </c>
      <c r="B105" s="98" t="s">
        <v>341</v>
      </c>
      <c r="C105" s="113">
        <v>256790</v>
      </c>
      <c r="D105" s="113">
        <v>135829</v>
      </c>
      <c r="E105" s="113">
        <v>120961</v>
      </c>
      <c r="F105" s="113">
        <v>28922</v>
      </c>
      <c r="G105" s="113">
        <v>15521</v>
      </c>
      <c r="H105" s="113">
        <v>13401</v>
      </c>
      <c r="I105" s="113">
        <v>188887</v>
      </c>
      <c r="J105" s="113">
        <v>104612</v>
      </c>
      <c r="K105" s="113">
        <v>84275</v>
      </c>
      <c r="L105" s="92">
        <f t="shared" si="3"/>
        <v>891</v>
      </c>
      <c r="M105" s="92">
        <f t="shared" si="4"/>
        <v>863</v>
      </c>
      <c r="N105" s="93">
        <f t="shared" si="5"/>
        <v>82.89</v>
      </c>
      <c r="O105" s="93">
        <f t="shared" si="5"/>
        <v>86.95</v>
      </c>
      <c r="P105" s="93">
        <f t="shared" si="5"/>
        <v>78.349999999999994</v>
      </c>
    </row>
    <row r="106" spans="1:16" s="94" customFormat="1" ht="27.75" customHeight="1">
      <c r="A106" s="112" t="s">
        <v>604</v>
      </c>
      <c r="B106" s="90" t="s">
        <v>499</v>
      </c>
      <c r="C106" s="113">
        <v>245817</v>
      </c>
      <c r="D106" s="113">
        <v>131534</v>
      </c>
      <c r="E106" s="113">
        <v>114283</v>
      </c>
      <c r="F106" s="113">
        <v>29619</v>
      </c>
      <c r="G106" s="113">
        <v>15729</v>
      </c>
      <c r="H106" s="113">
        <v>13890</v>
      </c>
      <c r="I106" s="113">
        <v>168318</v>
      </c>
      <c r="J106" s="113">
        <v>96834</v>
      </c>
      <c r="K106" s="113">
        <v>71484</v>
      </c>
      <c r="L106" s="92">
        <f t="shared" si="3"/>
        <v>869</v>
      </c>
      <c r="M106" s="92">
        <f t="shared" si="4"/>
        <v>883</v>
      </c>
      <c r="N106" s="93">
        <f t="shared" si="5"/>
        <v>77.849999999999994</v>
      </c>
      <c r="O106" s="93">
        <f t="shared" si="5"/>
        <v>83.62</v>
      </c>
      <c r="P106" s="93">
        <f t="shared" si="5"/>
        <v>71.2</v>
      </c>
    </row>
    <row r="107" spans="1:16" s="94" customFormat="1" ht="15.9" customHeight="1">
      <c r="A107" s="112" t="s">
        <v>605</v>
      </c>
      <c r="B107" s="90" t="s">
        <v>499</v>
      </c>
      <c r="C107" s="113">
        <v>235310</v>
      </c>
      <c r="D107" s="113">
        <v>123549</v>
      </c>
      <c r="E107" s="113">
        <v>111761</v>
      </c>
      <c r="F107" s="113">
        <v>30886</v>
      </c>
      <c r="G107" s="113">
        <v>16966</v>
      </c>
      <c r="H107" s="113">
        <v>13920</v>
      </c>
      <c r="I107" s="113">
        <v>160203</v>
      </c>
      <c r="J107" s="113">
        <v>90761</v>
      </c>
      <c r="K107" s="113">
        <v>69442</v>
      </c>
      <c r="L107" s="92">
        <f t="shared" si="3"/>
        <v>905</v>
      </c>
      <c r="M107" s="92">
        <f t="shared" si="4"/>
        <v>820</v>
      </c>
      <c r="N107" s="93">
        <f t="shared" si="5"/>
        <v>78.37</v>
      </c>
      <c r="O107" s="93">
        <f t="shared" si="5"/>
        <v>85.16</v>
      </c>
      <c r="P107" s="93">
        <f t="shared" si="5"/>
        <v>70.97</v>
      </c>
    </row>
    <row r="108" spans="1:16" s="94" customFormat="1" ht="15.9" customHeight="1">
      <c r="A108" s="112" t="s">
        <v>606</v>
      </c>
      <c r="B108" s="98" t="s">
        <v>341</v>
      </c>
      <c r="C108" s="113">
        <v>221334</v>
      </c>
      <c r="D108" s="113">
        <v>116008</v>
      </c>
      <c r="E108" s="113">
        <v>105326</v>
      </c>
      <c r="F108" s="113">
        <v>34279</v>
      </c>
      <c r="G108" s="113">
        <v>17702</v>
      </c>
      <c r="H108" s="113">
        <v>16577</v>
      </c>
      <c r="I108" s="113">
        <v>92608</v>
      </c>
      <c r="J108" s="113">
        <v>51382</v>
      </c>
      <c r="K108" s="113">
        <v>41226</v>
      </c>
      <c r="L108" s="92">
        <f t="shared" si="3"/>
        <v>908</v>
      </c>
      <c r="M108" s="92">
        <f t="shared" si="4"/>
        <v>936</v>
      </c>
      <c r="N108" s="93">
        <f t="shared" si="5"/>
        <v>49.51</v>
      </c>
      <c r="O108" s="93">
        <f t="shared" si="5"/>
        <v>52.27</v>
      </c>
      <c r="P108" s="93">
        <f t="shared" si="5"/>
        <v>46.45</v>
      </c>
    </row>
    <row r="109" spans="1:16" s="94" customFormat="1" ht="15.9" customHeight="1">
      <c r="A109" s="112" t="s">
        <v>607</v>
      </c>
      <c r="B109" s="98" t="s">
        <v>341</v>
      </c>
      <c r="C109" s="113">
        <v>197135</v>
      </c>
      <c r="D109" s="113">
        <v>102804</v>
      </c>
      <c r="E109" s="113">
        <v>94331</v>
      </c>
      <c r="F109" s="113">
        <v>26855</v>
      </c>
      <c r="G109" s="113">
        <v>13799</v>
      </c>
      <c r="H109" s="113">
        <v>13056</v>
      </c>
      <c r="I109" s="113">
        <v>108772</v>
      </c>
      <c r="J109" s="113">
        <v>60621</v>
      </c>
      <c r="K109" s="113">
        <v>48151</v>
      </c>
      <c r="L109" s="92">
        <f t="shared" si="3"/>
        <v>918</v>
      </c>
      <c r="M109" s="92">
        <f t="shared" si="4"/>
        <v>946</v>
      </c>
      <c r="N109" s="93">
        <f t="shared" si="5"/>
        <v>63.88</v>
      </c>
      <c r="O109" s="93">
        <f t="shared" si="5"/>
        <v>68.11</v>
      </c>
      <c r="P109" s="93">
        <f t="shared" si="5"/>
        <v>59.24</v>
      </c>
    </row>
    <row r="110" spans="1:16" s="94" customFormat="1" ht="15.9" customHeight="1">
      <c r="A110" s="112" t="s">
        <v>608</v>
      </c>
      <c r="B110" s="90" t="s">
        <v>499</v>
      </c>
      <c r="C110" s="113">
        <v>197046</v>
      </c>
      <c r="D110" s="113">
        <v>104201</v>
      </c>
      <c r="E110" s="113">
        <v>92845</v>
      </c>
      <c r="F110" s="113">
        <v>21719</v>
      </c>
      <c r="G110" s="113">
        <v>11528</v>
      </c>
      <c r="H110" s="113">
        <v>10191</v>
      </c>
      <c r="I110" s="113">
        <v>145999</v>
      </c>
      <c r="J110" s="113">
        <v>81593</v>
      </c>
      <c r="K110" s="113">
        <v>64406</v>
      </c>
      <c r="L110" s="92">
        <f t="shared" si="3"/>
        <v>891</v>
      </c>
      <c r="M110" s="92">
        <f t="shared" si="4"/>
        <v>884</v>
      </c>
      <c r="N110" s="93">
        <f t="shared" si="5"/>
        <v>83.27</v>
      </c>
      <c r="O110" s="93">
        <f t="shared" si="5"/>
        <v>88.04</v>
      </c>
      <c r="P110" s="93">
        <f t="shared" si="5"/>
        <v>77.92</v>
      </c>
    </row>
    <row r="111" spans="1:16" s="94" customFormat="1" ht="15.9" customHeight="1">
      <c r="A111" s="112" t="s">
        <v>609</v>
      </c>
      <c r="B111" s="98" t="s">
        <v>341</v>
      </c>
      <c r="C111" s="113">
        <v>193801</v>
      </c>
      <c r="D111" s="113">
        <v>101620</v>
      </c>
      <c r="E111" s="113">
        <v>92181</v>
      </c>
      <c r="F111" s="113">
        <v>22078</v>
      </c>
      <c r="G111" s="113">
        <v>11850</v>
      </c>
      <c r="H111" s="113">
        <v>10228</v>
      </c>
      <c r="I111" s="113">
        <v>133418</v>
      </c>
      <c r="J111" s="113">
        <v>74561</v>
      </c>
      <c r="K111" s="113">
        <v>58857</v>
      </c>
      <c r="L111" s="92">
        <f t="shared" si="3"/>
        <v>907</v>
      </c>
      <c r="M111" s="92">
        <f t="shared" si="4"/>
        <v>863</v>
      </c>
      <c r="N111" s="93">
        <f t="shared" si="5"/>
        <v>77.69</v>
      </c>
      <c r="O111" s="93">
        <f t="shared" si="5"/>
        <v>83.06</v>
      </c>
      <c r="P111" s="93">
        <f t="shared" si="5"/>
        <v>71.819999999999993</v>
      </c>
    </row>
    <row r="112" spans="1:16" s="94" customFormat="1" ht="15.9" customHeight="1">
      <c r="A112" s="112" t="s">
        <v>610</v>
      </c>
      <c r="B112" s="98" t="s">
        <v>341</v>
      </c>
      <c r="C112" s="113">
        <v>191056</v>
      </c>
      <c r="D112" s="113">
        <v>99844</v>
      </c>
      <c r="E112" s="113">
        <v>91212</v>
      </c>
      <c r="F112" s="113">
        <v>18866</v>
      </c>
      <c r="G112" s="113">
        <v>9886</v>
      </c>
      <c r="H112" s="113">
        <v>8980</v>
      </c>
      <c r="I112" s="113">
        <v>142863</v>
      </c>
      <c r="J112" s="113">
        <v>78519</v>
      </c>
      <c r="K112" s="113">
        <v>64344</v>
      </c>
      <c r="L112" s="92">
        <f t="shared" si="3"/>
        <v>914</v>
      </c>
      <c r="M112" s="92">
        <f t="shared" si="4"/>
        <v>908</v>
      </c>
      <c r="N112" s="93">
        <f t="shared" si="5"/>
        <v>82.97</v>
      </c>
      <c r="O112" s="93">
        <f t="shared" si="5"/>
        <v>87.28</v>
      </c>
      <c r="P112" s="93">
        <f t="shared" si="5"/>
        <v>78.25</v>
      </c>
    </row>
    <row r="113" spans="1:16" s="94" customFormat="1" ht="15.9" customHeight="1">
      <c r="A113" s="112" t="s">
        <v>611</v>
      </c>
      <c r="B113" s="90" t="s">
        <v>499</v>
      </c>
      <c r="C113" s="113">
        <v>190625</v>
      </c>
      <c r="D113" s="113">
        <v>101434</v>
      </c>
      <c r="E113" s="113">
        <v>89191</v>
      </c>
      <c r="F113" s="113">
        <v>20424</v>
      </c>
      <c r="G113" s="113">
        <v>11075</v>
      </c>
      <c r="H113" s="113">
        <v>9349</v>
      </c>
      <c r="I113" s="113">
        <v>141856</v>
      </c>
      <c r="J113" s="113">
        <v>81026</v>
      </c>
      <c r="K113" s="113">
        <v>60830</v>
      </c>
      <c r="L113" s="92">
        <f t="shared" si="3"/>
        <v>879</v>
      </c>
      <c r="M113" s="92">
        <f t="shared" si="4"/>
        <v>844</v>
      </c>
      <c r="N113" s="93">
        <f t="shared" si="5"/>
        <v>83.35</v>
      </c>
      <c r="O113" s="93">
        <f t="shared" si="5"/>
        <v>89.67</v>
      </c>
      <c r="P113" s="93">
        <f t="shared" si="5"/>
        <v>76.19</v>
      </c>
    </row>
    <row r="114" spans="1:16" s="94" customFormat="1" ht="15.9" customHeight="1">
      <c r="A114" s="112" t="s">
        <v>612</v>
      </c>
      <c r="B114" s="90" t="s">
        <v>499</v>
      </c>
      <c r="C114" s="113">
        <v>188230</v>
      </c>
      <c r="D114" s="113">
        <v>99129</v>
      </c>
      <c r="E114" s="113">
        <v>89101</v>
      </c>
      <c r="F114" s="113">
        <v>19721</v>
      </c>
      <c r="G114" s="113">
        <v>10492</v>
      </c>
      <c r="H114" s="113">
        <v>9229</v>
      </c>
      <c r="I114" s="113">
        <v>139895</v>
      </c>
      <c r="J114" s="113">
        <v>76643</v>
      </c>
      <c r="K114" s="113">
        <v>63252</v>
      </c>
      <c r="L114" s="92">
        <f t="shared" si="3"/>
        <v>899</v>
      </c>
      <c r="M114" s="92">
        <f t="shared" si="4"/>
        <v>880</v>
      </c>
      <c r="N114" s="93">
        <f t="shared" si="5"/>
        <v>83.02</v>
      </c>
      <c r="O114" s="93">
        <f t="shared" si="5"/>
        <v>86.47</v>
      </c>
      <c r="P114" s="93">
        <f t="shared" si="5"/>
        <v>79.19</v>
      </c>
    </row>
    <row r="115" spans="1:16" s="94" customFormat="1" ht="15.9" customHeight="1">
      <c r="A115" s="112" t="s">
        <v>613</v>
      </c>
      <c r="B115" s="98" t="s">
        <v>341</v>
      </c>
      <c r="C115" s="113">
        <v>186241</v>
      </c>
      <c r="D115" s="113">
        <v>98529</v>
      </c>
      <c r="E115" s="113">
        <v>87712</v>
      </c>
      <c r="F115" s="113">
        <v>22828</v>
      </c>
      <c r="G115" s="113">
        <v>12046</v>
      </c>
      <c r="H115" s="113">
        <v>10782</v>
      </c>
      <c r="I115" s="113">
        <v>122602</v>
      </c>
      <c r="J115" s="113">
        <v>66544</v>
      </c>
      <c r="K115" s="113">
        <v>56058</v>
      </c>
      <c r="L115" s="92">
        <f t="shared" si="3"/>
        <v>890</v>
      </c>
      <c r="M115" s="92">
        <f t="shared" si="4"/>
        <v>895</v>
      </c>
      <c r="N115" s="93">
        <f t="shared" si="5"/>
        <v>75.03</v>
      </c>
      <c r="O115" s="93">
        <f t="shared" si="5"/>
        <v>76.94</v>
      </c>
      <c r="P115" s="93">
        <f t="shared" si="5"/>
        <v>72.87</v>
      </c>
    </row>
    <row r="116" spans="1:16" s="94" customFormat="1" ht="15.9" customHeight="1">
      <c r="A116" s="112" t="s">
        <v>614</v>
      </c>
      <c r="B116" s="90" t="s">
        <v>499</v>
      </c>
      <c r="C116" s="113">
        <v>182811</v>
      </c>
      <c r="D116" s="113">
        <v>97335</v>
      </c>
      <c r="E116" s="113">
        <v>85476</v>
      </c>
      <c r="F116" s="113">
        <v>21441</v>
      </c>
      <c r="G116" s="113">
        <v>11898</v>
      </c>
      <c r="H116" s="113">
        <v>9543</v>
      </c>
      <c r="I116" s="113">
        <v>140441</v>
      </c>
      <c r="J116" s="113">
        <v>79638</v>
      </c>
      <c r="K116" s="113">
        <v>60803</v>
      </c>
      <c r="L116" s="92">
        <f t="shared" si="3"/>
        <v>878</v>
      </c>
      <c r="M116" s="92">
        <f t="shared" si="4"/>
        <v>802</v>
      </c>
      <c r="N116" s="93">
        <f t="shared" si="5"/>
        <v>87.03</v>
      </c>
      <c r="O116" s="93">
        <f t="shared" si="5"/>
        <v>93.21</v>
      </c>
      <c r="P116" s="93">
        <f t="shared" si="5"/>
        <v>80.069999999999993</v>
      </c>
    </row>
    <row r="117" spans="1:16" s="94" customFormat="1" ht="15.9" customHeight="1">
      <c r="A117" s="112" t="s">
        <v>615</v>
      </c>
      <c r="B117" s="98" t="s">
        <v>341</v>
      </c>
      <c r="C117" s="113">
        <v>178681</v>
      </c>
      <c r="D117" s="113">
        <v>94080</v>
      </c>
      <c r="E117" s="113">
        <v>84601</v>
      </c>
      <c r="F117" s="113">
        <v>18604</v>
      </c>
      <c r="G117" s="113">
        <v>9949</v>
      </c>
      <c r="H117" s="113">
        <v>8655</v>
      </c>
      <c r="I117" s="113">
        <v>134018</v>
      </c>
      <c r="J117" s="113">
        <v>73411</v>
      </c>
      <c r="K117" s="113">
        <v>60607</v>
      </c>
      <c r="L117" s="92">
        <f t="shared" si="3"/>
        <v>899</v>
      </c>
      <c r="M117" s="92">
        <f t="shared" si="4"/>
        <v>870</v>
      </c>
      <c r="N117" s="93">
        <f t="shared" si="5"/>
        <v>83.72</v>
      </c>
      <c r="O117" s="93">
        <f t="shared" si="5"/>
        <v>87.26</v>
      </c>
      <c r="P117" s="93">
        <f t="shared" si="5"/>
        <v>79.8</v>
      </c>
    </row>
    <row r="118" spans="1:16" s="94" customFormat="1" ht="15.9" customHeight="1">
      <c r="A118" s="112" t="s">
        <v>616</v>
      </c>
      <c r="B118" s="98" t="s">
        <v>341</v>
      </c>
      <c r="C118" s="113">
        <v>168128</v>
      </c>
      <c r="D118" s="113">
        <v>88704</v>
      </c>
      <c r="E118" s="113">
        <v>79424</v>
      </c>
      <c r="F118" s="113">
        <v>18033</v>
      </c>
      <c r="G118" s="113">
        <v>9449</v>
      </c>
      <c r="H118" s="113">
        <v>8584</v>
      </c>
      <c r="I118" s="113">
        <v>123245</v>
      </c>
      <c r="J118" s="113">
        <v>68005</v>
      </c>
      <c r="K118" s="113">
        <v>55240</v>
      </c>
      <c r="L118" s="92">
        <f t="shared" si="3"/>
        <v>895</v>
      </c>
      <c r="M118" s="92">
        <f t="shared" si="4"/>
        <v>908</v>
      </c>
      <c r="N118" s="93">
        <f t="shared" si="5"/>
        <v>82.11</v>
      </c>
      <c r="O118" s="93">
        <f t="shared" si="5"/>
        <v>85.81</v>
      </c>
      <c r="P118" s="93">
        <f t="shared" si="5"/>
        <v>77.98</v>
      </c>
    </row>
    <row r="119" spans="1:16" s="94" customFormat="1" ht="15.9" customHeight="1">
      <c r="A119" s="112" t="s">
        <v>617</v>
      </c>
      <c r="B119" s="90" t="s">
        <v>499</v>
      </c>
      <c r="C119" s="113">
        <v>164925</v>
      </c>
      <c r="D119" s="113">
        <v>87908</v>
      </c>
      <c r="E119" s="113">
        <v>77017</v>
      </c>
      <c r="F119" s="113">
        <v>18174</v>
      </c>
      <c r="G119" s="113">
        <v>9724</v>
      </c>
      <c r="H119" s="113">
        <v>8450</v>
      </c>
      <c r="I119" s="113">
        <v>122979</v>
      </c>
      <c r="J119" s="113">
        <v>68190</v>
      </c>
      <c r="K119" s="113">
        <v>54789</v>
      </c>
      <c r="L119" s="92">
        <f t="shared" si="3"/>
        <v>876</v>
      </c>
      <c r="M119" s="92">
        <f t="shared" si="4"/>
        <v>869</v>
      </c>
      <c r="N119" s="93">
        <f t="shared" si="5"/>
        <v>83.8</v>
      </c>
      <c r="O119" s="93">
        <f t="shared" si="5"/>
        <v>87.22</v>
      </c>
      <c r="P119" s="93">
        <f t="shared" si="5"/>
        <v>79.91</v>
      </c>
    </row>
    <row r="120" spans="1:16" s="94" customFormat="1" ht="15.9" customHeight="1">
      <c r="A120" s="112" t="s">
        <v>618</v>
      </c>
      <c r="B120" s="90" t="s">
        <v>499</v>
      </c>
      <c r="C120" s="113">
        <v>161289</v>
      </c>
      <c r="D120" s="113">
        <v>86028</v>
      </c>
      <c r="E120" s="113">
        <v>75261</v>
      </c>
      <c r="F120" s="113">
        <v>20279</v>
      </c>
      <c r="G120" s="113">
        <v>11033</v>
      </c>
      <c r="H120" s="113">
        <v>9246</v>
      </c>
      <c r="I120" s="113">
        <v>110061</v>
      </c>
      <c r="J120" s="113">
        <v>62404</v>
      </c>
      <c r="K120" s="113">
        <v>47657</v>
      </c>
      <c r="L120" s="92">
        <f t="shared" si="3"/>
        <v>875</v>
      </c>
      <c r="M120" s="92">
        <f t="shared" si="4"/>
        <v>838</v>
      </c>
      <c r="N120" s="93">
        <f t="shared" si="5"/>
        <v>78.05</v>
      </c>
      <c r="O120" s="93">
        <f t="shared" si="5"/>
        <v>83.21</v>
      </c>
      <c r="P120" s="93">
        <f t="shared" si="5"/>
        <v>72.19</v>
      </c>
    </row>
    <row r="121" spans="1:16" s="94" customFormat="1" ht="15.9" customHeight="1">
      <c r="A121" s="112" t="s">
        <v>619</v>
      </c>
      <c r="B121" s="90" t="s">
        <v>499</v>
      </c>
      <c r="C121" s="113">
        <v>160432</v>
      </c>
      <c r="D121" s="113">
        <v>85473</v>
      </c>
      <c r="E121" s="113">
        <v>74959</v>
      </c>
      <c r="F121" s="113">
        <v>18317</v>
      </c>
      <c r="G121" s="113">
        <v>9670</v>
      </c>
      <c r="H121" s="113">
        <v>8647</v>
      </c>
      <c r="I121" s="113">
        <v>118826</v>
      </c>
      <c r="J121" s="113">
        <v>67697</v>
      </c>
      <c r="K121" s="113">
        <v>51129</v>
      </c>
      <c r="L121" s="92">
        <f t="shared" si="3"/>
        <v>877</v>
      </c>
      <c r="M121" s="92">
        <f t="shared" si="4"/>
        <v>894</v>
      </c>
      <c r="N121" s="93">
        <f t="shared" si="5"/>
        <v>83.61</v>
      </c>
      <c r="O121" s="93">
        <f t="shared" si="5"/>
        <v>89.31</v>
      </c>
      <c r="P121" s="93">
        <f t="shared" si="5"/>
        <v>77.099999999999994</v>
      </c>
    </row>
    <row r="122" spans="1:16" s="94" customFormat="1" ht="15.9" customHeight="1">
      <c r="A122" s="112" t="s">
        <v>620</v>
      </c>
      <c r="B122" s="90" t="s">
        <v>499</v>
      </c>
      <c r="C122" s="113">
        <v>160146</v>
      </c>
      <c r="D122" s="113">
        <v>84546</v>
      </c>
      <c r="E122" s="113">
        <v>75600</v>
      </c>
      <c r="F122" s="113">
        <v>16089</v>
      </c>
      <c r="G122" s="113">
        <v>8415</v>
      </c>
      <c r="H122" s="113">
        <v>7674</v>
      </c>
      <c r="I122" s="113">
        <v>104149</v>
      </c>
      <c r="J122" s="113">
        <v>57604</v>
      </c>
      <c r="K122" s="113">
        <v>46545</v>
      </c>
      <c r="L122" s="92">
        <f t="shared" si="3"/>
        <v>894</v>
      </c>
      <c r="M122" s="92">
        <f t="shared" si="4"/>
        <v>912</v>
      </c>
      <c r="N122" s="93">
        <f t="shared" si="5"/>
        <v>72.3</v>
      </c>
      <c r="O122" s="93">
        <f t="shared" si="5"/>
        <v>75.66</v>
      </c>
      <c r="P122" s="93">
        <f t="shared" si="5"/>
        <v>68.52</v>
      </c>
    </row>
    <row r="123" spans="1:16" s="94" customFormat="1" ht="15.9" customHeight="1">
      <c r="A123" s="112" t="s">
        <v>621</v>
      </c>
      <c r="B123" s="98" t="s">
        <v>341</v>
      </c>
      <c r="C123" s="113">
        <v>159221</v>
      </c>
      <c r="D123" s="113">
        <v>83475</v>
      </c>
      <c r="E123" s="113">
        <v>75746</v>
      </c>
      <c r="F123" s="113">
        <v>19613</v>
      </c>
      <c r="G123" s="113">
        <v>10420</v>
      </c>
      <c r="H123" s="113">
        <v>9193</v>
      </c>
      <c r="I123" s="113">
        <v>101914</v>
      </c>
      <c r="J123" s="113">
        <v>56012</v>
      </c>
      <c r="K123" s="113">
        <v>45902</v>
      </c>
      <c r="L123" s="92">
        <f t="shared" si="3"/>
        <v>907</v>
      </c>
      <c r="M123" s="92">
        <f t="shared" si="4"/>
        <v>882</v>
      </c>
      <c r="N123" s="93">
        <f t="shared" si="5"/>
        <v>73</v>
      </c>
      <c r="O123" s="93">
        <f t="shared" si="5"/>
        <v>76.67</v>
      </c>
      <c r="P123" s="93">
        <f t="shared" si="5"/>
        <v>68.97</v>
      </c>
    </row>
    <row r="124" spans="1:16" s="94" customFormat="1" ht="15.9" customHeight="1">
      <c r="A124" s="112" t="s">
        <v>622</v>
      </c>
      <c r="B124" s="90" t="s">
        <v>499</v>
      </c>
      <c r="C124" s="113">
        <v>154692</v>
      </c>
      <c r="D124" s="113">
        <v>81524</v>
      </c>
      <c r="E124" s="113">
        <v>73168</v>
      </c>
      <c r="F124" s="113">
        <v>19055</v>
      </c>
      <c r="G124" s="113">
        <v>10078</v>
      </c>
      <c r="H124" s="113">
        <v>8977</v>
      </c>
      <c r="I124" s="113">
        <v>105904</v>
      </c>
      <c r="J124" s="113">
        <v>60152</v>
      </c>
      <c r="K124" s="113">
        <v>45752</v>
      </c>
      <c r="L124" s="92">
        <f t="shared" si="3"/>
        <v>898</v>
      </c>
      <c r="M124" s="92">
        <f t="shared" si="4"/>
        <v>891</v>
      </c>
      <c r="N124" s="93">
        <f t="shared" si="5"/>
        <v>78.08</v>
      </c>
      <c r="O124" s="93">
        <f t="shared" si="5"/>
        <v>84.19</v>
      </c>
      <c r="P124" s="93">
        <f t="shared" si="5"/>
        <v>71.27</v>
      </c>
    </row>
    <row r="125" spans="1:16" s="94" customFormat="1" ht="15.9" customHeight="1">
      <c r="A125" s="112" t="s">
        <v>623</v>
      </c>
      <c r="B125" s="90" t="s">
        <v>499</v>
      </c>
      <c r="C125" s="113">
        <v>146831</v>
      </c>
      <c r="D125" s="113">
        <v>77766</v>
      </c>
      <c r="E125" s="113">
        <v>69065</v>
      </c>
      <c r="F125" s="113">
        <v>16093</v>
      </c>
      <c r="G125" s="113">
        <v>8434</v>
      </c>
      <c r="H125" s="113">
        <v>7659</v>
      </c>
      <c r="I125" s="113">
        <v>106097</v>
      </c>
      <c r="J125" s="113">
        <v>58608</v>
      </c>
      <c r="K125" s="113">
        <v>47489</v>
      </c>
      <c r="L125" s="92">
        <f t="shared" si="3"/>
        <v>888</v>
      </c>
      <c r="M125" s="92">
        <f t="shared" si="4"/>
        <v>908</v>
      </c>
      <c r="N125" s="93">
        <f t="shared" si="5"/>
        <v>81.150000000000006</v>
      </c>
      <c r="O125" s="93">
        <f t="shared" si="5"/>
        <v>84.53</v>
      </c>
      <c r="P125" s="93">
        <f t="shared" si="5"/>
        <v>77.34</v>
      </c>
    </row>
    <row r="126" spans="1:16" s="94" customFormat="1" ht="15.9" customHeight="1">
      <c r="A126" s="112" t="s">
        <v>624</v>
      </c>
      <c r="B126" s="90" t="s">
        <v>499</v>
      </c>
      <c r="C126" s="113">
        <v>142636</v>
      </c>
      <c r="D126" s="113">
        <v>75384</v>
      </c>
      <c r="E126" s="113">
        <v>67252</v>
      </c>
      <c r="F126" s="113">
        <v>20072</v>
      </c>
      <c r="G126" s="113">
        <v>10995</v>
      </c>
      <c r="H126" s="113">
        <v>9077</v>
      </c>
      <c r="I126" s="113">
        <v>84220</v>
      </c>
      <c r="J126" s="113">
        <v>48765</v>
      </c>
      <c r="K126" s="113">
        <v>35455</v>
      </c>
      <c r="L126" s="92">
        <f t="shared" si="3"/>
        <v>892</v>
      </c>
      <c r="M126" s="92">
        <f t="shared" si="4"/>
        <v>826</v>
      </c>
      <c r="N126" s="93">
        <f t="shared" si="5"/>
        <v>68.72</v>
      </c>
      <c r="O126" s="93">
        <f t="shared" si="5"/>
        <v>75.73</v>
      </c>
      <c r="P126" s="93">
        <f t="shared" si="5"/>
        <v>60.95</v>
      </c>
    </row>
    <row r="127" spans="1:16" s="94" customFormat="1" ht="15.9" customHeight="1">
      <c r="A127" s="112" t="s">
        <v>625</v>
      </c>
      <c r="B127" s="90" t="s">
        <v>499</v>
      </c>
      <c r="C127" s="113">
        <v>138929</v>
      </c>
      <c r="D127" s="113">
        <v>71475</v>
      </c>
      <c r="E127" s="113">
        <v>67454</v>
      </c>
      <c r="F127" s="113">
        <v>15608</v>
      </c>
      <c r="G127" s="113">
        <v>8253</v>
      </c>
      <c r="H127" s="113">
        <v>7355</v>
      </c>
      <c r="I127" s="113">
        <v>99057</v>
      </c>
      <c r="J127" s="113">
        <v>55067</v>
      </c>
      <c r="K127" s="113">
        <v>43990</v>
      </c>
      <c r="L127" s="92">
        <f t="shared" si="3"/>
        <v>944</v>
      </c>
      <c r="M127" s="92">
        <f t="shared" si="4"/>
        <v>891</v>
      </c>
      <c r="N127" s="93">
        <f t="shared" si="5"/>
        <v>80.319999999999993</v>
      </c>
      <c r="O127" s="93">
        <f t="shared" si="5"/>
        <v>87.1</v>
      </c>
      <c r="P127" s="93">
        <f t="shared" si="5"/>
        <v>73.2</v>
      </c>
    </row>
    <row r="128" spans="1:16" s="94" customFormat="1" ht="15.9" customHeight="1">
      <c r="A128" s="112" t="s">
        <v>626</v>
      </c>
      <c r="B128" s="90" t="s">
        <v>499</v>
      </c>
      <c r="C128" s="113">
        <v>133078</v>
      </c>
      <c r="D128" s="113">
        <v>69788</v>
      </c>
      <c r="E128" s="113">
        <v>63290</v>
      </c>
      <c r="F128" s="113">
        <v>16371</v>
      </c>
      <c r="G128" s="113">
        <v>8827</v>
      </c>
      <c r="H128" s="113">
        <v>7544</v>
      </c>
      <c r="I128" s="113">
        <v>99977</v>
      </c>
      <c r="J128" s="113">
        <v>54592</v>
      </c>
      <c r="K128" s="113">
        <v>45385</v>
      </c>
      <c r="L128" s="92">
        <f t="shared" si="3"/>
        <v>907</v>
      </c>
      <c r="M128" s="92">
        <f t="shared" si="4"/>
        <v>855</v>
      </c>
      <c r="N128" s="93">
        <f t="shared" si="5"/>
        <v>85.66</v>
      </c>
      <c r="O128" s="93">
        <f t="shared" si="5"/>
        <v>89.55</v>
      </c>
      <c r="P128" s="93">
        <f t="shared" si="5"/>
        <v>81.41</v>
      </c>
    </row>
    <row r="129" spans="1:16" s="94" customFormat="1" ht="15.9" customHeight="1">
      <c r="A129" s="112" t="s">
        <v>627</v>
      </c>
      <c r="B129" s="98" t="s">
        <v>341</v>
      </c>
      <c r="C129" s="113">
        <v>133041</v>
      </c>
      <c r="D129" s="113">
        <v>69548</v>
      </c>
      <c r="E129" s="113">
        <v>63493</v>
      </c>
      <c r="F129" s="113">
        <v>16193</v>
      </c>
      <c r="G129" s="113">
        <v>8413</v>
      </c>
      <c r="H129" s="113">
        <v>7780</v>
      </c>
      <c r="I129" s="113">
        <v>98108</v>
      </c>
      <c r="J129" s="113">
        <v>55330</v>
      </c>
      <c r="K129" s="113">
        <v>42778</v>
      </c>
      <c r="L129" s="92">
        <f t="shared" si="3"/>
        <v>913</v>
      </c>
      <c r="M129" s="92">
        <f t="shared" si="4"/>
        <v>925</v>
      </c>
      <c r="N129" s="93">
        <f t="shared" si="5"/>
        <v>83.96</v>
      </c>
      <c r="O129" s="93">
        <f t="shared" si="5"/>
        <v>90.5</v>
      </c>
      <c r="P129" s="93">
        <f t="shared" si="5"/>
        <v>76.78</v>
      </c>
    </row>
    <row r="130" spans="1:16" s="94" customFormat="1" ht="15.9" customHeight="1">
      <c r="A130" s="112" t="s">
        <v>628</v>
      </c>
      <c r="B130" s="90" t="s">
        <v>499</v>
      </c>
      <c r="C130" s="113">
        <v>131023</v>
      </c>
      <c r="D130" s="113">
        <v>69446</v>
      </c>
      <c r="E130" s="113">
        <v>61577</v>
      </c>
      <c r="F130" s="113">
        <v>15890</v>
      </c>
      <c r="G130" s="113">
        <v>8485</v>
      </c>
      <c r="H130" s="113">
        <v>7405</v>
      </c>
      <c r="I130" s="113">
        <v>98581</v>
      </c>
      <c r="J130" s="113">
        <v>54794</v>
      </c>
      <c r="K130" s="113">
        <v>43787</v>
      </c>
      <c r="L130" s="92">
        <f t="shared" ref="L130:L193" si="6">ROUND((E130/D130)*1000,0)</f>
        <v>887</v>
      </c>
      <c r="M130" s="92">
        <f t="shared" ref="M130:M193" si="7">ROUND((H130/G130)*1000,0)</f>
        <v>873</v>
      </c>
      <c r="N130" s="93">
        <f t="shared" ref="N130:P193" si="8">ROUND(I130/(C130-F130)*100,2)</f>
        <v>85.62</v>
      </c>
      <c r="O130" s="93">
        <f t="shared" si="8"/>
        <v>89.88</v>
      </c>
      <c r="P130" s="93">
        <f t="shared" si="8"/>
        <v>80.83</v>
      </c>
    </row>
    <row r="131" spans="1:16" s="94" customFormat="1" ht="15.9" customHeight="1">
      <c r="A131" s="112" t="s">
        <v>629</v>
      </c>
      <c r="B131" s="98" t="s">
        <v>341</v>
      </c>
      <c r="C131" s="113">
        <v>129570</v>
      </c>
      <c r="D131" s="113">
        <v>67754</v>
      </c>
      <c r="E131" s="113">
        <v>61816</v>
      </c>
      <c r="F131" s="113">
        <v>13821</v>
      </c>
      <c r="G131" s="113">
        <v>7243</v>
      </c>
      <c r="H131" s="113">
        <v>6578</v>
      </c>
      <c r="I131" s="113">
        <v>102802</v>
      </c>
      <c r="J131" s="113">
        <v>56719</v>
      </c>
      <c r="K131" s="113">
        <v>46083</v>
      </c>
      <c r="L131" s="92">
        <f t="shared" si="6"/>
        <v>912</v>
      </c>
      <c r="M131" s="92">
        <f t="shared" si="7"/>
        <v>908</v>
      </c>
      <c r="N131" s="93">
        <f t="shared" si="8"/>
        <v>88.81</v>
      </c>
      <c r="O131" s="93">
        <f t="shared" si="8"/>
        <v>93.73</v>
      </c>
      <c r="P131" s="93">
        <f t="shared" si="8"/>
        <v>83.43</v>
      </c>
    </row>
    <row r="132" spans="1:16" s="94" customFormat="1" ht="15.9" customHeight="1">
      <c r="A132" s="112" t="s">
        <v>630</v>
      </c>
      <c r="B132" s="90" t="s">
        <v>499</v>
      </c>
      <c r="C132" s="113">
        <v>121136</v>
      </c>
      <c r="D132" s="113">
        <v>63689</v>
      </c>
      <c r="E132" s="113">
        <v>57447</v>
      </c>
      <c r="F132" s="113">
        <v>13986</v>
      </c>
      <c r="G132" s="113">
        <v>7488</v>
      </c>
      <c r="H132" s="113">
        <v>6498</v>
      </c>
      <c r="I132" s="113">
        <v>91049</v>
      </c>
      <c r="J132" s="113">
        <v>50711</v>
      </c>
      <c r="K132" s="113">
        <v>40338</v>
      </c>
      <c r="L132" s="92">
        <f t="shared" si="6"/>
        <v>902</v>
      </c>
      <c r="M132" s="92">
        <f t="shared" si="7"/>
        <v>868</v>
      </c>
      <c r="N132" s="93">
        <f t="shared" si="8"/>
        <v>84.97</v>
      </c>
      <c r="O132" s="93">
        <f t="shared" si="8"/>
        <v>90.23</v>
      </c>
      <c r="P132" s="93">
        <f t="shared" si="8"/>
        <v>79.17</v>
      </c>
    </row>
    <row r="133" spans="1:16" s="94" customFormat="1" ht="15.9" customHeight="1">
      <c r="A133" s="112" t="s">
        <v>631</v>
      </c>
      <c r="B133" s="90" t="s">
        <v>499</v>
      </c>
      <c r="C133" s="113">
        <v>116211</v>
      </c>
      <c r="D133" s="113">
        <v>61062</v>
      </c>
      <c r="E133" s="113">
        <v>55149</v>
      </c>
      <c r="F133" s="113">
        <v>12368</v>
      </c>
      <c r="G133" s="113">
        <v>6577</v>
      </c>
      <c r="H133" s="113">
        <v>5791</v>
      </c>
      <c r="I133" s="113">
        <v>90980</v>
      </c>
      <c r="J133" s="113">
        <v>49828</v>
      </c>
      <c r="K133" s="113">
        <v>41152</v>
      </c>
      <c r="L133" s="92">
        <f t="shared" si="6"/>
        <v>903</v>
      </c>
      <c r="M133" s="92">
        <f t="shared" si="7"/>
        <v>880</v>
      </c>
      <c r="N133" s="93">
        <f t="shared" si="8"/>
        <v>87.61</v>
      </c>
      <c r="O133" s="93">
        <f t="shared" si="8"/>
        <v>91.45</v>
      </c>
      <c r="P133" s="93">
        <f t="shared" si="8"/>
        <v>83.37</v>
      </c>
    </row>
    <row r="134" spans="1:16" s="94" customFormat="1" ht="15.9" customHeight="1">
      <c r="A134" s="112" t="s">
        <v>632</v>
      </c>
      <c r="B134" s="90" t="s">
        <v>499</v>
      </c>
      <c r="C134" s="113">
        <v>116165</v>
      </c>
      <c r="D134" s="113">
        <v>60678</v>
      </c>
      <c r="E134" s="113">
        <v>55487</v>
      </c>
      <c r="F134" s="113">
        <v>13287</v>
      </c>
      <c r="G134" s="113">
        <v>7136</v>
      </c>
      <c r="H134" s="113">
        <v>6151</v>
      </c>
      <c r="I134" s="113">
        <v>88748</v>
      </c>
      <c r="J134" s="113">
        <v>48716</v>
      </c>
      <c r="K134" s="113">
        <v>40032</v>
      </c>
      <c r="L134" s="92">
        <f t="shared" si="6"/>
        <v>914</v>
      </c>
      <c r="M134" s="92">
        <f t="shared" si="7"/>
        <v>862</v>
      </c>
      <c r="N134" s="93">
        <f t="shared" si="8"/>
        <v>86.27</v>
      </c>
      <c r="O134" s="93">
        <f t="shared" si="8"/>
        <v>90.99</v>
      </c>
      <c r="P134" s="93">
        <f t="shared" si="8"/>
        <v>81.14</v>
      </c>
    </row>
    <row r="135" spans="1:16" s="94" customFormat="1" ht="15.9" customHeight="1">
      <c r="A135" s="112" t="s">
        <v>633</v>
      </c>
      <c r="B135" s="90" t="s">
        <v>499</v>
      </c>
      <c r="C135" s="113">
        <v>115381</v>
      </c>
      <c r="D135" s="113">
        <v>60656</v>
      </c>
      <c r="E135" s="113">
        <v>54725</v>
      </c>
      <c r="F135" s="113">
        <v>14499</v>
      </c>
      <c r="G135" s="113">
        <v>7760</v>
      </c>
      <c r="H135" s="113">
        <v>6739</v>
      </c>
      <c r="I135" s="113">
        <v>78584</v>
      </c>
      <c r="J135" s="113">
        <v>43122</v>
      </c>
      <c r="K135" s="113">
        <v>35462</v>
      </c>
      <c r="L135" s="92">
        <f t="shared" si="6"/>
        <v>902</v>
      </c>
      <c r="M135" s="92">
        <f t="shared" si="7"/>
        <v>868</v>
      </c>
      <c r="N135" s="93">
        <f t="shared" si="8"/>
        <v>77.900000000000006</v>
      </c>
      <c r="O135" s="93">
        <f t="shared" si="8"/>
        <v>81.52</v>
      </c>
      <c r="P135" s="93">
        <f t="shared" si="8"/>
        <v>73.900000000000006</v>
      </c>
    </row>
    <row r="136" spans="1:16" s="94" customFormat="1" ht="15.9" customHeight="1">
      <c r="A136" s="112" t="s">
        <v>634</v>
      </c>
      <c r="B136" s="98" t="s">
        <v>341</v>
      </c>
      <c r="C136" s="113">
        <v>114651</v>
      </c>
      <c r="D136" s="113">
        <v>60126</v>
      </c>
      <c r="E136" s="113">
        <v>54525</v>
      </c>
      <c r="F136" s="113">
        <v>12568</v>
      </c>
      <c r="G136" s="113">
        <v>6541</v>
      </c>
      <c r="H136" s="113">
        <v>6027</v>
      </c>
      <c r="I136" s="113">
        <v>87065</v>
      </c>
      <c r="J136" s="113">
        <v>48473</v>
      </c>
      <c r="K136" s="113">
        <v>38592</v>
      </c>
      <c r="L136" s="92">
        <f t="shared" si="6"/>
        <v>907</v>
      </c>
      <c r="M136" s="92">
        <f t="shared" si="7"/>
        <v>921</v>
      </c>
      <c r="N136" s="93">
        <f t="shared" si="8"/>
        <v>85.29</v>
      </c>
      <c r="O136" s="93">
        <f t="shared" si="8"/>
        <v>90.46</v>
      </c>
      <c r="P136" s="93">
        <f t="shared" si="8"/>
        <v>79.569999999999993</v>
      </c>
    </row>
    <row r="137" spans="1:16" s="94" customFormat="1" ht="15.9" customHeight="1">
      <c r="A137" s="112" t="s">
        <v>635</v>
      </c>
      <c r="B137" s="98" t="s">
        <v>341</v>
      </c>
      <c r="C137" s="113">
        <v>114254</v>
      </c>
      <c r="D137" s="113">
        <v>60238</v>
      </c>
      <c r="E137" s="113">
        <v>54016</v>
      </c>
      <c r="F137" s="113">
        <v>14417</v>
      </c>
      <c r="G137" s="113">
        <v>7730</v>
      </c>
      <c r="H137" s="113">
        <v>6687</v>
      </c>
      <c r="I137" s="113">
        <v>72515</v>
      </c>
      <c r="J137" s="113">
        <v>40323</v>
      </c>
      <c r="K137" s="113">
        <v>32192</v>
      </c>
      <c r="L137" s="92">
        <f t="shared" si="6"/>
        <v>897</v>
      </c>
      <c r="M137" s="92">
        <f t="shared" si="7"/>
        <v>865</v>
      </c>
      <c r="N137" s="93">
        <f t="shared" si="8"/>
        <v>72.63</v>
      </c>
      <c r="O137" s="93">
        <f t="shared" si="8"/>
        <v>76.790000000000006</v>
      </c>
      <c r="P137" s="93">
        <f t="shared" si="8"/>
        <v>68.02</v>
      </c>
    </row>
    <row r="138" spans="1:16" s="94" customFormat="1" ht="15.9" customHeight="1">
      <c r="A138" s="112" t="s">
        <v>636</v>
      </c>
      <c r="B138" s="98" t="s">
        <v>341</v>
      </c>
      <c r="C138" s="113">
        <v>111594</v>
      </c>
      <c r="D138" s="113">
        <v>57560</v>
      </c>
      <c r="E138" s="113">
        <v>54034</v>
      </c>
      <c r="F138" s="113">
        <v>14037</v>
      </c>
      <c r="G138" s="113">
        <v>7247</v>
      </c>
      <c r="H138" s="113">
        <v>6790</v>
      </c>
      <c r="I138" s="113">
        <v>75062</v>
      </c>
      <c r="J138" s="113">
        <v>42208</v>
      </c>
      <c r="K138" s="113">
        <v>32854</v>
      </c>
      <c r="L138" s="92">
        <f t="shared" si="6"/>
        <v>939</v>
      </c>
      <c r="M138" s="92">
        <f t="shared" si="7"/>
        <v>937</v>
      </c>
      <c r="N138" s="93">
        <f t="shared" si="8"/>
        <v>76.94</v>
      </c>
      <c r="O138" s="93">
        <f t="shared" si="8"/>
        <v>83.89</v>
      </c>
      <c r="P138" s="93">
        <f t="shared" si="8"/>
        <v>69.540000000000006</v>
      </c>
    </row>
    <row r="139" spans="1:16" s="94" customFormat="1" ht="15.9" customHeight="1">
      <c r="A139" s="112" t="s">
        <v>637</v>
      </c>
      <c r="B139" s="90" t="s">
        <v>499</v>
      </c>
      <c r="C139" s="113">
        <v>111287</v>
      </c>
      <c r="D139" s="113">
        <v>59340</v>
      </c>
      <c r="E139" s="113">
        <v>51947</v>
      </c>
      <c r="F139" s="113">
        <v>11522</v>
      </c>
      <c r="G139" s="113">
        <v>6145</v>
      </c>
      <c r="H139" s="113">
        <v>5377</v>
      </c>
      <c r="I139" s="113">
        <v>86442</v>
      </c>
      <c r="J139" s="113">
        <v>48425</v>
      </c>
      <c r="K139" s="113">
        <v>38017</v>
      </c>
      <c r="L139" s="92">
        <f t="shared" si="6"/>
        <v>875</v>
      </c>
      <c r="M139" s="92">
        <f t="shared" si="7"/>
        <v>875</v>
      </c>
      <c r="N139" s="93">
        <f t="shared" si="8"/>
        <v>86.65</v>
      </c>
      <c r="O139" s="93">
        <f t="shared" si="8"/>
        <v>91.03</v>
      </c>
      <c r="P139" s="93">
        <f t="shared" si="8"/>
        <v>81.63</v>
      </c>
    </row>
    <row r="140" spans="1:16" s="94" customFormat="1" ht="15.9" customHeight="1">
      <c r="A140" s="112" t="s">
        <v>638</v>
      </c>
      <c r="B140" s="90" t="s">
        <v>499</v>
      </c>
      <c r="C140" s="113">
        <v>109539</v>
      </c>
      <c r="D140" s="113">
        <v>55946</v>
      </c>
      <c r="E140" s="113">
        <v>53593</v>
      </c>
      <c r="F140" s="113">
        <v>16147</v>
      </c>
      <c r="G140" s="113">
        <v>8168</v>
      </c>
      <c r="H140" s="113">
        <v>7979</v>
      </c>
      <c r="I140" s="113">
        <v>64678</v>
      </c>
      <c r="J140" s="113">
        <v>34825</v>
      </c>
      <c r="K140" s="113">
        <v>29853</v>
      </c>
      <c r="L140" s="92">
        <f t="shared" si="6"/>
        <v>958</v>
      </c>
      <c r="M140" s="92">
        <f t="shared" si="7"/>
        <v>977</v>
      </c>
      <c r="N140" s="93">
        <f t="shared" si="8"/>
        <v>69.25</v>
      </c>
      <c r="O140" s="93">
        <f t="shared" si="8"/>
        <v>72.89</v>
      </c>
      <c r="P140" s="93">
        <f t="shared" si="8"/>
        <v>65.45</v>
      </c>
    </row>
    <row r="141" spans="1:16" s="94" customFormat="1" ht="15.9" customHeight="1">
      <c r="A141" s="112" t="s">
        <v>639</v>
      </c>
      <c r="B141" s="98" t="s">
        <v>592</v>
      </c>
      <c r="C141" s="113">
        <v>107676</v>
      </c>
      <c r="D141" s="113">
        <v>58662</v>
      </c>
      <c r="E141" s="113">
        <v>49014</v>
      </c>
      <c r="F141" s="113">
        <v>15517</v>
      </c>
      <c r="G141" s="113">
        <v>8512</v>
      </c>
      <c r="H141" s="113">
        <v>7005</v>
      </c>
      <c r="I141" s="113">
        <v>79757</v>
      </c>
      <c r="J141" s="113">
        <v>45878</v>
      </c>
      <c r="K141" s="113">
        <v>33879</v>
      </c>
      <c r="L141" s="92">
        <f t="shared" si="6"/>
        <v>836</v>
      </c>
      <c r="M141" s="92">
        <f t="shared" si="7"/>
        <v>823</v>
      </c>
      <c r="N141" s="93">
        <f t="shared" si="8"/>
        <v>86.54</v>
      </c>
      <c r="O141" s="93">
        <f t="shared" si="8"/>
        <v>91.48</v>
      </c>
      <c r="P141" s="93">
        <f t="shared" si="8"/>
        <v>80.650000000000006</v>
      </c>
    </row>
    <row r="142" spans="1:16" s="94" customFormat="1" ht="15.9" customHeight="1">
      <c r="A142" s="112" t="s">
        <v>640</v>
      </c>
      <c r="B142" s="98" t="s">
        <v>341</v>
      </c>
      <c r="C142" s="113">
        <v>107300</v>
      </c>
      <c r="D142" s="113">
        <v>57017</v>
      </c>
      <c r="E142" s="113">
        <v>50283</v>
      </c>
      <c r="F142" s="113">
        <v>12956</v>
      </c>
      <c r="G142" s="113">
        <v>7106</v>
      </c>
      <c r="H142" s="113">
        <v>5850</v>
      </c>
      <c r="I142" s="113">
        <v>77060</v>
      </c>
      <c r="J142" s="113">
        <v>43030</v>
      </c>
      <c r="K142" s="113">
        <v>34030</v>
      </c>
      <c r="L142" s="92">
        <f t="shared" si="6"/>
        <v>882</v>
      </c>
      <c r="M142" s="92">
        <f t="shared" si="7"/>
        <v>823</v>
      </c>
      <c r="N142" s="93">
        <f t="shared" si="8"/>
        <v>81.680000000000007</v>
      </c>
      <c r="O142" s="93">
        <f t="shared" si="8"/>
        <v>86.21</v>
      </c>
      <c r="P142" s="93">
        <f t="shared" si="8"/>
        <v>76.59</v>
      </c>
    </row>
    <row r="143" spans="1:16" s="94" customFormat="1" ht="15.9" customHeight="1">
      <c r="A143" s="112" t="s">
        <v>641</v>
      </c>
      <c r="B143" s="98" t="s">
        <v>341</v>
      </c>
      <c r="C143" s="113">
        <v>107233</v>
      </c>
      <c r="D143" s="113">
        <v>57236</v>
      </c>
      <c r="E143" s="113">
        <v>49997</v>
      </c>
      <c r="F143" s="113">
        <v>13724</v>
      </c>
      <c r="G143" s="113">
        <v>7634</v>
      </c>
      <c r="H143" s="113">
        <v>6090</v>
      </c>
      <c r="I143" s="113">
        <v>76650</v>
      </c>
      <c r="J143" s="113">
        <v>43469</v>
      </c>
      <c r="K143" s="113">
        <v>33181</v>
      </c>
      <c r="L143" s="92">
        <f t="shared" si="6"/>
        <v>874</v>
      </c>
      <c r="M143" s="92">
        <f t="shared" si="7"/>
        <v>798</v>
      </c>
      <c r="N143" s="93">
        <f t="shared" si="8"/>
        <v>81.97</v>
      </c>
      <c r="O143" s="93">
        <f t="shared" si="8"/>
        <v>87.64</v>
      </c>
      <c r="P143" s="93">
        <f t="shared" si="8"/>
        <v>75.569999999999993</v>
      </c>
    </row>
    <row r="144" spans="1:16" s="94" customFormat="1" ht="15.9" customHeight="1">
      <c r="A144" s="112" t="s">
        <v>642</v>
      </c>
      <c r="B144" s="98" t="s">
        <v>341</v>
      </c>
      <c r="C144" s="113">
        <v>102733</v>
      </c>
      <c r="D144" s="113">
        <v>54521</v>
      </c>
      <c r="E144" s="113">
        <v>48212</v>
      </c>
      <c r="F144" s="113">
        <v>13536</v>
      </c>
      <c r="G144" s="113">
        <v>7387</v>
      </c>
      <c r="H144" s="113">
        <v>6149</v>
      </c>
      <c r="I144" s="113">
        <v>69559</v>
      </c>
      <c r="J144" s="113">
        <v>39900</v>
      </c>
      <c r="K144" s="113">
        <v>29659</v>
      </c>
      <c r="L144" s="92">
        <f t="shared" si="6"/>
        <v>884</v>
      </c>
      <c r="M144" s="92">
        <f t="shared" si="7"/>
        <v>832</v>
      </c>
      <c r="N144" s="93">
        <f t="shared" si="8"/>
        <v>77.98</v>
      </c>
      <c r="O144" s="93">
        <f t="shared" si="8"/>
        <v>84.65</v>
      </c>
      <c r="P144" s="93">
        <f t="shared" si="8"/>
        <v>70.510000000000005</v>
      </c>
    </row>
    <row r="145" spans="1:16" s="94" customFormat="1" ht="15.9" customHeight="1">
      <c r="A145" s="112" t="s">
        <v>643</v>
      </c>
      <c r="B145" s="98" t="s">
        <v>341</v>
      </c>
      <c r="C145" s="113">
        <v>101241</v>
      </c>
      <c r="D145" s="113">
        <v>53507</v>
      </c>
      <c r="E145" s="113">
        <v>47734</v>
      </c>
      <c r="F145" s="113">
        <v>13043</v>
      </c>
      <c r="G145" s="113">
        <v>7139</v>
      </c>
      <c r="H145" s="113">
        <v>5904</v>
      </c>
      <c r="I145" s="113">
        <v>69289</v>
      </c>
      <c r="J145" s="113">
        <v>38933</v>
      </c>
      <c r="K145" s="113">
        <v>30356</v>
      </c>
      <c r="L145" s="92">
        <f t="shared" si="6"/>
        <v>892</v>
      </c>
      <c r="M145" s="92">
        <f t="shared" si="7"/>
        <v>827</v>
      </c>
      <c r="N145" s="93">
        <f t="shared" si="8"/>
        <v>78.56</v>
      </c>
      <c r="O145" s="93">
        <f t="shared" si="8"/>
        <v>83.97</v>
      </c>
      <c r="P145" s="93">
        <f t="shared" si="8"/>
        <v>72.569999999999993</v>
      </c>
    </row>
    <row r="146" spans="1:16" s="94" customFormat="1" ht="15.9" customHeight="1">
      <c r="A146" s="95" t="s">
        <v>644</v>
      </c>
      <c r="B146" s="90" t="s">
        <v>499</v>
      </c>
      <c r="C146" s="96">
        <v>2046652</v>
      </c>
      <c r="D146" s="96">
        <v>1087864</v>
      </c>
      <c r="E146" s="96">
        <v>958788</v>
      </c>
      <c r="F146" s="96">
        <v>239035</v>
      </c>
      <c r="G146" s="96">
        <v>127866</v>
      </c>
      <c r="H146" s="96">
        <v>111169</v>
      </c>
      <c r="I146" s="96">
        <v>1519295</v>
      </c>
      <c r="J146" s="96">
        <v>839640</v>
      </c>
      <c r="K146" s="96">
        <v>679655</v>
      </c>
      <c r="L146" s="92">
        <f t="shared" si="6"/>
        <v>881</v>
      </c>
      <c r="M146" s="92">
        <f t="shared" si="7"/>
        <v>869</v>
      </c>
      <c r="N146" s="93">
        <f t="shared" si="8"/>
        <v>84.05</v>
      </c>
      <c r="O146" s="93">
        <f t="shared" si="8"/>
        <v>87.46</v>
      </c>
      <c r="P146" s="93">
        <f t="shared" si="8"/>
        <v>80.180000000000007</v>
      </c>
    </row>
    <row r="147" spans="1:16" s="94" customFormat="1" ht="15.9" customHeight="1">
      <c r="A147" s="95" t="s">
        <v>645</v>
      </c>
      <c r="B147" s="90" t="s">
        <v>499</v>
      </c>
      <c r="C147" s="96">
        <v>470839</v>
      </c>
      <c r="D147" s="96">
        <v>249797</v>
      </c>
      <c r="E147" s="96">
        <v>221042</v>
      </c>
      <c r="F147" s="96">
        <v>59669</v>
      </c>
      <c r="G147" s="96">
        <v>31323</v>
      </c>
      <c r="H147" s="96">
        <v>28346</v>
      </c>
      <c r="I147" s="96">
        <v>351365</v>
      </c>
      <c r="J147" s="96">
        <v>197004</v>
      </c>
      <c r="K147" s="96">
        <v>154361</v>
      </c>
      <c r="L147" s="92">
        <f t="shared" si="6"/>
        <v>885</v>
      </c>
      <c r="M147" s="92">
        <f t="shared" si="7"/>
        <v>905</v>
      </c>
      <c r="N147" s="93">
        <f t="shared" si="8"/>
        <v>85.45</v>
      </c>
      <c r="O147" s="93">
        <f t="shared" si="8"/>
        <v>90.17</v>
      </c>
      <c r="P147" s="93">
        <f t="shared" si="8"/>
        <v>80.11</v>
      </c>
    </row>
    <row r="148" spans="1:16" s="94" customFormat="1" ht="15.9" customHeight="1">
      <c r="A148" s="95" t="s">
        <v>646</v>
      </c>
      <c r="B148" s="90" t="s">
        <v>499</v>
      </c>
      <c r="C148" s="96">
        <v>410210</v>
      </c>
      <c r="D148" s="96">
        <v>218284</v>
      </c>
      <c r="E148" s="96">
        <v>191926</v>
      </c>
      <c r="F148" s="96">
        <v>55898</v>
      </c>
      <c r="G148" s="96">
        <v>29081</v>
      </c>
      <c r="H148" s="96">
        <v>26817</v>
      </c>
      <c r="I148" s="96">
        <v>286125</v>
      </c>
      <c r="J148" s="96">
        <v>160720</v>
      </c>
      <c r="K148" s="96">
        <v>125405</v>
      </c>
      <c r="L148" s="92">
        <f t="shared" si="6"/>
        <v>879</v>
      </c>
      <c r="M148" s="92">
        <f t="shared" si="7"/>
        <v>922</v>
      </c>
      <c r="N148" s="93">
        <f t="shared" si="8"/>
        <v>80.760000000000005</v>
      </c>
      <c r="O148" s="93">
        <f t="shared" si="8"/>
        <v>84.95</v>
      </c>
      <c r="P148" s="93">
        <f t="shared" si="8"/>
        <v>75.95</v>
      </c>
    </row>
    <row r="149" spans="1:16" s="94" customFormat="1" ht="15.9" customHeight="1">
      <c r="A149" s="95" t="s">
        <v>647</v>
      </c>
      <c r="B149" s="90" t="s">
        <v>499</v>
      </c>
      <c r="C149" s="96">
        <v>393724</v>
      </c>
      <c r="D149" s="96">
        <v>208509</v>
      </c>
      <c r="E149" s="96">
        <v>185215</v>
      </c>
      <c r="F149" s="96">
        <v>47784</v>
      </c>
      <c r="G149" s="96">
        <v>25300</v>
      </c>
      <c r="H149" s="96">
        <v>22484</v>
      </c>
      <c r="I149" s="96">
        <v>294297</v>
      </c>
      <c r="J149" s="96">
        <v>162629</v>
      </c>
      <c r="K149" s="96">
        <v>131668</v>
      </c>
      <c r="L149" s="92">
        <f t="shared" si="6"/>
        <v>888</v>
      </c>
      <c r="M149" s="92">
        <f t="shared" si="7"/>
        <v>889</v>
      </c>
      <c r="N149" s="93">
        <f t="shared" si="8"/>
        <v>85.07</v>
      </c>
      <c r="O149" s="93">
        <f t="shared" si="8"/>
        <v>88.77</v>
      </c>
      <c r="P149" s="93">
        <f t="shared" si="8"/>
        <v>80.91</v>
      </c>
    </row>
    <row r="150" spans="1:16" s="94" customFormat="1" ht="15.9" customHeight="1">
      <c r="A150" s="95" t="s">
        <v>648</v>
      </c>
      <c r="B150" s="90" t="s">
        <v>499</v>
      </c>
      <c r="C150" s="96">
        <v>310817</v>
      </c>
      <c r="D150" s="96">
        <v>163892</v>
      </c>
      <c r="E150" s="96">
        <v>146925</v>
      </c>
      <c r="F150" s="96">
        <v>45730</v>
      </c>
      <c r="G150" s="96">
        <v>23519</v>
      </c>
      <c r="H150" s="96">
        <v>22211</v>
      </c>
      <c r="I150" s="96">
        <v>196272</v>
      </c>
      <c r="J150" s="96">
        <v>111028</v>
      </c>
      <c r="K150" s="96">
        <v>85244</v>
      </c>
      <c r="L150" s="92">
        <f t="shared" si="6"/>
        <v>896</v>
      </c>
      <c r="M150" s="92">
        <f t="shared" si="7"/>
        <v>944</v>
      </c>
      <c r="N150" s="93">
        <f t="shared" si="8"/>
        <v>74.040000000000006</v>
      </c>
      <c r="O150" s="93">
        <f t="shared" si="8"/>
        <v>79.09</v>
      </c>
      <c r="P150" s="93">
        <f t="shared" si="8"/>
        <v>68.349999999999994</v>
      </c>
    </row>
    <row r="151" spans="1:16" s="94" customFormat="1" ht="15.9" customHeight="1">
      <c r="A151" s="95" t="s">
        <v>649</v>
      </c>
      <c r="B151" s="90" t="s">
        <v>499</v>
      </c>
      <c r="C151" s="96">
        <v>306089</v>
      </c>
      <c r="D151" s="96">
        <v>161346</v>
      </c>
      <c r="E151" s="96">
        <v>144743</v>
      </c>
      <c r="F151" s="96">
        <v>42213</v>
      </c>
      <c r="G151" s="96">
        <v>22176</v>
      </c>
      <c r="H151" s="96">
        <v>20037</v>
      </c>
      <c r="I151" s="96">
        <v>213048</v>
      </c>
      <c r="J151" s="96">
        <v>120206</v>
      </c>
      <c r="K151" s="96">
        <v>92842</v>
      </c>
      <c r="L151" s="92">
        <f t="shared" si="6"/>
        <v>897</v>
      </c>
      <c r="M151" s="92">
        <f t="shared" si="7"/>
        <v>904</v>
      </c>
      <c r="N151" s="93">
        <f t="shared" si="8"/>
        <v>80.739999999999995</v>
      </c>
      <c r="O151" s="93">
        <f t="shared" si="8"/>
        <v>86.37</v>
      </c>
      <c r="P151" s="93">
        <f t="shared" si="8"/>
        <v>74.45</v>
      </c>
    </row>
    <row r="152" spans="1:16" s="94" customFormat="1" ht="15.9" customHeight="1">
      <c r="A152" s="95" t="s">
        <v>650</v>
      </c>
      <c r="B152" s="98" t="s">
        <v>341</v>
      </c>
      <c r="C152" s="96">
        <v>296889</v>
      </c>
      <c r="D152" s="96">
        <v>154915</v>
      </c>
      <c r="E152" s="96">
        <v>141974</v>
      </c>
      <c r="F152" s="96">
        <v>43646</v>
      </c>
      <c r="G152" s="96">
        <v>22758</v>
      </c>
      <c r="H152" s="96">
        <v>20888</v>
      </c>
      <c r="I152" s="96">
        <v>189420</v>
      </c>
      <c r="J152" s="96">
        <v>110247</v>
      </c>
      <c r="K152" s="96">
        <v>79173</v>
      </c>
      <c r="L152" s="92">
        <f t="shared" si="6"/>
        <v>916</v>
      </c>
      <c r="M152" s="92">
        <f t="shared" si="7"/>
        <v>918</v>
      </c>
      <c r="N152" s="93">
        <f t="shared" si="8"/>
        <v>74.8</v>
      </c>
      <c r="O152" s="93">
        <f t="shared" si="8"/>
        <v>83.42</v>
      </c>
      <c r="P152" s="93">
        <f t="shared" si="8"/>
        <v>65.39</v>
      </c>
    </row>
    <row r="153" spans="1:16" s="94" customFormat="1" ht="15.9" customHeight="1">
      <c r="A153" s="95" t="s">
        <v>651</v>
      </c>
      <c r="B153" s="98" t="s">
        <v>341</v>
      </c>
      <c r="C153" s="96">
        <v>261099</v>
      </c>
      <c r="D153" s="96">
        <v>139319</v>
      </c>
      <c r="E153" s="96">
        <v>121780</v>
      </c>
      <c r="F153" s="96">
        <v>34419</v>
      </c>
      <c r="G153" s="96">
        <v>18356</v>
      </c>
      <c r="H153" s="96">
        <v>16063</v>
      </c>
      <c r="I153" s="96">
        <v>189080</v>
      </c>
      <c r="J153" s="96">
        <v>107822</v>
      </c>
      <c r="K153" s="96">
        <v>81258</v>
      </c>
      <c r="L153" s="92">
        <f t="shared" si="6"/>
        <v>874</v>
      </c>
      <c r="M153" s="92">
        <f t="shared" si="7"/>
        <v>875</v>
      </c>
      <c r="N153" s="93">
        <f t="shared" si="8"/>
        <v>83.41</v>
      </c>
      <c r="O153" s="93">
        <f t="shared" si="8"/>
        <v>89.14</v>
      </c>
      <c r="P153" s="93">
        <f t="shared" si="8"/>
        <v>76.86</v>
      </c>
    </row>
    <row r="154" spans="1:16" s="94" customFormat="1" ht="15.9" customHeight="1">
      <c r="A154" s="95" t="s">
        <v>652</v>
      </c>
      <c r="B154" s="98" t="s">
        <v>341</v>
      </c>
      <c r="C154" s="96">
        <v>251136</v>
      </c>
      <c r="D154" s="96">
        <v>133931</v>
      </c>
      <c r="E154" s="96">
        <v>117205</v>
      </c>
      <c r="F154" s="96">
        <v>37966</v>
      </c>
      <c r="G154" s="96">
        <v>20012</v>
      </c>
      <c r="H154" s="96">
        <v>17954</v>
      </c>
      <c r="I154" s="96">
        <v>169161</v>
      </c>
      <c r="J154" s="96">
        <v>96459</v>
      </c>
      <c r="K154" s="96">
        <v>72702</v>
      </c>
      <c r="L154" s="92">
        <f t="shared" si="6"/>
        <v>875</v>
      </c>
      <c r="M154" s="92">
        <f t="shared" si="7"/>
        <v>897</v>
      </c>
      <c r="N154" s="93">
        <f t="shared" si="8"/>
        <v>79.349999999999994</v>
      </c>
      <c r="O154" s="93">
        <f t="shared" si="8"/>
        <v>84.67</v>
      </c>
      <c r="P154" s="93">
        <f t="shared" si="8"/>
        <v>73.25</v>
      </c>
    </row>
    <row r="155" spans="1:16" s="94" customFormat="1" ht="15.9" customHeight="1">
      <c r="A155" s="95" t="s">
        <v>653</v>
      </c>
      <c r="B155" s="90" t="s">
        <v>499</v>
      </c>
      <c r="C155" s="96">
        <v>240565</v>
      </c>
      <c r="D155" s="96">
        <v>126834</v>
      </c>
      <c r="E155" s="96">
        <v>113731</v>
      </c>
      <c r="F155" s="96">
        <v>32824</v>
      </c>
      <c r="G155" s="96">
        <v>16983</v>
      </c>
      <c r="H155" s="96">
        <v>15841</v>
      </c>
      <c r="I155" s="96">
        <v>166388</v>
      </c>
      <c r="J155" s="96">
        <v>93641</v>
      </c>
      <c r="K155" s="96">
        <v>72747</v>
      </c>
      <c r="L155" s="92">
        <f t="shared" si="6"/>
        <v>897</v>
      </c>
      <c r="M155" s="92">
        <f t="shared" si="7"/>
        <v>933</v>
      </c>
      <c r="N155" s="93">
        <f t="shared" si="8"/>
        <v>80.09</v>
      </c>
      <c r="O155" s="93">
        <f t="shared" si="8"/>
        <v>85.24</v>
      </c>
      <c r="P155" s="93">
        <f t="shared" si="8"/>
        <v>74.319999999999993</v>
      </c>
    </row>
    <row r="156" spans="1:16" s="94" customFormat="1" ht="15.9" customHeight="1">
      <c r="A156" s="95" t="s">
        <v>654</v>
      </c>
      <c r="B156" s="98" t="s">
        <v>341</v>
      </c>
      <c r="C156" s="96">
        <v>213101</v>
      </c>
      <c r="D156" s="96">
        <v>113173</v>
      </c>
      <c r="E156" s="96">
        <v>99928</v>
      </c>
      <c r="F156" s="96">
        <v>29260</v>
      </c>
      <c r="G156" s="96">
        <v>15323</v>
      </c>
      <c r="H156" s="96">
        <v>13937</v>
      </c>
      <c r="I156" s="96">
        <v>150435</v>
      </c>
      <c r="J156" s="96">
        <v>84571</v>
      </c>
      <c r="K156" s="96">
        <v>65864</v>
      </c>
      <c r="L156" s="92">
        <f t="shared" si="6"/>
        <v>883</v>
      </c>
      <c r="M156" s="92">
        <f t="shared" si="7"/>
        <v>910</v>
      </c>
      <c r="N156" s="93">
        <f t="shared" si="8"/>
        <v>81.83</v>
      </c>
      <c r="O156" s="93">
        <f t="shared" si="8"/>
        <v>86.43</v>
      </c>
      <c r="P156" s="93">
        <f t="shared" si="8"/>
        <v>76.59</v>
      </c>
    </row>
    <row r="157" spans="1:16" s="94" customFormat="1" ht="15.9" customHeight="1">
      <c r="A157" s="95" t="s">
        <v>655</v>
      </c>
      <c r="B157" s="90" t="s">
        <v>499</v>
      </c>
      <c r="C157" s="96">
        <v>212955</v>
      </c>
      <c r="D157" s="96">
        <v>112280</v>
      </c>
      <c r="E157" s="96">
        <v>100675</v>
      </c>
      <c r="F157" s="96">
        <v>29133</v>
      </c>
      <c r="G157" s="96">
        <v>15308</v>
      </c>
      <c r="H157" s="96">
        <v>13825</v>
      </c>
      <c r="I157" s="96">
        <v>148922</v>
      </c>
      <c r="J157" s="96">
        <v>83270</v>
      </c>
      <c r="K157" s="96">
        <v>65652</v>
      </c>
      <c r="L157" s="92">
        <f t="shared" si="6"/>
        <v>897</v>
      </c>
      <c r="M157" s="92">
        <f t="shared" si="7"/>
        <v>903</v>
      </c>
      <c r="N157" s="93">
        <f t="shared" si="8"/>
        <v>81.010000000000005</v>
      </c>
      <c r="O157" s="93">
        <f t="shared" si="8"/>
        <v>85.87</v>
      </c>
      <c r="P157" s="93">
        <f t="shared" si="8"/>
        <v>75.59</v>
      </c>
    </row>
    <row r="158" spans="1:16" s="94" customFormat="1" ht="15.9" customHeight="1">
      <c r="A158" s="95" t="s">
        <v>656</v>
      </c>
      <c r="B158" s="90" t="s">
        <v>499</v>
      </c>
      <c r="C158" s="114">
        <v>156200</v>
      </c>
      <c r="D158" s="114">
        <v>82663</v>
      </c>
      <c r="E158" s="114">
        <v>73537</v>
      </c>
      <c r="F158" s="114">
        <v>22067</v>
      </c>
      <c r="G158" s="114">
        <v>11653</v>
      </c>
      <c r="H158" s="114">
        <v>10414</v>
      </c>
      <c r="I158" s="114">
        <v>108494</v>
      </c>
      <c r="J158" s="114">
        <v>60463</v>
      </c>
      <c r="K158" s="114">
        <v>48031</v>
      </c>
      <c r="L158" s="92">
        <f t="shared" si="6"/>
        <v>890</v>
      </c>
      <c r="M158" s="92">
        <f t="shared" si="7"/>
        <v>894</v>
      </c>
      <c r="N158" s="93">
        <f t="shared" si="8"/>
        <v>80.89</v>
      </c>
      <c r="O158" s="93">
        <f t="shared" si="8"/>
        <v>85.15</v>
      </c>
      <c r="P158" s="93">
        <f t="shared" si="8"/>
        <v>76.09</v>
      </c>
    </row>
    <row r="159" spans="1:16" s="94" customFormat="1" ht="15.9" customHeight="1">
      <c r="A159" s="95" t="s">
        <v>657</v>
      </c>
      <c r="B159" s="98" t="s">
        <v>341</v>
      </c>
      <c r="C159" s="96">
        <v>155175</v>
      </c>
      <c r="D159" s="96">
        <v>82589</v>
      </c>
      <c r="E159" s="96">
        <v>72586</v>
      </c>
      <c r="F159" s="96">
        <v>24582</v>
      </c>
      <c r="G159" s="96">
        <v>12814</v>
      </c>
      <c r="H159" s="96">
        <v>11768</v>
      </c>
      <c r="I159" s="96">
        <v>101425</v>
      </c>
      <c r="J159" s="96">
        <v>58689</v>
      </c>
      <c r="K159" s="96">
        <v>42736</v>
      </c>
      <c r="L159" s="92">
        <f t="shared" si="6"/>
        <v>879</v>
      </c>
      <c r="M159" s="92">
        <f t="shared" si="7"/>
        <v>918</v>
      </c>
      <c r="N159" s="93">
        <f t="shared" si="8"/>
        <v>77.66</v>
      </c>
      <c r="O159" s="93">
        <f t="shared" si="8"/>
        <v>84.11</v>
      </c>
      <c r="P159" s="93">
        <f t="shared" si="8"/>
        <v>70.27</v>
      </c>
    </row>
    <row r="160" spans="1:16" s="94" customFormat="1" ht="15.9" customHeight="1">
      <c r="A160" s="95" t="s">
        <v>658</v>
      </c>
      <c r="B160" s="98" t="s">
        <v>341</v>
      </c>
      <c r="C160" s="96">
        <v>147396</v>
      </c>
      <c r="D160" s="96">
        <v>77687</v>
      </c>
      <c r="E160" s="96">
        <v>69709</v>
      </c>
      <c r="F160" s="96">
        <v>19363</v>
      </c>
      <c r="G160" s="96">
        <v>10189</v>
      </c>
      <c r="H160" s="96">
        <v>9174</v>
      </c>
      <c r="I160" s="96">
        <v>105378</v>
      </c>
      <c r="J160" s="96">
        <v>58900</v>
      </c>
      <c r="K160" s="96">
        <v>46478</v>
      </c>
      <c r="L160" s="92">
        <f t="shared" si="6"/>
        <v>897</v>
      </c>
      <c r="M160" s="92">
        <f t="shared" si="7"/>
        <v>900</v>
      </c>
      <c r="N160" s="93">
        <f t="shared" si="8"/>
        <v>82.31</v>
      </c>
      <c r="O160" s="93">
        <f t="shared" si="8"/>
        <v>87.26</v>
      </c>
      <c r="P160" s="93">
        <f t="shared" si="8"/>
        <v>76.78</v>
      </c>
    </row>
    <row r="161" spans="1:16" s="94" customFormat="1" ht="15.9" customHeight="1">
      <c r="A161" s="95" t="s">
        <v>659</v>
      </c>
      <c r="B161" s="98" t="s">
        <v>341</v>
      </c>
      <c r="C161" s="96">
        <v>147126</v>
      </c>
      <c r="D161" s="96">
        <v>78561</v>
      </c>
      <c r="E161" s="96">
        <v>68565</v>
      </c>
      <c r="F161" s="96">
        <v>20090</v>
      </c>
      <c r="G161" s="96">
        <v>10694</v>
      </c>
      <c r="H161" s="96">
        <v>9396</v>
      </c>
      <c r="I161" s="96">
        <v>100691</v>
      </c>
      <c r="J161" s="96">
        <v>57537</v>
      </c>
      <c r="K161" s="96">
        <v>43154</v>
      </c>
      <c r="L161" s="92">
        <f t="shared" si="6"/>
        <v>873</v>
      </c>
      <c r="M161" s="92">
        <f t="shared" si="7"/>
        <v>879</v>
      </c>
      <c r="N161" s="93">
        <f t="shared" si="8"/>
        <v>79.260000000000005</v>
      </c>
      <c r="O161" s="93">
        <f t="shared" si="8"/>
        <v>84.78</v>
      </c>
      <c r="P161" s="93">
        <f t="shared" si="8"/>
        <v>72.930000000000007</v>
      </c>
    </row>
    <row r="162" spans="1:16" s="94" customFormat="1" ht="15.9" customHeight="1">
      <c r="A162" s="95" t="s">
        <v>660</v>
      </c>
      <c r="B162" s="98" t="s">
        <v>341</v>
      </c>
      <c r="C162" s="96">
        <v>137068</v>
      </c>
      <c r="D162" s="96">
        <v>72311</v>
      </c>
      <c r="E162" s="96">
        <v>64757</v>
      </c>
      <c r="F162" s="96">
        <v>18372</v>
      </c>
      <c r="G162" s="96">
        <v>9570</v>
      </c>
      <c r="H162" s="96">
        <v>8802</v>
      </c>
      <c r="I162" s="96">
        <v>98968</v>
      </c>
      <c r="J162" s="96">
        <v>56416</v>
      </c>
      <c r="K162" s="96">
        <v>42552</v>
      </c>
      <c r="L162" s="92">
        <f t="shared" si="6"/>
        <v>896</v>
      </c>
      <c r="M162" s="92">
        <f t="shared" si="7"/>
        <v>920</v>
      </c>
      <c r="N162" s="93">
        <f t="shared" si="8"/>
        <v>83.38</v>
      </c>
      <c r="O162" s="93">
        <f t="shared" si="8"/>
        <v>89.92</v>
      </c>
      <c r="P162" s="93">
        <f t="shared" si="8"/>
        <v>76.05</v>
      </c>
    </row>
    <row r="163" spans="1:16" s="94" customFormat="1" ht="15.9" customHeight="1">
      <c r="A163" s="95" t="s">
        <v>661</v>
      </c>
      <c r="B163" s="98" t="s">
        <v>341</v>
      </c>
      <c r="C163" s="96">
        <v>134458</v>
      </c>
      <c r="D163" s="96">
        <v>70670</v>
      </c>
      <c r="E163" s="96">
        <v>63788</v>
      </c>
      <c r="F163" s="96">
        <v>17632</v>
      </c>
      <c r="G163" s="96">
        <v>9440</v>
      </c>
      <c r="H163" s="96">
        <v>8192</v>
      </c>
      <c r="I163" s="96">
        <v>98898</v>
      </c>
      <c r="J163" s="96">
        <v>56152</v>
      </c>
      <c r="K163" s="96">
        <v>42746</v>
      </c>
      <c r="L163" s="92">
        <f t="shared" si="6"/>
        <v>903</v>
      </c>
      <c r="M163" s="92">
        <f t="shared" si="7"/>
        <v>868</v>
      </c>
      <c r="N163" s="93">
        <f t="shared" si="8"/>
        <v>84.65</v>
      </c>
      <c r="O163" s="93">
        <f t="shared" si="8"/>
        <v>91.71</v>
      </c>
      <c r="P163" s="93">
        <f t="shared" si="8"/>
        <v>76.89</v>
      </c>
    </row>
    <row r="164" spans="1:16" s="94" customFormat="1" ht="15.9" customHeight="1">
      <c r="A164" s="95" t="s">
        <v>662</v>
      </c>
      <c r="B164" s="98" t="s">
        <v>341</v>
      </c>
      <c r="C164" s="96">
        <v>125183</v>
      </c>
      <c r="D164" s="96">
        <v>67438</v>
      </c>
      <c r="E164" s="96">
        <v>57745</v>
      </c>
      <c r="F164" s="96">
        <v>16325</v>
      </c>
      <c r="G164" s="96">
        <v>8891</v>
      </c>
      <c r="H164" s="96">
        <v>7434</v>
      </c>
      <c r="I164" s="96">
        <v>94926</v>
      </c>
      <c r="J164" s="96">
        <v>52904</v>
      </c>
      <c r="K164" s="96">
        <v>42022</v>
      </c>
      <c r="L164" s="92">
        <f t="shared" si="6"/>
        <v>856</v>
      </c>
      <c r="M164" s="92">
        <f t="shared" si="7"/>
        <v>836</v>
      </c>
      <c r="N164" s="93">
        <f t="shared" si="8"/>
        <v>87.2</v>
      </c>
      <c r="O164" s="93">
        <f t="shared" si="8"/>
        <v>90.36</v>
      </c>
      <c r="P164" s="93">
        <f t="shared" si="8"/>
        <v>83.52</v>
      </c>
    </row>
    <row r="165" spans="1:16" s="94" customFormat="1" ht="15.9" customHeight="1">
      <c r="A165" s="95" t="s">
        <v>663</v>
      </c>
      <c r="B165" s="90" t="s">
        <v>499</v>
      </c>
      <c r="C165" s="96">
        <v>118820</v>
      </c>
      <c r="D165" s="96">
        <v>62361</v>
      </c>
      <c r="E165" s="96">
        <v>56459</v>
      </c>
      <c r="F165" s="96">
        <v>16475</v>
      </c>
      <c r="G165" s="96">
        <v>8453</v>
      </c>
      <c r="H165" s="96">
        <v>8022</v>
      </c>
      <c r="I165" s="96">
        <v>83715</v>
      </c>
      <c r="J165" s="96">
        <v>46497</v>
      </c>
      <c r="K165" s="96">
        <v>37218</v>
      </c>
      <c r="L165" s="92">
        <f t="shared" si="6"/>
        <v>905</v>
      </c>
      <c r="M165" s="92">
        <f t="shared" si="7"/>
        <v>949</v>
      </c>
      <c r="N165" s="93">
        <f t="shared" si="8"/>
        <v>81.8</v>
      </c>
      <c r="O165" s="93">
        <f t="shared" si="8"/>
        <v>86.25</v>
      </c>
      <c r="P165" s="93">
        <f t="shared" si="8"/>
        <v>76.84</v>
      </c>
    </row>
    <row r="166" spans="1:16" s="94" customFormat="1" ht="15.9" customHeight="1">
      <c r="A166" s="95" t="s">
        <v>664</v>
      </c>
      <c r="B166" s="98" t="s">
        <v>341</v>
      </c>
      <c r="C166" s="114">
        <v>113012</v>
      </c>
      <c r="D166" s="114">
        <v>59946</v>
      </c>
      <c r="E166" s="114">
        <v>53066</v>
      </c>
      <c r="F166" s="114">
        <v>19070</v>
      </c>
      <c r="G166" s="114">
        <v>9802</v>
      </c>
      <c r="H166" s="114">
        <v>9268</v>
      </c>
      <c r="I166" s="114">
        <v>56998</v>
      </c>
      <c r="J166" s="114">
        <v>34751</v>
      </c>
      <c r="K166" s="114">
        <v>22247</v>
      </c>
      <c r="L166" s="92">
        <f t="shared" si="6"/>
        <v>885</v>
      </c>
      <c r="M166" s="92">
        <f t="shared" si="7"/>
        <v>946</v>
      </c>
      <c r="N166" s="93">
        <f t="shared" si="8"/>
        <v>60.67</v>
      </c>
      <c r="O166" s="93">
        <f t="shared" si="8"/>
        <v>69.3</v>
      </c>
      <c r="P166" s="93">
        <f t="shared" si="8"/>
        <v>50.79</v>
      </c>
    </row>
    <row r="167" spans="1:16" s="94" customFormat="1" ht="15.9" customHeight="1">
      <c r="A167" s="95" t="s">
        <v>665</v>
      </c>
      <c r="B167" s="90" t="s">
        <v>499</v>
      </c>
      <c r="C167" s="96">
        <v>110608</v>
      </c>
      <c r="D167" s="96">
        <v>58228</v>
      </c>
      <c r="E167" s="96">
        <v>52380</v>
      </c>
      <c r="F167" s="96">
        <v>14938</v>
      </c>
      <c r="G167" s="96">
        <v>7904</v>
      </c>
      <c r="H167" s="96">
        <v>7034</v>
      </c>
      <c r="I167" s="96">
        <v>80747</v>
      </c>
      <c r="J167" s="96">
        <v>45435</v>
      </c>
      <c r="K167" s="96">
        <v>35312</v>
      </c>
      <c r="L167" s="92">
        <f t="shared" si="6"/>
        <v>900</v>
      </c>
      <c r="M167" s="92">
        <f t="shared" si="7"/>
        <v>890</v>
      </c>
      <c r="N167" s="93">
        <f t="shared" si="8"/>
        <v>84.4</v>
      </c>
      <c r="O167" s="93">
        <f t="shared" si="8"/>
        <v>90.28</v>
      </c>
      <c r="P167" s="93">
        <f t="shared" si="8"/>
        <v>77.87</v>
      </c>
    </row>
    <row r="168" spans="1:16" s="94" customFormat="1" ht="15.9" customHeight="1">
      <c r="A168" s="95" t="s">
        <v>666</v>
      </c>
      <c r="B168" s="98" t="s">
        <v>341</v>
      </c>
      <c r="C168" s="96">
        <v>107076</v>
      </c>
      <c r="D168" s="96">
        <v>55688</v>
      </c>
      <c r="E168" s="96">
        <v>51388</v>
      </c>
      <c r="F168" s="96">
        <v>17017</v>
      </c>
      <c r="G168" s="96">
        <v>8743</v>
      </c>
      <c r="H168" s="96">
        <v>8274</v>
      </c>
      <c r="I168" s="96">
        <v>67286</v>
      </c>
      <c r="J168" s="96">
        <v>37482</v>
      </c>
      <c r="K168" s="96">
        <v>29804</v>
      </c>
      <c r="L168" s="92">
        <f t="shared" si="6"/>
        <v>923</v>
      </c>
      <c r="M168" s="92">
        <f t="shared" si="7"/>
        <v>946</v>
      </c>
      <c r="N168" s="93">
        <f t="shared" si="8"/>
        <v>74.709999999999994</v>
      </c>
      <c r="O168" s="93">
        <f t="shared" si="8"/>
        <v>79.84</v>
      </c>
      <c r="P168" s="93">
        <f t="shared" si="8"/>
        <v>69.13</v>
      </c>
    </row>
    <row r="169" spans="1:16" s="94" customFormat="1" ht="15.9" customHeight="1">
      <c r="A169" s="95" t="s">
        <v>667</v>
      </c>
      <c r="B169" s="90" t="s">
        <v>499</v>
      </c>
      <c r="C169" s="96">
        <v>105924</v>
      </c>
      <c r="D169" s="96">
        <v>56526</v>
      </c>
      <c r="E169" s="96">
        <v>49398</v>
      </c>
      <c r="F169" s="96">
        <v>15032</v>
      </c>
      <c r="G169" s="96">
        <v>8050</v>
      </c>
      <c r="H169" s="96">
        <v>6982</v>
      </c>
      <c r="I169" s="96">
        <v>71709</v>
      </c>
      <c r="J169" s="96">
        <v>40592</v>
      </c>
      <c r="K169" s="96">
        <v>31117</v>
      </c>
      <c r="L169" s="92">
        <f t="shared" si="6"/>
        <v>874</v>
      </c>
      <c r="M169" s="92">
        <f t="shared" si="7"/>
        <v>867</v>
      </c>
      <c r="N169" s="93">
        <f t="shared" si="8"/>
        <v>78.89</v>
      </c>
      <c r="O169" s="93">
        <f t="shared" si="8"/>
        <v>83.74</v>
      </c>
      <c r="P169" s="93">
        <f t="shared" si="8"/>
        <v>73.36</v>
      </c>
    </row>
    <row r="170" spans="1:16" s="94" customFormat="1" ht="15.9" customHeight="1">
      <c r="A170" s="95" t="s">
        <v>668</v>
      </c>
      <c r="B170" s="98" t="s">
        <v>341</v>
      </c>
      <c r="C170" s="96">
        <v>105221</v>
      </c>
      <c r="D170" s="96">
        <v>56231</v>
      </c>
      <c r="E170" s="96">
        <v>48990</v>
      </c>
      <c r="F170" s="96">
        <v>12298</v>
      </c>
      <c r="G170" s="96">
        <v>6587</v>
      </c>
      <c r="H170" s="96">
        <v>5711</v>
      </c>
      <c r="I170" s="96">
        <v>81192</v>
      </c>
      <c r="J170" s="96">
        <v>45961</v>
      </c>
      <c r="K170" s="96">
        <v>35231</v>
      </c>
      <c r="L170" s="92">
        <f t="shared" si="6"/>
        <v>871</v>
      </c>
      <c r="M170" s="92">
        <f t="shared" si="7"/>
        <v>867</v>
      </c>
      <c r="N170" s="93">
        <f t="shared" si="8"/>
        <v>87.38</v>
      </c>
      <c r="O170" s="93">
        <f t="shared" si="8"/>
        <v>92.58</v>
      </c>
      <c r="P170" s="93">
        <f t="shared" si="8"/>
        <v>81.400000000000006</v>
      </c>
    </row>
    <row r="171" spans="1:16" s="94" customFormat="1" ht="15.9" customHeight="1">
      <c r="A171" s="95" t="s">
        <v>669</v>
      </c>
      <c r="B171" s="98" t="s">
        <v>341</v>
      </c>
      <c r="C171" s="96">
        <v>102456</v>
      </c>
      <c r="D171" s="96">
        <v>54868</v>
      </c>
      <c r="E171" s="96">
        <v>47588</v>
      </c>
      <c r="F171" s="96">
        <v>14516</v>
      </c>
      <c r="G171" s="96">
        <v>7706</v>
      </c>
      <c r="H171" s="96">
        <v>6810</v>
      </c>
      <c r="I171" s="96">
        <v>70052</v>
      </c>
      <c r="J171" s="96">
        <v>39889</v>
      </c>
      <c r="K171" s="96">
        <v>30163</v>
      </c>
      <c r="L171" s="92">
        <f t="shared" si="6"/>
        <v>867</v>
      </c>
      <c r="M171" s="92">
        <f t="shared" si="7"/>
        <v>884</v>
      </c>
      <c r="N171" s="93">
        <f t="shared" si="8"/>
        <v>79.66</v>
      </c>
      <c r="O171" s="93">
        <f t="shared" si="8"/>
        <v>84.58</v>
      </c>
      <c r="P171" s="93">
        <f t="shared" si="8"/>
        <v>73.97</v>
      </c>
    </row>
    <row r="172" spans="1:16" s="94" customFormat="1" ht="15.9" customHeight="1">
      <c r="A172" s="95" t="s">
        <v>670</v>
      </c>
      <c r="B172" s="98" t="s">
        <v>341</v>
      </c>
      <c r="C172" s="96">
        <v>101520</v>
      </c>
      <c r="D172" s="96">
        <v>53307</v>
      </c>
      <c r="E172" s="96">
        <v>48213</v>
      </c>
      <c r="F172" s="96">
        <v>14292</v>
      </c>
      <c r="G172" s="96">
        <v>7548</v>
      </c>
      <c r="H172" s="96">
        <v>6744</v>
      </c>
      <c r="I172" s="96">
        <v>75796</v>
      </c>
      <c r="J172" s="96">
        <v>42338</v>
      </c>
      <c r="K172" s="96">
        <v>33458</v>
      </c>
      <c r="L172" s="92">
        <f t="shared" si="6"/>
        <v>904</v>
      </c>
      <c r="M172" s="92">
        <f t="shared" si="7"/>
        <v>893</v>
      </c>
      <c r="N172" s="93">
        <f t="shared" si="8"/>
        <v>86.89</v>
      </c>
      <c r="O172" s="93">
        <f t="shared" si="8"/>
        <v>92.52</v>
      </c>
      <c r="P172" s="93">
        <f t="shared" si="8"/>
        <v>80.680000000000007</v>
      </c>
    </row>
    <row r="173" spans="1:16" s="94" customFormat="1" ht="15.9" customHeight="1">
      <c r="A173" s="89" t="s">
        <v>671</v>
      </c>
      <c r="B173" s="98" t="s">
        <v>341</v>
      </c>
      <c r="C173" s="91">
        <v>123777</v>
      </c>
      <c r="D173" s="91">
        <v>65017</v>
      </c>
      <c r="E173" s="91">
        <v>58760</v>
      </c>
      <c r="F173" s="91">
        <v>14438</v>
      </c>
      <c r="G173" s="91">
        <v>7345</v>
      </c>
      <c r="H173" s="91">
        <v>7093</v>
      </c>
      <c r="I173" s="91">
        <v>95646</v>
      </c>
      <c r="J173" s="91">
        <v>51604</v>
      </c>
      <c r="K173" s="91">
        <v>44042</v>
      </c>
      <c r="L173" s="92">
        <f t="shared" si="6"/>
        <v>904</v>
      </c>
      <c r="M173" s="92">
        <f t="shared" si="7"/>
        <v>966</v>
      </c>
      <c r="N173" s="93">
        <f t="shared" si="8"/>
        <v>87.48</v>
      </c>
      <c r="O173" s="93">
        <f t="shared" si="8"/>
        <v>89.48</v>
      </c>
      <c r="P173" s="93">
        <f t="shared" si="8"/>
        <v>85.24</v>
      </c>
    </row>
    <row r="174" spans="1:16" s="94" customFormat="1" ht="15.9" customHeight="1">
      <c r="A174" s="95" t="s">
        <v>672</v>
      </c>
      <c r="B174" s="90" t="s">
        <v>499</v>
      </c>
      <c r="C174" s="105">
        <v>414288</v>
      </c>
      <c r="D174" s="105">
        <v>201635</v>
      </c>
      <c r="E174" s="105">
        <v>212653</v>
      </c>
      <c r="F174" s="105">
        <v>43917</v>
      </c>
      <c r="G174" s="105">
        <v>22542</v>
      </c>
      <c r="H174" s="105">
        <v>21375</v>
      </c>
      <c r="I174" s="105">
        <v>333588</v>
      </c>
      <c r="J174" s="105">
        <v>170395</v>
      </c>
      <c r="K174" s="105">
        <v>163193</v>
      </c>
      <c r="L174" s="92">
        <f t="shared" si="6"/>
        <v>1055</v>
      </c>
      <c r="M174" s="92">
        <f t="shared" si="7"/>
        <v>948</v>
      </c>
      <c r="N174" s="93">
        <f t="shared" si="8"/>
        <v>90.07</v>
      </c>
      <c r="O174" s="93">
        <f t="shared" si="8"/>
        <v>95.14</v>
      </c>
      <c r="P174" s="93">
        <f t="shared" si="8"/>
        <v>85.32</v>
      </c>
    </row>
    <row r="175" spans="1:16" s="94" customFormat="1" ht="15.9" customHeight="1">
      <c r="A175" s="101" t="s">
        <v>673</v>
      </c>
      <c r="B175" s="98" t="s">
        <v>341</v>
      </c>
      <c r="C175" s="102">
        <v>291822</v>
      </c>
      <c r="D175" s="102">
        <v>143803</v>
      </c>
      <c r="E175" s="102">
        <v>148019</v>
      </c>
      <c r="F175" s="102">
        <v>35147</v>
      </c>
      <c r="G175" s="102">
        <v>17667</v>
      </c>
      <c r="H175" s="102">
        <v>17480</v>
      </c>
      <c r="I175" s="102">
        <v>253588</v>
      </c>
      <c r="J175" s="102">
        <v>125256</v>
      </c>
      <c r="K175" s="102">
        <v>128332</v>
      </c>
      <c r="L175" s="92">
        <f t="shared" si="6"/>
        <v>1029</v>
      </c>
      <c r="M175" s="92">
        <f t="shared" si="7"/>
        <v>989</v>
      </c>
      <c r="N175" s="93">
        <f t="shared" si="8"/>
        <v>98.8</v>
      </c>
      <c r="O175" s="93">
        <f t="shared" si="8"/>
        <v>99.3</v>
      </c>
      <c r="P175" s="93">
        <f t="shared" si="8"/>
        <v>98.31</v>
      </c>
    </row>
    <row r="176" spans="1:16" s="94" customFormat="1" ht="15.9" customHeight="1">
      <c r="A176" s="95" t="s">
        <v>674</v>
      </c>
      <c r="B176" s="98" t="s">
        <v>341</v>
      </c>
      <c r="C176" s="96">
        <v>399688</v>
      </c>
      <c r="D176" s="96">
        <v>199616</v>
      </c>
      <c r="E176" s="96">
        <v>200072</v>
      </c>
      <c r="F176" s="96">
        <v>33635</v>
      </c>
      <c r="G176" s="96">
        <v>17341</v>
      </c>
      <c r="H176" s="96">
        <v>16294</v>
      </c>
      <c r="I176" s="96">
        <v>343633</v>
      </c>
      <c r="J176" s="96">
        <v>174524</v>
      </c>
      <c r="K176" s="96">
        <v>169109</v>
      </c>
      <c r="L176" s="92">
        <f t="shared" si="6"/>
        <v>1002</v>
      </c>
      <c r="M176" s="92">
        <f t="shared" si="7"/>
        <v>940</v>
      </c>
      <c r="N176" s="93">
        <f t="shared" si="8"/>
        <v>93.88</v>
      </c>
      <c r="O176" s="93">
        <f t="shared" si="8"/>
        <v>95.75</v>
      </c>
      <c r="P176" s="93">
        <f t="shared" si="8"/>
        <v>92.02</v>
      </c>
    </row>
    <row r="177" spans="1:16" s="94" customFormat="1" ht="15.9" customHeight="1">
      <c r="A177" s="95" t="s">
        <v>675</v>
      </c>
      <c r="B177" s="90" t="s">
        <v>499</v>
      </c>
      <c r="C177" s="96">
        <v>354325</v>
      </c>
      <c r="D177" s="96">
        <v>176591</v>
      </c>
      <c r="E177" s="96">
        <v>177734</v>
      </c>
      <c r="F177" s="96">
        <v>40494</v>
      </c>
      <c r="G177" s="96">
        <v>20941</v>
      </c>
      <c r="H177" s="96">
        <v>19553</v>
      </c>
      <c r="I177" s="96">
        <v>287141</v>
      </c>
      <c r="J177" s="96">
        <v>145730</v>
      </c>
      <c r="K177" s="96">
        <v>141411</v>
      </c>
      <c r="L177" s="92">
        <f t="shared" si="6"/>
        <v>1006</v>
      </c>
      <c r="M177" s="92">
        <f t="shared" si="7"/>
        <v>934</v>
      </c>
      <c r="N177" s="93">
        <f t="shared" si="8"/>
        <v>91.5</v>
      </c>
      <c r="O177" s="93">
        <f t="shared" si="8"/>
        <v>93.63</v>
      </c>
      <c r="P177" s="93">
        <f t="shared" si="8"/>
        <v>89.4</v>
      </c>
    </row>
    <row r="178" spans="1:16" s="94" customFormat="1" ht="15.9" customHeight="1">
      <c r="A178" s="101" t="s">
        <v>676</v>
      </c>
      <c r="B178" s="90" t="s">
        <v>499</v>
      </c>
      <c r="C178" s="91">
        <v>968549</v>
      </c>
      <c r="D178" s="91">
        <v>505542</v>
      </c>
      <c r="E178" s="91">
        <v>463007</v>
      </c>
      <c r="F178" s="91">
        <v>87366</v>
      </c>
      <c r="G178" s="91">
        <v>43537</v>
      </c>
      <c r="H178" s="91">
        <v>43829</v>
      </c>
      <c r="I178" s="91">
        <v>802946</v>
      </c>
      <c r="J178" s="91">
        <v>429099</v>
      </c>
      <c r="K178" s="91">
        <v>373847</v>
      </c>
      <c r="L178" s="92">
        <f t="shared" si="6"/>
        <v>916</v>
      </c>
      <c r="M178" s="92">
        <f t="shared" si="7"/>
        <v>1007</v>
      </c>
      <c r="N178" s="93">
        <f t="shared" si="8"/>
        <v>91.12</v>
      </c>
      <c r="O178" s="93">
        <f t="shared" si="8"/>
        <v>92.88</v>
      </c>
      <c r="P178" s="93">
        <f t="shared" si="8"/>
        <v>89.19</v>
      </c>
    </row>
    <row r="179" spans="1:16" s="94" customFormat="1" ht="15.9" customHeight="1">
      <c r="A179" s="101" t="s">
        <v>677</v>
      </c>
      <c r="B179" s="90" t="s">
        <v>499</v>
      </c>
      <c r="C179" s="91">
        <v>228985</v>
      </c>
      <c r="D179" s="91">
        <v>115443</v>
      </c>
      <c r="E179" s="91">
        <v>113542</v>
      </c>
      <c r="F179" s="91">
        <v>21841</v>
      </c>
      <c r="G179" s="91">
        <v>11212</v>
      </c>
      <c r="H179" s="91">
        <v>10629</v>
      </c>
      <c r="I179" s="91">
        <v>188609</v>
      </c>
      <c r="J179" s="91">
        <v>97589</v>
      </c>
      <c r="K179" s="91">
        <v>91020</v>
      </c>
      <c r="L179" s="92">
        <f t="shared" si="6"/>
        <v>984</v>
      </c>
      <c r="M179" s="92">
        <f t="shared" si="7"/>
        <v>948</v>
      </c>
      <c r="N179" s="93">
        <f t="shared" si="8"/>
        <v>91.05</v>
      </c>
      <c r="O179" s="93">
        <f t="shared" si="8"/>
        <v>93.63</v>
      </c>
      <c r="P179" s="93">
        <f t="shared" si="8"/>
        <v>88.44</v>
      </c>
    </row>
    <row r="180" spans="1:16" s="94" customFormat="1" ht="15.9" customHeight="1">
      <c r="A180" s="101" t="s">
        <v>678</v>
      </c>
      <c r="B180" s="90" t="s">
        <v>499</v>
      </c>
      <c r="C180" s="91">
        <v>154019</v>
      </c>
      <c r="D180" s="91">
        <v>79743</v>
      </c>
      <c r="E180" s="91">
        <v>74276</v>
      </c>
      <c r="F180" s="91">
        <v>13303</v>
      </c>
      <c r="G180" s="91">
        <v>6829</v>
      </c>
      <c r="H180" s="91">
        <v>6474</v>
      </c>
      <c r="I180" s="91">
        <v>126297</v>
      </c>
      <c r="J180" s="91">
        <v>67266</v>
      </c>
      <c r="K180" s="91">
        <v>59031</v>
      </c>
      <c r="L180" s="92">
        <f t="shared" si="6"/>
        <v>931</v>
      </c>
      <c r="M180" s="92">
        <f t="shared" si="7"/>
        <v>948</v>
      </c>
      <c r="N180" s="93">
        <f t="shared" si="8"/>
        <v>89.75</v>
      </c>
      <c r="O180" s="93">
        <f t="shared" si="8"/>
        <v>92.25</v>
      </c>
      <c r="P180" s="93">
        <f t="shared" si="8"/>
        <v>87.06</v>
      </c>
    </row>
    <row r="181" spans="1:16" s="94" customFormat="1" ht="15.9" customHeight="1">
      <c r="A181" s="101" t="s">
        <v>679</v>
      </c>
      <c r="B181" s="90" t="s">
        <v>499</v>
      </c>
      <c r="C181" s="91">
        <v>153249</v>
      </c>
      <c r="D181" s="91">
        <v>79348</v>
      </c>
      <c r="E181" s="91">
        <v>73901</v>
      </c>
      <c r="F181" s="91">
        <v>13757</v>
      </c>
      <c r="G181" s="91">
        <v>7076</v>
      </c>
      <c r="H181" s="91">
        <v>6681</v>
      </c>
      <c r="I181" s="91">
        <v>127192</v>
      </c>
      <c r="J181" s="91">
        <v>67429</v>
      </c>
      <c r="K181" s="91">
        <v>59763</v>
      </c>
      <c r="L181" s="92">
        <f t="shared" si="6"/>
        <v>931</v>
      </c>
      <c r="M181" s="92">
        <f t="shared" si="7"/>
        <v>944</v>
      </c>
      <c r="N181" s="93">
        <f t="shared" si="8"/>
        <v>91.18</v>
      </c>
      <c r="O181" s="93">
        <f t="shared" si="8"/>
        <v>93.3</v>
      </c>
      <c r="P181" s="93">
        <f t="shared" si="8"/>
        <v>88.91</v>
      </c>
    </row>
    <row r="182" spans="1:16" s="94" customFormat="1" ht="15.9" customHeight="1">
      <c r="A182" s="101" t="s">
        <v>680</v>
      </c>
      <c r="B182" s="90" t="s">
        <v>499</v>
      </c>
      <c r="C182" s="91">
        <v>147137</v>
      </c>
      <c r="D182" s="91">
        <v>74824</v>
      </c>
      <c r="E182" s="91">
        <v>72313</v>
      </c>
      <c r="F182" s="91">
        <v>15117</v>
      </c>
      <c r="G182" s="91">
        <v>7555</v>
      </c>
      <c r="H182" s="91">
        <v>7562</v>
      </c>
      <c r="I182" s="91">
        <v>119907</v>
      </c>
      <c r="J182" s="91">
        <v>64320</v>
      </c>
      <c r="K182" s="91">
        <v>55587</v>
      </c>
      <c r="L182" s="92">
        <f t="shared" si="6"/>
        <v>966</v>
      </c>
      <c r="M182" s="92">
        <f t="shared" si="7"/>
        <v>1001</v>
      </c>
      <c r="N182" s="93">
        <f t="shared" si="8"/>
        <v>90.82</v>
      </c>
      <c r="O182" s="93">
        <f t="shared" si="8"/>
        <v>95.62</v>
      </c>
      <c r="P182" s="93">
        <f t="shared" si="8"/>
        <v>85.85</v>
      </c>
    </row>
    <row r="183" spans="1:16" s="94" customFormat="1" ht="15.9" customHeight="1">
      <c r="A183" s="101" t="s">
        <v>681</v>
      </c>
      <c r="B183" s="90" t="s">
        <v>499</v>
      </c>
      <c r="C183" s="91">
        <v>125637</v>
      </c>
      <c r="D183" s="91">
        <v>67063</v>
      </c>
      <c r="E183" s="91">
        <v>58574</v>
      </c>
      <c r="F183" s="91">
        <v>11890</v>
      </c>
      <c r="G183" s="91">
        <v>6266</v>
      </c>
      <c r="H183" s="91">
        <v>5624</v>
      </c>
      <c r="I183" s="91">
        <v>104558</v>
      </c>
      <c r="J183" s="91">
        <v>56125</v>
      </c>
      <c r="K183" s="91">
        <v>48433</v>
      </c>
      <c r="L183" s="92">
        <f t="shared" si="6"/>
        <v>873</v>
      </c>
      <c r="M183" s="92">
        <f t="shared" si="7"/>
        <v>898</v>
      </c>
      <c r="N183" s="93">
        <f t="shared" si="8"/>
        <v>91.92</v>
      </c>
      <c r="O183" s="93">
        <f t="shared" si="8"/>
        <v>92.32</v>
      </c>
      <c r="P183" s="93">
        <f t="shared" si="8"/>
        <v>91.47</v>
      </c>
    </row>
    <row r="184" spans="1:16" s="94" customFormat="1" ht="15.9" customHeight="1">
      <c r="A184" s="101" t="s">
        <v>682</v>
      </c>
      <c r="B184" s="90" t="s">
        <v>499</v>
      </c>
      <c r="C184" s="91">
        <v>100477</v>
      </c>
      <c r="D184" s="91">
        <v>52635</v>
      </c>
      <c r="E184" s="91">
        <v>47842</v>
      </c>
      <c r="F184" s="91">
        <v>9497</v>
      </c>
      <c r="G184" s="91">
        <v>4849</v>
      </c>
      <c r="H184" s="91">
        <v>4648</v>
      </c>
      <c r="I184" s="91">
        <v>81077</v>
      </c>
      <c r="J184" s="91">
        <v>44355</v>
      </c>
      <c r="K184" s="91">
        <v>36722</v>
      </c>
      <c r="L184" s="92">
        <f t="shared" si="6"/>
        <v>909</v>
      </c>
      <c r="M184" s="92">
        <f t="shared" si="7"/>
        <v>959</v>
      </c>
      <c r="N184" s="93">
        <f t="shared" si="8"/>
        <v>89.12</v>
      </c>
      <c r="O184" s="93">
        <f t="shared" si="8"/>
        <v>92.82</v>
      </c>
      <c r="P184" s="93">
        <f t="shared" si="8"/>
        <v>85.02</v>
      </c>
    </row>
    <row r="185" spans="1:16" s="94" customFormat="1" ht="15.9" customHeight="1">
      <c r="A185" s="89" t="s">
        <v>683</v>
      </c>
      <c r="B185" s="90" t="s">
        <v>499</v>
      </c>
      <c r="C185" s="115">
        <v>14112536</v>
      </c>
      <c r="D185" s="115">
        <v>7319682</v>
      </c>
      <c r="E185" s="115">
        <v>6792854</v>
      </c>
      <c r="F185" s="115">
        <v>1063394</v>
      </c>
      <c r="G185" s="115">
        <v>546373</v>
      </c>
      <c r="H185" s="115">
        <v>517021</v>
      </c>
      <c r="I185" s="115">
        <v>11526635</v>
      </c>
      <c r="J185" s="115">
        <v>6159091</v>
      </c>
      <c r="K185" s="115">
        <v>5367544</v>
      </c>
      <c r="L185" s="92">
        <f t="shared" si="6"/>
        <v>928</v>
      </c>
      <c r="M185" s="92">
        <f t="shared" si="7"/>
        <v>946</v>
      </c>
      <c r="N185" s="93">
        <f t="shared" si="8"/>
        <v>88.33</v>
      </c>
      <c r="O185" s="93">
        <f t="shared" si="8"/>
        <v>90.93</v>
      </c>
      <c r="P185" s="93">
        <f t="shared" si="8"/>
        <v>85.53</v>
      </c>
    </row>
    <row r="186" spans="1:16" s="94" customFormat="1" ht="15.9" customHeight="1">
      <c r="A186" s="89" t="s">
        <v>684</v>
      </c>
      <c r="B186" s="90" t="s">
        <v>499</v>
      </c>
      <c r="C186" s="105">
        <v>1243008</v>
      </c>
      <c r="D186" s="105">
        <v>647831</v>
      </c>
      <c r="E186" s="105">
        <v>595177</v>
      </c>
      <c r="F186" s="105">
        <v>132560</v>
      </c>
      <c r="G186" s="105">
        <v>69051</v>
      </c>
      <c r="H186" s="105">
        <v>63509</v>
      </c>
      <c r="I186" s="105">
        <v>888324</v>
      </c>
      <c r="J186" s="105">
        <v>499532</v>
      </c>
      <c r="K186" s="105">
        <v>388792</v>
      </c>
      <c r="L186" s="92">
        <f t="shared" si="6"/>
        <v>919</v>
      </c>
      <c r="M186" s="92">
        <f t="shared" si="7"/>
        <v>920</v>
      </c>
      <c r="N186" s="93">
        <f t="shared" si="8"/>
        <v>80</v>
      </c>
      <c r="O186" s="93">
        <f t="shared" si="8"/>
        <v>86.31</v>
      </c>
      <c r="P186" s="93">
        <f t="shared" si="8"/>
        <v>73.13</v>
      </c>
    </row>
    <row r="187" spans="1:16" s="94" customFormat="1" ht="15.9" customHeight="1">
      <c r="A187" s="89" t="s">
        <v>685</v>
      </c>
      <c r="B187" s="90" t="s">
        <v>499</v>
      </c>
      <c r="C187" s="105">
        <v>701489</v>
      </c>
      <c r="D187" s="105">
        <v>359750</v>
      </c>
      <c r="E187" s="105">
        <v>341739</v>
      </c>
      <c r="F187" s="105">
        <v>72252</v>
      </c>
      <c r="G187" s="105">
        <v>37355</v>
      </c>
      <c r="H187" s="105">
        <v>34897</v>
      </c>
      <c r="I187" s="105">
        <v>516297</v>
      </c>
      <c r="J187" s="105">
        <v>278087</v>
      </c>
      <c r="K187" s="105">
        <v>238210</v>
      </c>
      <c r="L187" s="92">
        <f t="shared" si="6"/>
        <v>950</v>
      </c>
      <c r="M187" s="92">
        <f t="shared" si="7"/>
        <v>934</v>
      </c>
      <c r="N187" s="93">
        <f t="shared" si="8"/>
        <v>82.05</v>
      </c>
      <c r="O187" s="93">
        <f t="shared" si="8"/>
        <v>86.26</v>
      </c>
      <c r="P187" s="93">
        <f t="shared" si="8"/>
        <v>77.63</v>
      </c>
    </row>
    <row r="188" spans="1:16" s="94" customFormat="1" ht="15.9" customHeight="1">
      <c r="A188" s="89" t="s">
        <v>686</v>
      </c>
      <c r="B188" s="90" t="s">
        <v>499</v>
      </c>
      <c r="C188" s="105">
        <v>581409</v>
      </c>
      <c r="D188" s="105">
        <v>301700</v>
      </c>
      <c r="E188" s="105">
        <v>279709</v>
      </c>
      <c r="F188" s="105">
        <v>51930</v>
      </c>
      <c r="G188" s="105">
        <v>26688</v>
      </c>
      <c r="H188" s="105">
        <v>25242</v>
      </c>
      <c r="I188" s="105">
        <v>464340</v>
      </c>
      <c r="J188" s="105">
        <v>253051</v>
      </c>
      <c r="K188" s="105">
        <v>211289</v>
      </c>
      <c r="L188" s="92">
        <f t="shared" si="6"/>
        <v>927</v>
      </c>
      <c r="M188" s="92">
        <f t="shared" si="7"/>
        <v>946</v>
      </c>
      <c r="N188" s="93">
        <f t="shared" si="8"/>
        <v>87.7</v>
      </c>
      <c r="O188" s="93">
        <f t="shared" si="8"/>
        <v>92.01</v>
      </c>
      <c r="P188" s="93">
        <f t="shared" si="8"/>
        <v>83.03</v>
      </c>
    </row>
    <row r="189" spans="1:16" s="94" customFormat="1" ht="15.9" customHeight="1">
      <c r="A189" s="89" t="s">
        <v>687</v>
      </c>
      <c r="B189" s="90" t="s">
        <v>499</v>
      </c>
      <c r="C189" s="105">
        <v>347016</v>
      </c>
      <c r="D189" s="105">
        <v>177055</v>
      </c>
      <c r="E189" s="105">
        <v>169961</v>
      </c>
      <c r="F189" s="105">
        <v>25069</v>
      </c>
      <c r="G189" s="105">
        <v>12900</v>
      </c>
      <c r="H189" s="105">
        <v>12169</v>
      </c>
      <c r="I189" s="105">
        <v>285300</v>
      </c>
      <c r="J189" s="105">
        <v>151395</v>
      </c>
      <c r="K189" s="105">
        <v>133905</v>
      </c>
      <c r="L189" s="92">
        <f t="shared" si="6"/>
        <v>960</v>
      </c>
      <c r="M189" s="92">
        <f t="shared" si="7"/>
        <v>943</v>
      </c>
      <c r="N189" s="93">
        <f t="shared" si="8"/>
        <v>88.62</v>
      </c>
      <c r="O189" s="93">
        <f t="shared" si="8"/>
        <v>92.23</v>
      </c>
      <c r="P189" s="93">
        <f t="shared" si="8"/>
        <v>84.86</v>
      </c>
    </row>
    <row r="190" spans="1:16" s="94" customFormat="1" ht="15.9" customHeight="1">
      <c r="A190" s="89" t="s">
        <v>688</v>
      </c>
      <c r="B190" s="90" t="s">
        <v>499</v>
      </c>
      <c r="C190" s="105">
        <v>324237</v>
      </c>
      <c r="D190" s="105">
        <v>175073</v>
      </c>
      <c r="E190" s="105">
        <v>149164</v>
      </c>
      <c r="F190" s="105">
        <v>44186</v>
      </c>
      <c r="G190" s="105">
        <v>24262</v>
      </c>
      <c r="H190" s="105">
        <v>19924</v>
      </c>
      <c r="I190" s="105">
        <v>227726</v>
      </c>
      <c r="J190" s="105">
        <v>123824</v>
      </c>
      <c r="K190" s="105">
        <v>103902</v>
      </c>
      <c r="L190" s="92">
        <f t="shared" si="6"/>
        <v>852</v>
      </c>
      <c r="M190" s="92">
        <f t="shared" si="7"/>
        <v>821</v>
      </c>
      <c r="N190" s="93">
        <f t="shared" si="8"/>
        <v>81.319999999999993</v>
      </c>
      <c r="O190" s="93">
        <f t="shared" si="8"/>
        <v>82.11</v>
      </c>
      <c r="P190" s="93">
        <f t="shared" si="8"/>
        <v>80.39</v>
      </c>
    </row>
    <row r="191" spans="1:16" s="94" customFormat="1" ht="15.9" customHeight="1">
      <c r="A191" s="89" t="s">
        <v>689</v>
      </c>
      <c r="B191" s="90" t="s">
        <v>499</v>
      </c>
      <c r="C191" s="105">
        <v>305609</v>
      </c>
      <c r="D191" s="105">
        <v>156489</v>
      </c>
      <c r="E191" s="105">
        <v>149120</v>
      </c>
      <c r="F191" s="105">
        <v>23182</v>
      </c>
      <c r="G191" s="105">
        <v>11877</v>
      </c>
      <c r="H191" s="105">
        <v>11305</v>
      </c>
      <c r="I191" s="105">
        <v>249617</v>
      </c>
      <c r="J191" s="105">
        <v>131561</v>
      </c>
      <c r="K191" s="105">
        <v>118056</v>
      </c>
      <c r="L191" s="92">
        <f t="shared" si="6"/>
        <v>953</v>
      </c>
      <c r="M191" s="92">
        <f t="shared" si="7"/>
        <v>952</v>
      </c>
      <c r="N191" s="93">
        <f t="shared" si="8"/>
        <v>88.38</v>
      </c>
      <c r="O191" s="93">
        <f t="shared" si="8"/>
        <v>90.98</v>
      </c>
      <c r="P191" s="93">
        <f t="shared" si="8"/>
        <v>85.66</v>
      </c>
    </row>
    <row r="192" spans="1:16" s="94" customFormat="1" ht="15.9" customHeight="1">
      <c r="A192" s="89" t="s">
        <v>690</v>
      </c>
      <c r="B192" s="90" t="s">
        <v>499</v>
      </c>
      <c r="C192" s="105">
        <v>304584</v>
      </c>
      <c r="D192" s="105">
        <v>154861</v>
      </c>
      <c r="E192" s="105">
        <v>149723</v>
      </c>
      <c r="F192" s="105">
        <v>23023</v>
      </c>
      <c r="G192" s="105">
        <v>11864</v>
      </c>
      <c r="H192" s="105">
        <v>11159</v>
      </c>
      <c r="I192" s="105">
        <v>256313</v>
      </c>
      <c r="J192" s="105">
        <v>134864</v>
      </c>
      <c r="K192" s="105">
        <v>121449</v>
      </c>
      <c r="L192" s="92">
        <f t="shared" si="6"/>
        <v>967</v>
      </c>
      <c r="M192" s="92">
        <f t="shared" si="7"/>
        <v>941</v>
      </c>
      <c r="N192" s="93">
        <f t="shared" si="8"/>
        <v>91.03</v>
      </c>
      <c r="O192" s="93">
        <f t="shared" si="8"/>
        <v>94.31</v>
      </c>
      <c r="P192" s="93">
        <f t="shared" si="8"/>
        <v>87.65</v>
      </c>
    </row>
    <row r="193" spans="1:16" s="94" customFormat="1" ht="15.9" customHeight="1">
      <c r="A193" s="89" t="s">
        <v>691</v>
      </c>
      <c r="B193" s="90" t="s">
        <v>499</v>
      </c>
      <c r="C193" s="105">
        <v>293719</v>
      </c>
      <c r="D193" s="105">
        <v>150487</v>
      </c>
      <c r="E193" s="105">
        <v>143232</v>
      </c>
      <c r="F193" s="105">
        <v>25130</v>
      </c>
      <c r="G193" s="105">
        <v>12923</v>
      </c>
      <c r="H193" s="105">
        <v>12207</v>
      </c>
      <c r="I193" s="105">
        <v>229952</v>
      </c>
      <c r="J193" s="105">
        <v>124412</v>
      </c>
      <c r="K193" s="105">
        <v>105540</v>
      </c>
      <c r="L193" s="92">
        <f t="shared" si="6"/>
        <v>952</v>
      </c>
      <c r="M193" s="92">
        <f t="shared" si="7"/>
        <v>945</v>
      </c>
      <c r="N193" s="93">
        <f t="shared" si="8"/>
        <v>85.61</v>
      </c>
      <c r="O193" s="93">
        <f t="shared" si="8"/>
        <v>90.44</v>
      </c>
      <c r="P193" s="93">
        <f t="shared" si="8"/>
        <v>80.55</v>
      </c>
    </row>
    <row r="194" spans="1:16" s="94" customFormat="1" ht="15.9" customHeight="1">
      <c r="A194" s="89" t="s">
        <v>692</v>
      </c>
      <c r="B194" s="90" t="s">
        <v>499</v>
      </c>
      <c r="C194" s="105">
        <v>288718</v>
      </c>
      <c r="D194" s="105">
        <v>147299</v>
      </c>
      <c r="E194" s="105">
        <v>141419</v>
      </c>
      <c r="F194" s="105">
        <v>24006</v>
      </c>
      <c r="G194" s="105">
        <v>12303</v>
      </c>
      <c r="H194" s="105">
        <v>11703</v>
      </c>
      <c r="I194" s="105">
        <v>218828</v>
      </c>
      <c r="J194" s="105">
        <v>117371</v>
      </c>
      <c r="K194" s="105">
        <v>101457</v>
      </c>
      <c r="L194" s="92">
        <f t="shared" ref="L194:L257" si="9">ROUND((E194/D194)*1000,0)</f>
        <v>960</v>
      </c>
      <c r="M194" s="92">
        <f t="shared" ref="M194:M257" si="10">ROUND((H194/G194)*1000,0)</f>
        <v>951</v>
      </c>
      <c r="N194" s="93">
        <f t="shared" ref="N194:P257" si="11">ROUND(I194/(C194-F194)*100,2)</f>
        <v>82.67</v>
      </c>
      <c r="O194" s="93">
        <f t="shared" si="11"/>
        <v>86.94</v>
      </c>
      <c r="P194" s="93">
        <f t="shared" si="11"/>
        <v>78.209999999999994</v>
      </c>
    </row>
    <row r="195" spans="1:16" s="94" customFormat="1" ht="15.9" customHeight="1">
      <c r="A195" s="89" t="s">
        <v>693</v>
      </c>
      <c r="B195" s="90" t="s">
        <v>499</v>
      </c>
      <c r="C195" s="105">
        <v>249840</v>
      </c>
      <c r="D195" s="105">
        <v>128139</v>
      </c>
      <c r="E195" s="105">
        <v>121701</v>
      </c>
      <c r="F195" s="105">
        <v>22956</v>
      </c>
      <c r="G195" s="105">
        <v>11827</v>
      </c>
      <c r="H195" s="105">
        <v>11129</v>
      </c>
      <c r="I195" s="105">
        <v>194410</v>
      </c>
      <c r="J195" s="105">
        <v>103668</v>
      </c>
      <c r="K195" s="105">
        <v>90742</v>
      </c>
      <c r="L195" s="92">
        <f t="shared" si="9"/>
        <v>950</v>
      </c>
      <c r="M195" s="92">
        <f t="shared" si="10"/>
        <v>941</v>
      </c>
      <c r="N195" s="93">
        <f t="shared" si="11"/>
        <v>85.69</v>
      </c>
      <c r="O195" s="93">
        <f t="shared" si="11"/>
        <v>89.13</v>
      </c>
      <c r="P195" s="93">
        <f t="shared" si="11"/>
        <v>82.07</v>
      </c>
    </row>
    <row r="196" spans="1:16" s="94" customFormat="1" ht="15.9" customHeight="1">
      <c r="A196" s="89" t="s">
        <v>694</v>
      </c>
      <c r="B196" s="90" t="s">
        <v>499</v>
      </c>
      <c r="C196" s="105">
        <v>239022</v>
      </c>
      <c r="D196" s="105">
        <v>119151</v>
      </c>
      <c r="E196" s="105">
        <v>119871</v>
      </c>
      <c r="F196" s="105">
        <v>45483</v>
      </c>
      <c r="G196" s="105">
        <v>22981</v>
      </c>
      <c r="H196" s="105">
        <v>22502</v>
      </c>
      <c r="I196" s="105">
        <v>116233</v>
      </c>
      <c r="J196" s="105">
        <v>63607</v>
      </c>
      <c r="K196" s="105">
        <v>52626</v>
      </c>
      <c r="L196" s="92">
        <f t="shared" si="9"/>
        <v>1006</v>
      </c>
      <c r="M196" s="92">
        <f t="shared" si="10"/>
        <v>979</v>
      </c>
      <c r="N196" s="93">
        <f t="shared" si="11"/>
        <v>60.06</v>
      </c>
      <c r="O196" s="93">
        <f t="shared" si="11"/>
        <v>66.14</v>
      </c>
      <c r="P196" s="93">
        <f t="shared" si="11"/>
        <v>54.05</v>
      </c>
    </row>
    <row r="197" spans="1:16" s="94" customFormat="1" ht="15.9" customHeight="1">
      <c r="A197" s="89" t="s">
        <v>695</v>
      </c>
      <c r="B197" s="90" t="s">
        <v>499</v>
      </c>
      <c r="C197" s="105">
        <v>235583</v>
      </c>
      <c r="D197" s="105">
        <v>119578</v>
      </c>
      <c r="E197" s="105">
        <v>116005</v>
      </c>
      <c r="F197" s="105">
        <v>18575</v>
      </c>
      <c r="G197" s="105">
        <v>9601</v>
      </c>
      <c r="H197" s="105">
        <v>8974</v>
      </c>
      <c r="I197" s="105">
        <v>186844</v>
      </c>
      <c r="J197" s="105">
        <v>98723</v>
      </c>
      <c r="K197" s="105">
        <v>88121</v>
      </c>
      <c r="L197" s="92">
        <f t="shared" si="9"/>
        <v>970</v>
      </c>
      <c r="M197" s="92">
        <f t="shared" si="10"/>
        <v>935</v>
      </c>
      <c r="N197" s="93">
        <f t="shared" si="11"/>
        <v>86.1</v>
      </c>
      <c r="O197" s="93">
        <f t="shared" si="11"/>
        <v>89.77</v>
      </c>
      <c r="P197" s="93">
        <f t="shared" si="11"/>
        <v>82.33</v>
      </c>
    </row>
    <row r="198" spans="1:16" s="94" customFormat="1" ht="15.9" customHeight="1">
      <c r="A198" s="104" t="s">
        <v>696</v>
      </c>
      <c r="B198" s="98" t="s">
        <v>341</v>
      </c>
      <c r="C198" s="105">
        <v>200762</v>
      </c>
      <c r="D198" s="105">
        <v>104852</v>
      </c>
      <c r="E198" s="105">
        <v>95910</v>
      </c>
      <c r="F198" s="105">
        <v>21122</v>
      </c>
      <c r="G198" s="105">
        <v>10799</v>
      </c>
      <c r="H198" s="105">
        <v>10323</v>
      </c>
      <c r="I198" s="105">
        <v>159984</v>
      </c>
      <c r="J198" s="105">
        <v>88125</v>
      </c>
      <c r="K198" s="105">
        <v>71859</v>
      </c>
      <c r="L198" s="92">
        <f t="shared" si="9"/>
        <v>915</v>
      </c>
      <c r="M198" s="92">
        <f t="shared" si="10"/>
        <v>956</v>
      </c>
      <c r="N198" s="93">
        <f t="shared" si="11"/>
        <v>89.06</v>
      </c>
      <c r="O198" s="93">
        <f t="shared" si="11"/>
        <v>93.7</v>
      </c>
      <c r="P198" s="93">
        <f t="shared" si="11"/>
        <v>83.96</v>
      </c>
    </row>
    <row r="199" spans="1:16" s="94" customFormat="1" ht="15.9" customHeight="1">
      <c r="A199" s="89" t="s">
        <v>697</v>
      </c>
      <c r="B199" s="90" t="s">
        <v>499</v>
      </c>
      <c r="C199" s="105">
        <v>199758</v>
      </c>
      <c r="D199" s="105">
        <v>104966</v>
      </c>
      <c r="E199" s="105">
        <v>94792</v>
      </c>
      <c r="F199" s="105">
        <v>22028</v>
      </c>
      <c r="G199" s="105">
        <v>11335</v>
      </c>
      <c r="H199" s="105">
        <v>10693</v>
      </c>
      <c r="I199" s="105">
        <v>145229</v>
      </c>
      <c r="J199" s="105">
        <v>79076</v>
      </c>
      <c r="K199" s="105">
        <v>66153</v>
      </c>
      <c r="L199" s="92">
        <f t="shared" si="9"/>
        <v>903</v>
      </c>
      <c r="M199" s="92">
        <f t="shared" si="10"/>
        <v>943</v>
      </c>
      <c r="N199" s="93">
        <f t="shared" si="11"/>
        <v>81.709999999999994</v>
      </c>
      <c r="O199" s="93">
        <f t="shared" si="11"/>
        <v>84.45</v>
      </c>
      <c r="P199" s="93">
        <f t="shared" si="11"/>
        <v>78.66</v>
      </c>
    </row>
    <row r="200" spans="1:16" s="94" customFormat="1" ht="15.9" customHeight="1">
      <c r="A200" s="89" t="s">
        <v>698</v>
      </c>
      <c r="B200" s="90" t="s">
        <v>499</v>
      </c>
      <c r="C200" s="105">
        <v>181182</v>
      </c>
      <c r="D200" s="105">
        <v>91583</v>
      </c>
      <c r="E200" s="105">
        <v>89599</v>
      </c>
      <c r="F200" s="105">
        <v>13663</v>
      </c>
      <c r="G200" s="105">
        <v>7095</v>
      </c>
      <c r="H200" s="105">
        <v>6568</v>
      </c>
      <c r="I200" s="105">
        <v>147565</v>
      </c>
      <c r="J200" s="105">
        <v>76746</v>
      </c>
      <c r="K200" s="105">
        <v>70819</v>
      </c>
      <c r="L200" s="92">
        <f t="shared" si="9"/>
        <v>978</v>
      </c>
      <c r="M200" s="92">
        <f t="shared" si="10"/>
        <v>926</v>
      </c>
      <c r="N200" s="93">
        <f t="shared" si="11"/>
        <v>88.09</v>
      </c>
      <c r="O200" s="93">
        <f t="shared" si="11"/>
        <v>90.84</v>
      </c>
      <c r="P200" s="93">
        <f t="shared" si="11"/>
        <v>85.29</v>
      </c>
    </row>
    <row r="201" spans="1:16" s="94" customFormat="1" ht="15.9" customHeight="1">
      <c r="A201" s="89" t="s">
        <v>699</v>
      </c>
      <c r="B201" s="90" t="s">
        <v>499</v>
      </c>
      <c r="C201" s="105">
        <v>175474</v>
      </c>
      <c r="D201" s="105">
        <v>90810</v>
      </c>
      <c r="E201" s="105">
        <v>84664</v>
      </c>
      <c r="F201" s="105">
        <v>13049</v>
      </c>
      <c r="G201" s="105">
        <v>6741</v>
      </c>
      <c r="H201" s="105">
        <v>6308</v>
      </c>
      <c r="I201" s="105">
        <v>137367</v>
      </c>
      <c r="J201" s="105">
        <v>74561</v>
      </c>
      <c r="K201" s="105">
        <v>62806</v>
      </c>
      <c r="L201" s="92">
        <f t="shared" si="9"/>
        <v>932</v>
      </c>
      <c r="M201" s="92">
        <f t="shared" si="10"/>
        <v>936</v>
      </c>
      <c r="N201" s="93">
        <f t="shared" si="11"/>
        <v>84.57</v>
      </c>
      <c r="O201" s="93">
        <f t="shared" si="11"/>
        <v>88.69</v>
      </c>
      <c r="P201" s="93">
        <f t="shared" si="11"/>
        <v>80.150000000000006</v>
      </c>
    </row>
    <row r="202" spans="1:16" s="94" customFormat="1" ht="15.9" customHeight="1">
      <c r="A202" s="104" t="s">
        <v>700</v>
      </c>
      <c r="B202" s="98" t="s">
        <v>341</v>
      </c>
      <c r="C202" s="105">
        <v>169127</v>
      </c>
      <c r="D202" s="105">
        <v>85362</v>
      </c>
      <c r="E202" s="105">
        <v>83765</v>
      </c>
      <c r="F202" s="105">
        <v>14365</v>
      </c>
      <c r="G202" s="105">
        <v>7259</v>
      </c>
      <c r="H202" s="105">
        <v>7106</v>
      </c>
      <c r="I202" s="105">
        <v>139303</v>
      </c>
      <c r="J202" s="105">
        <v>72948</v>
      </c>
      <c r="K202" s="105">
        <v>66355</v>
      </c>
      <c r="L202" s="92">
        <f t="shared" si="9"/>
        <v>981</v>
      </c>
      <c r="M202" s="92">
        <f t="shared" si="10"/>
        <v>979</v>
      </c>
      <c r="N202" s="93">
        <f t="shared" si="11"/>
        <v>90.01</v>
      </c>
      <c r="O202" s="93">
        <f t="shared" si="11"/>
        <v>93.4</v>
      </c>
      <c r="P202" s="93">
        <f t="shared" si="11"/>
        <v>86.56</v>
      </c>
    </row>
    <row r="203" spans="1:16" s="94" customFormat="1" ht="15.9" customHeight="1">
      <c r="A203" s="116" t="s">
        <v>701</v>
      </c>
      <c r="B203" s="90" t="s">
        <v>499</v>
      </c>
      <c r="C203" s="105">
        <v>169013</v>
      </c>
      <c r="D203" s="105">
        <v>85226</v>
      </c>
      <c r="E203" s="105">
        <v>83787</v>
      </c>
      <c r="F203" s="105">
        <v>14522</v>
      </c>
      <c r="G203" s="105">
        <v>7441</v>
      </c>
      <c r="H203" s="105">
        <v>7081</v>
      </c>
      <c r="I203" s="105">
        <v>132911</v>
      </c>
      <c r="J203" s="105">
        <v>69531</v>
      </c>
      <c r="K203" s="105">
        <v>63380</v>
      </c>
      <c r="L203" s="92">
        <f t="shared" si="9"/>
        <v>983</v>
      </c>
      <c r="M203" s="92">
        <f t="shared" si="10"/>
        <v>952</v>
      </c>
      <c r="N203" s="93">
        <f t="shared" si="11"/>
        <v>86.03</v>
      </c>
      <c r="O203" s="93">
        <f t="shared" si="11"/>
        <v>89.39</v>
      </c>
      <c r="P203" s="93">
        <f t="shared" si="11"/>
        <v>82.63</v>
      </c>
    </row>
    <row r="204" spans="1:16" s="94" customFormat="1" ht="15.9" customHeight="1">
      <c r="A204" s="89" t="s">
        <v>702</v>
      </c>
      <c r="B204" s="90" t="s">
        <v>499</v>
      </c>
      <c r="C204" s="105">
        <v>164593</v>
      </c>
      <c r="D204" s="105">
        <v>82466</v>
      </c>
      <c r="E204" s="105">
        <v>82127</v>
      </c>
      <c r="F204" s="105">
        <v>10349</v>
      </c>
      <c r="G204" s="105">
        <v>5257</v>
      </c>
      <c r="H204" s="105">
        <v>5092</v>
      </c>
      <c r="I204" s="105">
        <v>141381</v>
      </c>
      <c r="J204" s="105">
        <v>72831</v>
      </c>
      <c r="K204" s="105">
        <v>68550</v>
      </c>
      <c r="L204" s="92">
        <f t="shared" si="9"/>
        <v>996</v>
      </c>
      <c r="M204" s="92">
        <f t="shared" si="10"/>
        <v>969</v>
      </c>
      <c r="N204" s="93">
        <f t="shared" si="11"/>
        <v>91.66</v>
      </c>
      <c r="O204" s="93">
        <f t="shared" si="11"/>
        <v>94.33</v>
      </c>
      <c r="P204" s="93">
        <f t="shared" si="11"/>
        <v>88.99</v>
      </c>
    </row>
    <row r="205" spans="1:16" s="94" customFormat="1" ht="15.9" customHeight="1">
      <c r="A205" s="89" t="s">
        <v>703</v>
      </c>
      <c r="B205" s="90" t="s">
        <v>499</v>
      </c>
      <c r="C205" s="105">
        <v>144891</v>
      </c>
      <c r="D205" s="105">
        <v>73491</v>
      </c>
      <c r="E205" s="105">
        <v>71400</v>
      </c>
      <c r="F205" s="105">
        <v>12578</v>
      </c>
      <c r="G205" s="105">
        <v>6495</v>
      </c>
      <c r="H205" s="105">
        <v>6083</v>
      </c>
      <c r="I205" s="105">
        <v>114952</v>
      </c>
      <c r="J205" s="105">
        <v>60499</v>
      </c>
      <c r="K205" s="105">
        <v>54453</v>
      </c>
      <c r="L205" s="92">
        <f t="shared" si="9"/>
        <v>972</v>
      </c>
      <c r="M205" s="92">
        <f t="shared" si="10"/>
        <v>937</v>
      </c>
      <c r="N205" s="93">
        <f t="shared" si="11"/>
        <v>86.88</v>
      </c>
      <c r="O205" s="93">
        <f t="shared" si="11"/>
        <v>90.3</v>
      </c>
      <c r="P205" s="93">
        <f t="shared" si="11"/>
        <v>83.37</v>
      </c>
    </row>
    <row r="206" spans="1:16" s="94" customFormat="1" ht="15.9" customHeight="1">
      <c r="A206" s="104" t="s">
        <v>704</v>
      </c>
      <c r="B206" s="98" t="s">
        <v>341</v>
      </c>
      <c r="C206" s="105">
        <v>138036</v>
      </c>
      <c r="D206" s="105">
        <v>70734</v>
      </c>
      <c r="E206" s="105">
        <v>67302</v>
      </c>
      <c r="F206" s="105">
        <v>10760</v>
      </c>
      <c r="G206" s="105">
        <v>5502</v>
      </c>
      <c r="H206" s="105">
        <v>5258</v>
      </c>
      <c r="I206" s="105">
        <v>111073</v>
      </c>
      <c r="J206" s="105">
        <v>60272</v>
      </c>
      <c r="K206" s="105">
        <v>50801</v>
      </c>
      <c r="L206" s="92">
        <f t="shared" si="9"/>
        <v>951</v>
      </c>
      <c r="M206" s="92">
        <f t="shared" si="10"/>
        <v>956</v>
      </c>
      <c r="N206" s="93">
        <f t="shared" si="11"/>
        <v>87.27</v>
      </c>
      <c r="O206" s="93">
        <f t="shared" si="11"/>
        <v>92.4</v>
      </c>
      <c r="P206" s="93">
        <f t="shared" si="11"/>
        <v>81.88</v>
      </c>
    </row>
    <row r="207" spans="1:16" s="94" customFormat="1" ht="15.9" customHeight="1">
      <c r="A207" s="89" t="s">
        <v>705</v>
      </c>
      <c r="B207" s="90" t="s">
        <v>499</v>
      </c>
      <c r="C207" s="105">
        <v>132855</v>
      </c>
      <c r="D207" s="105">
        <v>67135</v>
      </c>
      <c r="E207" s="105">
        <v>65720</v>
      </c>
      <c r="F207" s="105">
        <v>9829</v>
      </c>
      <c r="G207" s="105">
        <v>4978</v>
      </c>
      <c r="H207" s="105">
        <v>4851</v>
      </c>
      <c r="I207" s="105">
        <v>111895</v>
      </c>
      <c r="J207" s="105">
        <v>58405</v>
      </c>
      <c r="K207" s="105">
        <v>53490</v>
      </c>
      <c r="L207" s="92">
        <f t="shared" si="9"/>
        <v>979</v>
      </c>
      <c r="M207" s="92">
        <f t="shared" si="10"/>
        <v>974</v>
      </c>
      <c r="N207" s="93">
        <f t="shared" si="11"/>
        <v>90.95</v>
      </c>
      <c r="O207" s="93">
        <f t="shared" si="11"/>
        <v>93.96</v>
      </c>
      <c r="P207" s="93">
        <f t="shared" si="11"/>
        <v>87.88</v>
      </c>
    </row>
    <row r="208" spans="1:16" s="94" customFormat="1" ht="15.9" customHeight="1">
      <c r="A208" s="89" t="s">
        <v>706</v>
      </c>
      <c r="B208" s="90" t="s">
        <v>499</v>
      </c>
      <c r="C208" s="105">
        <v>132016</v>
      </c>
      <c r="D208" s="105">
        <v>65839</v>
      </c>
      <c r="E208" s="105">
        <v>66177</v>
      </c>
      <c r="F208" s="105">
        <v>7382</v>
      </c>
      <c r="G208" s="105">
        <v>3862</v>
      </c>
      <c r="H208" s="105">
        <v>3520</v>
      </c>
      <c r="I208" s="105">
        <v>116126</v>
      </c>
      <c r="J208" s="105">
        <v>59536</v>
      </c>
      <c r="K208" s="105">
        <v>56590</v>
      </c>
      <c r="L208" s="92">
        <f t="shared" si="9"/>
        <v>1005</v>
      </c>
      <c r="M208" s="92">
        <f t="shared" si="10"/>
        <v>911</v>
      </c>
      <c r="N208" s="93">
        <f t="shared" si="11"/>
        <v>93.17</v>
      </c>
      <c r="O208" s="93">
        <f t="shared" si="11"/>
        <v>96.06</v>
      </c>
      <c r="P208" s="93">
        <f t="shared" si="11"/>
        <v>90.32</v>
      </c>
    </row>
    <row r="209" spans="1:16" s="94" customFormat="1" ht="15.9" customHeight="1">
      <c r="A209" s="89" t="s">
        <v>707</v>
      </c>
      <c r="B209" s="90" t="s">
        <v>499</v>
      </c>
      <c r="C209" s="105">
        <v>127342</v>
      </c>
      <c r="D209" s="105">
        <v>64898</v>
      </c>
      <c r="E209" s="105">
        <v>62444</v>
      </c>
      <c r="F209" s="105">
        <v>10545</v>
      </c>
      <c r="G209" s="105">
        <v>5422</v>
      </c>
      <c r="H209" s="105">
        <v>5123</v>
      </c>
      <c r="I209" s="105">
        <v>104139</v>
      </c>
      <c r="J209" s="105">
        <v>54714</v>
      </c>
      <c r="K209" s="105">
        <v>49425</v>
      </c>
      <c r="L209" s="92">
        <f t="shared" si="9"/>
        <v>962</v>
      </c>
      <c r="M209" s="92">
        <f t="shared" si="10"/>
        <v>945</v>
      </c>
      <c r="N209" s="93">
        <f t="shared" si="11"/>
        <v>89.16</v>
      </c>
      <c r="O209" s="93">
        <f t="shared" si="11"/>
        <v>91.99</v>
      </c>
      <c r="P209" s="93">
        <f t="shared" si="11"/>
        <v>86.22</v>
      </c>
    </row>
    <row r="210" spans="1:16" s="94" customFormat="1" ht="15.9" customHeight="1">
      <c r="A210" s="89" t="s">
        <v>708</v>
      </c>
      <c r="B210" s="90" t="s">
        <v>499</v>
      </c>
      <c r="C210" s="105">
        <v>126894</v>
      </c>
      <c r="D210" s="105">
        <v>65334</v>
      </c>
      <c r="E210" s="105">
        <v>61560</v>
      </c>
      <c r="F210" s="105">
        <v>12116</v>
      </c>
      <c r="G210" s="105">
        <v>6221</v>
      </c>
      <c r="H210" s="105">
        <v>5895</v>
      </c>
      <c r="I210" s="105">
        <v>93578</v>
      </c>
      <c r="J210" s="105">
        <v>52118</v>
      </c>
      <c r="K210" s="105">
        <v>41460</v>
      </c>
      <c r="L210" s="92">
        <f t="shared" si="9"/>
        <v>942</v>
      </c>
      <c r="M210" s="92">
        <f t="shared" si="10"/>
        <v>948</v>
      </c>
      <c r="N210" s="93">
        <f t="shared" si="11"/>
        <v>81.53</v>
      </c>
      <c r="O210" s="93">
        <f t="shared" si="11"/>
        <v>88.17</v>
      </c>
      <c r="P210" s="93">
        <f t="shared" si="11"/>
        <v>74.48</v>
      </c>
    </row>
    <row r="211" spans="1:16" s="94" customFormat="1" ht="15.9" customHeight="1">
      <c r="A211" s="89" t="s">
        <v>709</v>
      </c>
      <c r="B211" s="90" t="s">
        <v>499</v>
      </c>
      <c r="C211" s="105">
        <v>122875</v>
      </c>
      <c r="D211" s="105">
        <v>62734</v>
      </c>
      <c r="E211" s="105">
        <v>60141</v>
      </c>
      <c r="F211" s="105">
        <v>16299</v>
      </c>
      <c r="G211" s="105">
        <v>8334</v>
      </c>
      <c r="H211" s="105">
        <v>7965</v>
      </c>
      <c r="I211" s="105">
        <v>80689</v>
      </c>
      <c r="J211" s="105">
        <v>43428</v>
      </c>
      <c r="K211" s="105">
        <v>37261</v>
      </c>
      <c r="L211" s="92">
        <f t="shared" si="9"/>
        <v>959</v>
      </c>
      <c r="M211" s="92">
        <f t="shared" si="10"/>
        <v>956</v>
      </c>
      <c r="N211" s="93">
        <f t="shared" si="11"/>
        <v>75.709999999999994</v>
      </c>
      <c r="O211" s="93">
        <f t="shared" si="11"/>
        <v>79.83</v>
      </c>
      <c r="P211" s="93">
        <f t="shared" si="11"/>
        <v>71.41</v>
      </c>
    </row>
    <row r="212" spans="1:16" s="94" customFormat="1" ht="15.9" customHeight="1">
      <c r="A212" s="104" t="s">
        <v>710</v>
      </c>
      <c r="B212" s="98" t="s">
        <v>341</v>
      </c>
      <c r="C212" s="105">
        <v>110668</v>
      </c>
      <c r="D212" s="105">
        <v>56416</v>
      </c>
      <c r="E212" s="105">
        <v>54252</v>
      </c>
      <c r="F212" s="105">
        <v>8452</v>
      </c>
      <c r="G212" s="105">
        <v>4387</v>
      </c>
      <c r="H212" s="105">
        <v>4065</v>
      </c>
      <c r="I212" s="105">
        <v>92253</v>
      </c>
      <c r="J212" s="105">
        <v>48799</v>
      </c>
      <c r="K212" s="105">
        <v>43454</v>
      </c>
      <c r="L212" s="92">
        <f t="shared" si="9"/>
        <v>962</v>
      </c>
      <c r="M212" s="92">
        <f t="shared" si="10"/>
        <v>927</v>
      </c>
      <c r="N212" s="93">
        <f t="shared" si="11"/>
        <v>90.25</v>
      </c>
      <c r="O212" s="93">
        <f t="shared" si="11"/>
        <v>93.79</v>
      </c>
      <c r="P212" s="93">
        <f t="shared" si="11"/>
        <v>86.58</v>
      </c>
    </row>
    <row r="213" spans="1:16" s="94" customFormat="1" ht="15.9" customHeight="1">
      <c r="A213" s="89" t="s">
        <v>711</v>
      </c>
      <c r="B213" s="90" t="s">
        <v>499</v>
      </c>
      <c r="C213" s="105">
        <v>106760</v>
      </c>
      <c r="D213" s="105">
        <v>53803</v>
      </c>
      <c r="E213" s="105">
        <v>52957</v>
      </c>
      <c r="F213" s="105">
        <v>7910</v>
      </c>
      <c r="G213" s="105">
        <v>4053</v>
      </c>
      <c r="H213" s="105">
        <v>3857</v>
      </c>
      <c r="I213" s="105">
        <v>90698</v>
      </c>
      <c r="J213" s="105">
        <v>47016</v>
      </c>
      <c r="K213" s="105">
        <v>43682</v>
      </c>
      <c r="L213" s="92">
        <f t="shared" si="9"/>
        <v>984</v>
      </c>
      <c r="M213" s="92">
        <f t="shared" si="10"/>
        <v>952</v>
      </c>
      <c r="N213" s="93">
        <f t="shared" si="11"/>
        <v>91.75</v>
      </c>
      <c r="O213" s="93">
        <f t="shared" si="11"/>
        <v>94.5</v>
      </c>
      <c r="P213" s="93">
        <f t="shared" si="11"/>
        <v>88.97</v>
      </c>
    </row>
    <row r="214" spans="1:16" s="94" customFormat="1" ht="15.9" customHeight="1">
      <c r="A214" s="95" t="s">
        <v>712</v>
      </c>
      <c r="B214" s="90" t="s">
        <v>499</v>
      </c>
      <c r="C214" s="96">
        <v>1337131</v>
      </c>
      <c r="D214" s="96">
        <v>696858</v>
      </c>
      <c r="E214" s="96">
        <v>640273</v>
      </c>
      <c r="F214" s="96">
        <v>153872</v>
      </c>
      <c r="G214" s="96">
        <v>81190</v>
      </c>
      <c r="H214" s="96">
        <v>72682</v>
      </c>
      <c r="I214" s="96">
        <v>1016910</v>
      </c>
      <c r="J214" s="96">
        <v>562304</v>
      </c>
      <c r="K214" s="96">
        <v>454606</v>
      </c>
      <c r="L214" s="92">
        <f t="shared" si="9"/>
        <v>919</v>
      </c>
      <c r="M214" s="92">
        <f t="shared" si="10"/>
        <v>895</v>
      </c>
      <c r="N214" s="93">
        <f t="shared" si="11"/>
        <v>85.94</v>
      </c>
      <c r="O214" s="93">
        <f t="shared" si="11"/>
        <v>91.33</v>
      </c>
      <c r="P214" s="93">
        <f t="shared" si="11"/>
        <v>80.09</v>
      </c>
    </row>
    <row r="215" spans="1:16" s="94" customFormat="1" ht="15.9" customHeight="1">
      <c r="A215" s="95" t="s">
        <v>713</v>
      </c>
      <c r="B215" s="90" t="s">
        <v>499</v>
      </c>
      <c r="C215" s="96">
        <v>1195298</v>
      </c>
      <c r="D215" s="96">
        <v>633363</v>
      </c>
      <c r="E215" s="96">
        <v>561935</v>
      </c>
      <c r="F215" s="96">
        <v>151010</v>
      </c>
      <c r="G215" s="96">
        <v>79216</v>
      </c>
      <c r="H215" s="96">
        <v>71794</v>
      </c>
      <c r="I215" s="96">
        <v>842117</v>
      </c>
      <c r="J215" s="96">
        <v>486970</v>
      </c>
      <c r="K215" s="96">
        <v>355147</v>
      </c>
      <c r="L215" s="92">
        <f t="shared" si="9"/>
        <v>887</v>
      </c>
      <c r="M215" s="92">
        <f t="shared" si="10"/>
        <v>906</v>
      </c>
      <c r="N215" s="93">
        <f t="shared" si="11"/>
        <v>80.64</v>
      </c>
      <c r="O215" s="93">
        <f t="shared" si="11"/>
        <v>87.88</v>
      </c>
      <c r="P215" s="93">
        <f t="shared" si="11"/>
        <v>72.459999999999994</v>
      </c>
    </row>
    <row r="216" spans="1:16" s="94" customFormat="1" ht="15.9" customHeight="1">
      <c r="A216" s="95" t="s">
        <v>714</v>
      </c>
      <c r="B216" s="90" t="s">
        <v>499</v>
      </c>
      <c r="C216" s="96">
        <v>1126741</v>
      </c>
      <c r="D216" s="96">
        <v>586634</v>
      </c>
      <c r="E216" s="96">
        <v>540107</v>
      </c>
      <c r="F216" s="96">
        <v>128541</v>
      </c>
      <c r="G216" s="96">
        <v>67682</v>
      </c>
      <c r="H216" s="96">
        <v>60859</v>
      </c>
      <c r="I216" s="96">
        <v>882634</v>
      </c>
      <c r="J216" s="96">
        <v>481976</v>
      </c>
      <c r="K216" s="96">
        <v>400658</v>
      </c>
      <c r="L216" s="92">
        <f t="shared" si="9"/>
        <v>921</v>
      </c>
      <c r="M216" s="92">
        <f t="shared" si="10"/>
        <v>899</v>
      </c>
      <c r="N216" s="93">
        <f t="shared" si="11"/>
        <v>88.42</v>
      </c>
      <c r="O216" s="93">
        <f t="shared" si="11"/>
        <v>92.87</v>
      </c>
      <c r="P216" s="93">
        <f t="shared" si="11"/>
        <v>83.6</v>
      </c>
    </row>
    <row r="217" spans="1:16" s="94" customFormat="1" ht="15.9" customHeight="1">
      <c r="A217" s="95" t="s">
        <v>715</v>
      </c>
      <c r="B217" s="90" t="s">
        <v>499</v>
      </c>
      <c r="C217" s="96">
        <v>563417</v>
      </c>
      <c r="D217" s="96">
        <v>299232</v>
      </c>
      <c r="E217" s="96">
        <v>264185</v>
      </c>
      <c r="F217" s="96">
        <v>67672</v>
      </c>
      <c r="G217" s="96">
        <v>36058</v>
      </c>
      <c r="H217" s="96">
        <v>31614</v>
      </c>
      <c r="I217" s="96">
        <v>420736</v>
      </c>
      <c r="J217" s="96">
        <v>242827</v>
      </c>
      <c r="K217" s="96">
        <v>177909</v>
      </c>
      <c r="L217" s="92">
        <f t="shared" si="9"/>
        <v>883</v>
      </c>
      <c r="M217" s="92">
        <f t="shared" si="10"/>
        <v>877</v>
      </c>
      <c r="N217" s="93">
        <f t="shared" si="11"/>
        <v>84.87</v>
      </c>
      <c r="O217" s="93">
        <f t="shared" si="11"/>
        <v>92.27</v>
      </c>
      <c r="P217" s="93">
        <f t="shared" si="11"/>
        <v>76.5</v>
      </c>
    </row>
    <row r="218" spans="1:16" s="94" customFormat="1" ht="15.9" customHeight="1">
      <c r="A218" s="95" t="s">
        <v>716</v>
      </c>
      <c r="B218" s="98" t="s">
        <v>341</v>
      </c>
      <c r="C218" s="96">
        <v>203116</v>
      </c>
      <c r="D218" s="96">
        <v>108243</v>
      </c>
      <c r="E218" s="96">
        <v>94873</v>
      </c>
      <c r="F218" s="96">
        <v>25929</v>
      </c>
      <c r="G218" s="96">
        <v>13907</v>
      </c>
      <c r="H218" s="96">
        <v>12022</v>
      </c>
      <c r="I218" s="96">
        <v>153807</v>
      </c>
      <c r="J218" s="96">
        <v>87540</v>
      </c>
      <c r="K218" s="96">
        <v>66267</v>
      </c>
      <c r="L218" s="92">
        <f t="shared" si="9"/>
        <v>876</v>
      </c>
      <c r="M218" s="92">
        <f t="shared" si="10"/>
        <v>864</v>
      </c>
      <c r="N218" s="93">
        <f t="shared" si="11"/>
        <v>86.8</v>
      </c>
      <c r="O218" s="93">
        <f t="shared" si="11"/>
        <v>92.8</v>
      </c>
      <c r="P218" s="93">
        <f t="shared" si="11"/>
        <v>79.98</v>
      </c>
    </row>
    <row r="219" spans="1:16" s="94" customFormat="1" ht="15.9" customHeight="1">
      <c r="A219" s="95" t="s">
        <v>717</v>
      </c>
      <c r="B219" s="90" t="s">
        <v>499</v>
      </c>
      <c r="C219" s="96">
        <v>186139</v>
      </c>
      <c r="D219" s="96">
        <v>97665</v>
      </c>
      <c r="E219" s="96">
        <v>88474</v>
      </c>
      <c r="F219" s="96">
        <v>22125</v>
      </c>
      <c r="G219" s="96">
        <v>11728</v>
      </c>
      <c r="H219" s="96">
        <v>10397</v>
      </c>
      <c r="I219" s="96">
        <v>131202</v>
      </c>
      <c r="J219" s="96">
        <v>75847</v>
      </c>
      <c r="K219" s="96">
        <v>55355</v>
      </c>
      <c r="L219" s="92">
        <f t="shared" si="9"/>
        <v>906</v>
      </c>
      <c r="M219" s="92">
        <f t="shared" si="10"/>
        <v>887</v>
      </c>
      <c r="N219" s="93">
        <f t="shared" si="11"/>
        <v>79.989999999999995</v>
      </c>
      <c r="O219" s="93">
        <f t="shared" si="11"/>
        <v>88.26</v>
      </c>
      <c r="P219" s="93">
        <f t="shared" si="11"/>
        <v>70.900000000000006</v>
      </c>
    </row>
    <row r="220" spans="1:16" s="94" customFormat="1" ht="15.9" customHeight="1">
      <c r="A220" s="95" t="s">
        <v>718</v>
      </c>
      <c r="B220" s="90" t="s">
        <v>499</v>
      </c>
      <c r="C220" s="96">
        <v>153599</v>
      </c>
      <c r="D220" s="96">
        <v>80095</v>
      </c>
      <c r="E220" s="96">
        <v>73504</v>
      </c>
      <c r="F220" s="96">
        <v>17276</v>
      </c>
      <c r="G220" s="96">
        <v>9108</v>
      </c>
      <c r="H220" s="96">
        <v>8168</v>
      </c>
      <c r="I220" s="96">
        <v>122881</v>
      </c>
      <c r="J220" s="96">
        <v>66602</v>
      </c>
      <c r="K220" s="96">
        <v>56279</v>
      </c>
      <c r="L220" s="92">
        <f t="shared" si="9"/>
        <v>918</v>
      </c>
      <c r="M220" s="92">
        <f t="shared" si="10"/>
        <v>897</v>
      </c>
      <c r="N220" s="93">
        <f t="shared" si="11"/>
        <v>90.14</v>
      </c>
      <c r="O220" s="93">
        <f t="shared" si="11"/>
        <v>93.82</v>
      </c>
      <c r="P220" s="93">
        <f t="shared" si="11"/>
        <v>86.14</v>
      </c>
    </row>
    <row r="221" spans="1:16" s="94" customFormat="1" ht="15.9" customHeight="1">
      <c r="A221" s="95" t="s">
        <v>719</v>
      </c>
      <c r="B221" s="90" t="s">
        <v>499</v>
      </c>
      <c r="C221" s="96">
        <v>143529</v>
      </c>
      <c r="D221" s="96">
        <v>74841</v>
      </c>
      <c r="E221" s="96">
        <v>68688</v>
      </c>
      <c r="F221" s="96">
        <v>20658</v>
      </c>
      <c r="G221" s="96">
        <v>10856</v>
      </c>
      <c r="H221" s="96">
        <v>9802</v>
      </c>
      <c r="I221" s="96">
        <v>101256</v>
      </c>
      <c r="J221" s="96">
        <v>55951</v>
      </c>
      <c r="K221" s="96">
        <v>45305</v>
      </c>
      <c r="L221" s="92">
        <f t="shared" si="9"/>
        <v>918</v>
      </c>
      <c r="M221" s="92">
        <f t="shared" si="10"/>
        <v>903</v>
      </c>
      <c r="N221" s="93">
        <f t="shared" si="11"/>
        <v>82.41</v>
      </c>
      <c r="O221" s="93">
        <f t="shared" si="11"/>
        <v>87.44</v>
      </c>
      <c r="P221" s="93">
        <f t="shared" si="11"/>
        <v>76.94</v>
      </c>
    </row>
    <row r="222" spans="1:16" s="94" customFormat="1" ht="15.9" customHeight="1">
      <c r="A222" s="95" t="s">
        <v>720</v>
      </c>
      <c r="B222" s="90" t="s">
        <v>499</v>
      </c>
      <c r="C222" s="96">
        <v>132441</v>
      </c>
      <c r="D222" s="96">
        <v>70879</v>
      </c>
      <c r="E222" s="96">
        <v>61562</v>
      </c>
      <c r="F222" s="96">
        <v>17086</v>
      </c>
      <c r="G222" s="96">
        <v>9082</v>
      </c>
      <c r="H222" s="96">
        <v>8004</v>
      </c>
      <c r="I222" s="96">
        <v>95714</v>
      </c>
      <c r="J222" s="96">
        <v>55352</v>
      </c>
      <c r="K222" s="96">
        <v>40362</v>
      </c>
      <c r="L222" s="92">
        <f t="shared" si="9"/>
        <v>869</v>
      </c>
      <c r="M222" s="92">
        <f t="shared" si="10"/>
        <v>881</v>
      </c>
      <c r="N222" s="93">
        <f t="shared" si="11"/>
        <v>82.97</v>
      </c>
      <c r="O222" s="93">
        <f t="shared" si="11"/>
        <v>89.57</v>
      </c>
      <c r="P222" s="93">
        <f t="shared" si="11"/>
        <v>75.36</v>
      </c>
    </row>
    <row r="223" spans="1:16" s="94" customFormat="1" ht="15.9" customHeight="1">
      <c r="A223" s="95" t="s">
        <v>721</v>
      </c>
      <c r="B223" s="90" t="s">
        <v>499</v>
      </c>
      <c r="C223" s="96">
        <v>119972</v>
      </c>
      <c r="D223" s="96">
        <v>63244</v>
      </c>
      <c r="E223" s="96">
        <v>56728</v>
      </c>
      <c r="F223" s="96">
        <v>13752</v>
      </c>
      <c r="G223" s="96">
        <v>7199</v>
      </c>
      <c r="H223" s="96">
        <v>6553</v>
      </c>
      <c r="I223" s="96">
        <v>94361</v>
      </c>
      <c r="J223" s="96">
        <v>52392</v>
      </c>
      <c r="K223" s="96">
        <v>41969</v>
      </c>
      <c r="L223" s="92">
        <f t="shared" si="9"/>
        <v>897</v>
      </c>
      <c r="M223" s="92">
        <f t="shared" si="10"/>
        <v>910</v>
      </c>
      <c r="N223" s="93">
        <f t="shared" si="11"/>
        <v>88.84</v>
      </c>
      <c r="O223" s="93">
        <f t="shared" si="11"/>
        <v>93.48</v>
      </c>
      <c r="P223" s="93">
        <f t="shared" si="11"/>
        <v>83.65</v>
      </c>
    </row>
    <row r="224" spans="1:16" s="94" customFormat="1" ht="15.9" customHeight="1">
      <c r="A224" s="95" t="s">
        <v>722</v>
      </c>
      <c r="B224" s="90" t="s">
        <v>499</v>
      </c>
      <c r="C224" s="96">
        <v>118822</v>
      </c>
      <c r="D224" s="96">
        <v>62394</v>
      </c>
      <c r="E224" s="96">
        <v>56428</v>
      </c>
      <c r="F224" s="96">
        <v>14742</v>
      </c>
      <c r="G224" s="96">
        <v>7762</v>
      </c>
      <c r="H224" s="96">
        <v>6980</v>
      </c>
      <c r="I224" s="96">
        <v>80168</v>
      </c>
      <c r="J224" s="96">
        <v>46038</v>
      </c>
      <c r="K224" s="96">
        <v>34130</v>
      </c>
      <c r="L224" s="92">
        <f t="shared" si="9"/>
        <v>904</v>
      </c>
      <c r="M224" s="92">
        <f t="shared" si="10"/>
        <v>899</v>
      </c>
      <c r="N224" s="93">
        <f t="shared" si="11"/>
        <v>77.03</v>
      </c>
      <c r="O224" s="93">
        <f t="shared" si="11"/>
        <v>84.27</v>
      </c>
      <c r="P224" s="93">
        <f t="shared" si="11"/>
        <v>69.02</v>
      </c>
    </row>
    <row r="225" spans="1:16" s="94" customFormat="1" ht="15.9" customHeight="1">
      <c r="A225" s="117" t="s">
        <v>723</v>
      </c>
      <c r="B225" s="90" t="s">
        <v>499</v>
      </c>
      <c r="C225" s="118">
        <v>881988</v>
      </c>
      <c r="D225" s="118">
        <v>468302</v>
      </c>
      <c r="E225" s="118">
        <v>413686</v>
      </c>
      <c r="F225" s="118">
        <v>79706</v>
      </c>
      <c r="G225" s="118">
        <v>41875</v>
      </c>
      <c r="H225" s="118">
        <v>37831</v>
      </c>
      <c r="I225" s="118">
        <v>746162</v>
      </c>
      <c r="J225" s="118">
        <v>407910</v>
      </c>
      <c r="K225" s="118">
        <v>338252</v>
      </c>
      <c r="L225" s="92">
        <f t="shared" si="9"/>
        <v>883</v>
      </c>
      <c r="M225" s="92">
        <f t="shared" si="10"/>
        <v>903</v>
      </c>
      <c r="N225" s="93">
        <f t="shared" si="11"/>
        <v>93</v>
      </c>
      <c r="O225" s="93">
        <f t="shared" si="11"/>
        <v>95.66</v>
      </c>
      <c r="P225" s="93">
        <f t="shared" si="11"/>
        <v>90</v>
      </c>
    </row>
    <row r="226" spans="1:16" s="94" customFormat="1" ht="15.9" customHeight="1">
      <c r="A226" s="117" t="s">
        <v>724</v>
      </c>
      <c r="B226" s="90" t="s">
        <v>499</v>
      </c>
      <c r="C226" s="118">
        <v>658986</v>
      </c>
      <c r="D226" s="118">
        <v>331246</v>
      </c>
      <c r="E226" s="118">
        <v>327740</v>
      </c>
      <c r="F226" s="118">
        <v>53760</v>
      </c>
      <c r="G226" s="118">
        <v>28089</v>
      </c>
      <c r="H226" s="118">
        <v>25671</v>
      </c>
      <c r="I226" s="118">
        <v>550935</v>
      </c>
      <c r="J226" s="118">
        <v>295792</v>
      </c>
      <c r="K226" s="118">
        <v>255143</v>
      </c>
      <c r="L226" s="92">
        <f t="shared" si="9"/>
        <v>989</v>
      </c>
      <c r="M226" s="92">
        <f t="shared" si="10"/>
        <v>914</v>
      </c>
      <c r="N226" s="93">
        <f t="shared" si="11"/>
        <v>91.03</v>
      </c>
      <c r="O226" s="93">
        <f t="shared" si="11"/>
        <v>97.57</v>
      </c>
      <c r="P226" s="93">
        <f t="shared" si="11"/>
        <v>84.47</v>
      </c>
    </row>
    <row r="227" spans="1:16" s="94" customFormat="1" ht="15.9" customHeight="1">
      <c r="A227" s="117" t="s">
        <v>725</v>
      </c>
      <c r="B227" s="90" t="s">
        <v>499</v>
      </c>
      <c r="C227" s="118">
        <v>552970</v>
      </c>
      <c r="D227" s="118">
        <v>291027</v>
      </c>
      <c r="E227" s="118">
        <v>261943</v>
      </c>
      <c r="F227" s="118">
        <v>56950</v>
      </c>
      <c r="G227" s="118">
        <v>30088</v>
      </c>
      <c r="H227" s="118">
        <v>26862</v>
      </c>
      <c r="I227" s="118">
        <v>431080</v>
      </c>
      <c r="J227" s="118">
        <v>239588</v>
      </c>
      <c r="K227" s="118">
        <v>191492</v>
      </c>
      <c r="L227" s="92">
        <f t="shared" si="9"/>
        <v>900</v>
      </c>
      <c r="M227" s="92">
        <f t="shared" si="10"/>
        <v>893</v>
      </c>
      <c r="N227" s="93">
        <f t="shared" si="11"/>
        <v>86.91</v>
      </c>
      <c r="O227" s="93">
        <f t="shared" si="11"/>
        <v>91.82</v>
      </c>
      <c r="P227" s="93">
        <f t="shared" si="11"/>
        <v>81.459999999999994</v>
      </c>
    </row>
    <row r="228" spans="1:16" s="94" customFormat="1" ht="15.9" customHeight="1">
      <c r="A228" s="117" t="s">
        <v>726</v>
      </c>
      <c r="B228" s="98" t="s">
        <v>341</v>
      </c>
      <c r="C228" s="118">
        <v>355823</v>
      </c>
      <c r="D228" s="118">
        <v>185584</v>
      </c>
      <c r="E228" s="118">
        <v>170239</v>
      </c>
      <c r="F228" s="118">
        <v>29509</v>
      </c>
      <c r="G228" s="118">
        <v>15544</v>
      </c>
      <c r="H228" s="118">
        <v>13965</v>
      </c>
      <c r="I228" s="118">
        <v>293818</v>
      </c>
      <c r="J228" s="118">
        <v>159550</v>
      </c>
      <c r="K228" s="118">
        <v>134268</v>
      </c>
      <c r="L228" s="92">
        <f t="shared" si="9"/>
        <v>917</v>
      </c>
      <c r="M228" s="92">
        <f t="shared" si="10"/>
        <v>898</v>
      </c>
      <c r="N228" s="93">
        <f t="shared" si="11"/>
        <v>90.04</v>
      </c>
      <c r="O228" s="93">
        <f t="shared" si="11"/>
        <v>93.83</v>
      </c>
      <c r="P228" s="93">
        <f t="shared" si="11"/>
        <v>85.92</v>
      </c>
    </row>
    <row r="229" spans="1:16" s="94" customFormat="1" ht="15.9" customHeight="1">
      <c r="A229" s="117" t="s">
        <v>727</v>
      </c>
      <c r="B229" s="90" t="s">
        <v>499</v>
      </c>
      <c r="C229" s="118">
        <v>269575</v>
      </c>
      <c r="D229" s="118">
        <v>138826</v>
      </c>
      <c r="E229" s="118">
        <v>130749</v>
      </c>
      <c r="F229" s="118">
        <v>27510</v>
      </c>
      <c r="G229" s="118">
        <v>14560</v>
      </c>
      <c r="H229" s="118">
        <v>12950</v>
      </c>
      <c r="I229" s="118">
        <v>207430</v>
      </c>
      <c r="J229" s="118">
        <v>112937</v>
      </c>
      <c r="K229" s="118">
        <v>94493</v>
      </c>
      <c r="L229" s="92">
        <f t="shared" si="9"/>
        <v>942</v>
      </c>
      <c r="M229" s="92">
        <f t="shared" si="10"/>
        <v>889</v>
      </c>
      <c r="N229" s="93">
        <f t="shared" si="11"/>
        <v>85.69</v>
      </c>
      <c r="O229" s="93">
        <f t="shared" si="11"/>
        <v>90.88</v>
      </c>
      <c r="P229" s="93">
        <f t="shared" si="11"/>
        <v>80.22</v>
      </c>
    </row>
    <row r="230" spans="1:16" s="94" customFormat="1" ht="15.9" customHeight="1">
      <c r="A230" s="117" t="s">
        <v>728</v>
      </c>
      <c r="B230" s="98" t="s">
        <v>341</v>
      </c>
      <c r="C230" s="118">
        <v>201026</v>
      </c>
      <c r="D230" s="118">
        <v>104267</v>
      </c>
      <c r="E230" s="118">
        <v>96759</v>
      </c>
      <c r="F230" s="118">
        <v>17000</v>
      </c>
      <c r="G230" s="118">
        <v>8939</v>
      </c>
      <c r="H230" s="118">
        <v>8061</v>
      </c>
      <c r="I230" s="118">
        <v>164481</v>
      </c>
      <c r="J230" s="118">
        <v>88504</v>
      </c>
      <c r="K230" s="118">
        <v>75977</v>
      </c>
      <c r="L230" s="92">
        <f t="shared" si="9"/>
        <v>928</v>
      </c>
      <c r="M230" s="92">
        <f t="shared" si="10"/>
        <v>902</v>
      </c>
      <c r="N230" s="93">
        <f t="shared" si="11"/>
        <v>89.38</v>
      </c>
      <c r="O230" s="93">
        <f t="shared" si="11"/>
        <v>92.84</v>
      </c>
      <c r="P230" s="93">
        <f t="shared" si="11"/>
        <v>85.66</v>
      </c>
    </row>
    <row r="231" spans="1:16" s="94" customFormat="1" ht="15.9" customHeight="1">
      <c r="A231" s="117" t="s">
        <v>729</v>
      </c>
      <c r="B231" s="90" t="s">
        <v>499</v>
      </c>
      <c r="C231" s="118">
        <v>177557</v>
      </c>
      <c r="D231" s="118">
        <v>90750</v>
      </c>
      <c r="E231" s="118">
        <v>86807</v>
      </c>
      <c r="F231" s="118">
        <v>17911</v>
      </c>
      <c r="G231" s="118">
        <v>9165</v>
      </c>
      <c r="H231" s="118">
        <v>8746</v>
      </c>
      <c r="I231" s="118">
        <v>138215</v>
      </c>
      <c r="J231" s="118">
        <v>73888</v>
      </c>
      <c r="K231" s="118">
        <v>64327</v>
      </c>
      <c r="L231" s="92">
        <f t="shared" si="9"/>
        <v>957</v>
      </c>
      <c r="M231" s="92">
        <f t="shared" si="10"/>
        <v>954</v>
      </c>
      <c r="N231" s="93">
        <f t="shared" si="11"/>
        <v>86.58</v>
      </c>
      <c r="O231" s="93">
        <f t="shared" si="11"/>
        <v>90.57</v>
      </c>
      <c r="P231" s="93">
        <f t="shared" si="11"/>
        <v>82.41</v>
      </c>
    </row>
    <row r="232" spans="1:16" s="94" customFormat="1" ht="15.9" customHeight="1">
      <c r="A232" s="117" t="s">
        <v>730</v>
      </c>
      <c r="B232" s="90" t="s">
        <v>499</v>
      </c>
      <c r="C232" s="118">
        <v>129152</v>
      </c>
      <c r="D232" s="118">
        <v>66368</v>
      </c>
      <c r="E232" s="118">
        <v>62784</v>
      </c>
      <c r="F232" s="118">
        <v>14492</v>
      </c>
      <c r="G232" s="118">
        <v>7449</v>
      </c>
      <c r="H232" s="118">
        <v>7043</v>
      </c>
      <c r="I232" s="118">
        <v>93121</v>
      </c>
      <c r="J232" s="118">
        <v>50550</v>
      </c>
      <c r="K232" s="118">
        <v>42571</v>
      </c>
      <c r="L232" s="92">
        <f t="shared" si="9"/>
        <v>946</v>
      </c>
      <c r="M232" s="92">
        <f t="shared" si="10"/>
        <v>945</v>
      </c>
      <c r="N232" s="93">
        <f t="shared" si="11"/>
        <v>81.209999999999994</v>
      </c>
      <c r="O232" s="93">
        <f t="shared" si="11"/>
        <v>85.8</v>
      </c>
      <c r="P232" s="93">
        <f t="shared" si="11"/>
        <v>76.37</v>
      </c>
    </row>
    <row r="233" spans="1:16" s="94" customFormat="1" ht="15.9" customHeight="1">
      <c r="A233" s="117" t="s">
        <v>731</v>
      </c>
      <c r="B233" s="90" t="s">
        <v>499</v>
      </c>
      <c r="C233" s="118">
        <v>116874</v>
      </c>
      <c r="D233" s="118">
        <v>60535</v>
      </c>
      <c r="E233" s="118">
        <v>56339</v>
      </c>
      <c r="F233" s="118">
        <v>10688</v>
      </c>
      <c r="G233" s="118">
        <v>5629</v>
      </c>
      <c r="H233" s="118">
        <v>5059</v>
      </c>
      <c r="I233" s="118">
        <v>93463</v>
      </c>
      <c r="J233" s="118">
        <v>50763</v>
      </c>
      <c r="K233" s="118">
        <v>42700</v>
      </c>
      <c r="L233" s="92">
        <f t="shared" si="9"/>
        <v>931</v>
      </c>
      <c r="M233" s="92">
        <f t="shared" si="10"/>
        <v>899</v>
      </c>
      <c r="N233" s="93">
        <f t="shared" si="11"/>
        <v>88.02</v>
      </c>
      <c r="O233" s="93">
        <f t="shared" si="11"/>
        <v>92.45</v>
      </c>
      <c r="P233" s="93">
        <f t="shared" si="11"/>
        <v>83.27</v>
      </c>
    </row>
    <row r="234" spans="1:16" s="94" customFormat="1" ht="15.9" customHeight="1">
      <c r="A234" s="101" t="s">
        <v>732</v>
      </c>
      <c r="B234" s="90" t="s">
        <v>499</v>
      </c>
      <c r="C234" s="91">
        <v>1122555</v>
      </c>
      <c r="D234" s="91">
        <v>578339</v>
      </c>
      <c r="E234" s="91">
        <v>544216</v>
      </c>
      <c r="F234" s="91">
        <v>142826</v>
      </c>
      <c r="G234" s="91">
        <v>73940</v>
      </c>
      <c r="H234" s="91">
        <v>68886</v>
      </c>
      <c r="I234" s="91">
        <v>846952</v>
      </c>
      <c r="J234" s="91">
        <v>464669</v>
      </c>
      <c r="K234" s="91">
        <v>382283</v>
      </c>
      <c r="L234" s="92">
        <f t="shared" si="9"/>
        <v>941</v>
      </c>
      <c r="M234" s="92">
        <f t="shared" si="10"/>
        <v>932</v>
      </c>
      <c r="N234" s="93">
        <f t="shared" si="11"/>
        <v>86.45</v>
      </c>
      <c r="O234" s="93">
        <f t="shared" si="11"/>
        <v>92.12</v>
      </c>
      <c r="P234" s="93">
        <f t="shared" si="11"/>
        <v>80.42</v>
      </c>
    </row>
    <row r="235" spans="1:16" s="94" customFormat="1" ht="15.9" customHeight="1">
      <c r="A235" s="101" t="s">
        <v>733</v>
      </c>
      <c r="B235" s="90" t="s">
        <v>499</v>
      </c>
      <c r="C235" s="91">
        <v>1064077</v>
      </c>
      <c r="D235" s="91">
        <v>545683</v>
      </c>
      <c r="E235" s="91">
        <v>518394</v>
      </c>
      <c r="F235" s="91">
        <v>116977</v>
      </c>
      <c r="G235" s="91">
        <v>60601</v>
      </c>
      <c r="H235" s="91">
        <v>56376</v>
      </c>
      <c r="I235" s="91">
        <v>824189</v>
      </c>
      <c r="J235" s="91">
        <v>451691</v>
      </c>
      <c r="K235" s="91">
        <v>372498</v>
      </c>
      <c r="L235" s="92">
        <f t="shared" si="9"/>
        <v>950</v>
      </c>
      <c r="M235" s="92">
        <f t="shared" si="10"/>
        <v>930</v>
      </c>
      <c r="N235" s="93">
        <f t="shared" si="11"/>
        <v>87.02</v>
      </c>
      <c r="O235" s="93">
        <f t="shared" si="11"/>
        <v>93.12</v>
      </c>
      <c r="P235" s="93">
        <f t="shared" si="11"/>
        <v>80.62</v>
      </c>
    </row>
    <row r="236" spans="1:16" s="94" customFormat="1" ht="15.9" customHeight="1">
      <c r="A236" s="101" t="s">
        <v>734</v>
      </c>
      <c r="B236" s="90" t="s">
        <v>499</v>
      </c>
      <c r="C236" s="91">
        <v>452851</v>
      </c>
      <c r="D236" s="91">
        <v>232995</v>
      </c>
      <c r="E236" s="91">
        <v>219856</v>
      </c>
      <c r="F236" s="91">
        <v>52550</v>
      </c>
      <c r="G236" s="91">
        <v>27550</v>
      </c>
      <c r="H236" s="91">
        <v>25000</v>
      </c>
      <c r="I236" s="91">
        <v>349406</v>
      </c>
      <c r="J236" s="91">
        <v>190934</v>
      </c>
      <c r="K236" s="91">
        <v>158472</v>
      </c>
      <c r="L236" s="92">
        <f t="shared" si="9"/>
        <v>944</v>
      </c>
      <c r="M236" s="92">
        <f t="shared" si="10"/>
        <v>907</v>
      </c>
      <c r="N236" s="93">
        <f t="shared" si="11"/>
        <v>87.29</v>
      </c>
      <c r="O236" s="93">
        <f t="shared" si="11"/>
        <v>92.94</v>
      </c>
      <c r="P236" s="93">
        <f t="shared" si="11"/>
        <v>81.33</v>
      </c>
    </row>
    <row r="237" spans="1:16" s="94" customFormat="1" ht="15.9" customHeight="1">
      <c r="A237" s="101" t="s">
        <v>735</v>
      </c>
      <c r="B237" s="90" t="s">
        <v>499</v>
      </c>
      <c r="C237" s="91">
        <v>365073</v>
      </c>
      <c r="D237" s="91">
        <v>189466</v>
      </c>
      <c r="E237" s="91">
        <v>175607</v>
      </c>
      <c r="F237" s="91">
        <v>45529</v>
      </c>
      <c r="G237" s="91">
        <v>23509</v>
      </c>
      <c r="H237" s="91">
        <v>22020</v>
      </c>
      <c r="I237" s="91">
        <v>269557</v>
      </c>
      <c r="J237" s="91">
        <v>152566</v>
      </c>
      <c r="K237" s="91">
        <v>116991</v>
      </c>
      <c r="L237" s="92">
        <f t="shared" si="9"/>
        <v>927</v>
      </c>
      <c r="M237" s="92">
        <f t="shared" si="10"/>
        <v>937</v>
      </c>
      <c r="N237" s="93">
        <f t="shared" si="11"/>
        <v>84.36</v>
      </c>
      <c r="O237" s="93">
        <f t="shared" si="11"/>
        <v>91.93</v>
      </c>
      <c r="P237" s="93">
        <f t="shared" si="11"/>
        <v>76.17</v>
      </c>
    </row>
    <row r="238" spans="1:16" s="94" customFormat="1" ht="15.9" customHeight="1">
      <c r="A238" s="119" t="s">
        <v>736</v>
      </c>
      <c r="B238" s="98" t="s">
        <v>341</v>
      </c>
      <c r="C238" s="91">
        <v>163122</v>
      </c>
      <c r="D238" s="91">
        <v>81873</v>
      </c>
      <c r="E238" s="91">
        <v>81249</v>
      </c>
      <c r="F238" s="91">
        <v>18677</v>
      </c>
      <c r="G238" s="91">
        <v>9610</v>
      </c>
      <c r="H238" s="91">
        <v>9067</v>
      </c>
      <c r="I238" s="91">
        <v>127042</v>
      </c>
      <c r="J238" s="91">
        <v>68134</v>
      </c>
      <c r="K238" s="91">
        <v>58908</v>
      </c>
      <c r="L238" s="92">
        <f t="shared" si="9"/>
        <v>992</v>
      </c>
      <c r="M238" s="92">
        <f t="shared" si="10"/>
        <v>943</v>
      </c>
      <c r="N238" s="93">
        <f t="shared" si="11"/>
        <v>87.95</v>
      </c>
      <c r="O238" s="93">
        <f t="shared" si="11"/>
        <v>94.29</v>
      </c>
      <c r="P238" s="93">
        <f t="shared" si="11"/>
        <v>81.61</v>
      </c>
    </row>
    <row r="239" spans="1:16" s="94" customFormat="1" ht="15.9" customHeight="1">
      <c r="A239" s="101" t="s">
        <v>737</v>
      </c>
      <c r="B239" s="90" t="s">
        <v>499</v>
      </c>
      <c r="C239" s="91">
        <v>149991</v>
      </c>
      <c r="D239" s="91">
        <v>76898</v>
      </c>
      <c r="E239" s="91">
        <v>73093</v>
      </c>
      <c r="F239" s="91">
        <v>18344</v>
      </c>
      <c r="G239" s="91">
        <v>9610</v>
      </c>
      <c r="H239" s="91">
        <v>8734</v>
      </c>
      <c r="I239" s="91">
        <v>114882</v>
      </c>
      <c r="J239" s="91">
        <v>62892</v>
      </c>
      <c r="K239" s="91">
        <v>51990</v>
      </c>
      <c r="L239" s="92">
        <f t="shared" si="9"/>
        <v>951</v>
      </c>
      <c r="M239" s="92">
        <f t="shared" si="10"/>
        <v>909</v>
      </c>
      <c r="N239" s="93">
        <f t="shared" si="11"/>
        <v>87.27</v>
      </c>
      <c r="O239" s="93">
        <f t="shared" si="11"/>
        <v>93.47</v>
      </c>
      <c r="P239" s="93">
        <f t="shared" si="11"/>
        <v>80.78</v>
      </c>
    </row>
    <row r="240" spans="1:16" s="94" customFormat="1" ht="15.9" customHeight="1">
      <c r="A240" s="119" t="s">
        <v>738</v>
      </c>
      <c r="B240" s="98" t="s">
        <v>341</v>
      </c>
      <c r="C240" s="91">
        <v>125345</v>
      </c>
      <c r="D240" s="91">
        <v>63910</v>
      </c>
      <c r="E240" s="91">
        <v>61435</v>
      </c>
      <c r="F240" s="91">
        <v>13804</v>
      </c>
      <c r="G240" s="91">
        <v>7192</v>
      </c>
      <c r="H240" s="91">
        <v>6612</v>
      </c>
      <c r="I240" s="91">
        <v>95303</v>
      </c>
      <c r="J240" s="91">
        <v>51905</v>
      </c>
      <c r="K240" s="91">
        <v>43398</v>
      </c>
      <c r="L240" s="92">
        <f t="shared" si="9"/>
        <v>961</v>
      </c>
      <c r="M240" s="92">
        <f t="shared" si="10"/>
        <v>919</v>
      </c>
      <c r="N240" s="93">
        <f t="shared" si="11"/>
        <v>85.44</v>
      </c>
      <c r="O240" s="93">
        <f t="shared" si="11"/>
        <v>91.51</v>
      </c>
      <c r="P240" s="93">
        <f t="shared" si="11"/>
        <v>79.16</v>
      </c>
    </row>
    <row r="241" spans="1:16" s="94" customFormat="1" ht="15.9" customHeight="1">
      <c r="A241" s="101" t="s">
        <v>739</v>
      </c>
      <c r="B241" s="90" t="s">
        <v>499</v>
      </c>
      <c r="C241" s="91">
        <v>123173</v>
      </c>
      <c r="D241" s="91">
        <v>64130</v>
      </c>
      <c r="E241" s="91">
        <v>59043</v>
      </c>
      <c r="F241" s="91">
        <v>14172</v>
      </c>
      <c r="G241" s="91">
        <v>7519</v>
      </c>
      <c r="H241" s="91">
        <v>6653</v>
      </c>
      <c r="I241" s="91">
        <v>95640</v>
      </c>
      <c r="J241" s="91">
        <v>52351</v>
      </c>
      <c r="K241" s="91">
        <v>43289</v>
      </c>
      <c r="L241" s="92">
        <f t="shared" si="9"/>
        <v>921</v>
      </c>
      <c r="M241" s="92">
        <f t="shared" si="10"/>
        <v>885</v>
      </c>
      <c r="N241" s="93">
        <f t="shared" si="11"/>
        <v>87.74</v>
      </c>
      <c r="O241" s="93">
        <f t="shared" si="11"/>
        <v>92.47</v>
      </c>
      <c r="P241" s="93">
        <f t="shared" si="11"/>
        <v>82.63</v>
      </c>
    </row>
    <row r="242" spans="1:16" s="94" customFormat="1" ht="15.9" customHeight="1">
      <c r="A242" s="101" t="s">
        <v>740</v>
      </c>
      <c r="B242" s="90" t="s">
        <v>499</v>
      </c>
      <c r="C242" s="91">
        <v>101645</v>
      </c>
      <c r="D242" s="91">
        <v>50769</v>
      </c>
      <c r="E242" s="91">
        <v>50876</v>
      </c>
      <c r="F242" s="91">
        <v>11283</v>
      </c>
      <c r="G242" s="91">
        <v>5780</v>
      </c>
      <c r="H242" s="91">
        <v>5503</v>
      </c>
      <c r="I242" s="91">
        <v>77655</v>
      </c>
      <c r="J242" s="91">
        <v>41912</v>
      </c>
      <c r="K242" s="91">
        <v>35743</v>
      </c>
      <c r="L242" s="92">
        <f t="shared" si="9"/>
        <v>1002</v>
      </c>
      <c r="M242" s="92">
        <f t="shared" si="10"/>
        <v>952</v>
      </c>
      <c r="N242" s="93">
        <f t="shared" si="11"/>
        <v>85.94</v>
      </c>
      <c r="O242" s="93">
        <f t="shared" si="11"/>
        <v>93.16</v>
      </c>
      <c r="P242" s="93">
        <f t="shared" si="11"/>
        <v>78.78</v>
      </c>
    </row>
    <row r="243" spans="1:16" s="94" customFormat="1" ht="15.9" customHeight="1">
      <c r="A243" s="101" t="s">
        <v>741</v>
      </c>
      <c r="B243" s="90" t="s">
        <v>499</v>
      </c>
      <c r="C243" s="91">
        <v>2167447</v>
      </c>
      <c r="D243" s="91">
        <v>1129348</v>
      </c>
      <c r="E243" s="91">
        <v>1038099</v>
      </c>
      <c r="F243" s="91">
        <v>254108</v>
      </c>
      <c r="G243" s="91">
        <v>134644</v>
      </c>
      <c r="H243" s="91">
        <v>119464</v>
      </c>
      <c r="I243" s="91">
        <v>1659399</v>
      </c>
      <c r="J243" s="91">
        <v>909361</v>
      </c>
      <c r="K243" s="91">
        <v>750038</v>
      </c>
      <c r="L243" s="92">
        <f t="shared" si="9"/>
        <v>919</v>
      </c>
      <c r="M243" s="92">
        <f t="shared" si="10"/>
        <v>887</v>
      </c>
      <c r="N243" s="93">
        <f t="shared" si="11"/>
        <v>86.73</v>
      </c>
      <c r="O243" s="93">
        <f t="shared" si="11"/>
        <v>91.42</v>
      </c>
      <c r="P243" s="93">
        <f t="shared" si="11"/>
        <v>81.650000000000006</v>
      </c>
    </row>
    <row r="244" spans="1:16" s="94" customFormat="1" ht="15.9" customHeight="1">
      <c r="A244" s="101" t="s">
        <v>742</v>
      </c>
      <c r="B244" s="90" t="s">
        <v>499</v>
      </c>
      <c r="C244" s="91">
        <v>1883381</v>
      </c>
      <c r="D244" s="91">
        <v>985408</v>
      </c>
      <c r="E244" s="91">
        <v>897973</v>
      </c>
      <c r="F244" s="91">
        <v>217415</v>
      </c>
      <c r="G244" s="91">
        <v>113516</v>
      </c>
      <c r="H244" s="91">
        <v>103899</v>
      </c>
      <c r="I244" s="91">
        <v>1420858</v>
      </c>
      <c r="J244" s="91">
        <v>778192</v>
      </c>
      <c r="K244" s="91">
        <v>642666</v>
      </c>
      <c r="L244" s="92">
        <f t="shared" si="9"/>
        <v>911</v>
      </c>
      <c r="M244" s="92">
        <f t="shared" si="10"/>
        <v>915</v>
      </c>
      <c r="N244" s="93">
        <f t="shared" si="11"/>
        <v>85.29</v>
      </c>
      <c r="O244" s="93">
        <f t="shared" si="11"/>
        <v>89.25</v>
      </c>
      <c r="P244" s="93">
        <f t="shared" si="11"/>
        <v>80.930000000000007</v>
      </c>
    </row>
    <row r="245" spans="1:16" s="94" customFormat="1" ht="15.9" customHeight="1">
      <c r="A245" s="101" t="s">
        <v>743</v>
      </c>
      <c r="B245" s="90" t="s">
        <v>499</v>
      </c>
      <c r="C245" s="91">
        <v>1267564</v>
      </c>
      <c r="D245" s="91">
        <v>663096</v>
      </c>
      <c r="E245" s="91">
        <v>604468</v>
      </c>
      <c r="F245" s="91">
        <v>128679</v>
      </c>
      <c r="G245" s="91">
        <v>67630</v>
      </c>
      <c r="H245" s="91">
        <v>61049</v>
      </c>
      <c r="I245" s="91">
        <v>1015074</v>
      </c>
      <c r="J245" s="91">
        <v>554214</v>
      </c>
      <c r="K245" s="91">
        <v>460860</v>
      </c>
      <c r="L245" s="92">
        <f t="shared" si="9"/>
        <v>912</v>
      </c>
      <c r="M245" s="92">
        <f t="shared" si="10"/>
        <v>903</v>
      </c>
      <c r="N245" s="93">
        <f t="shared" si="11"/>
        <v>89.13</v>
      </c>
      <c r="O245" s="93">
        <f t="shared" si="11"/>
        <v>93.07</v>
      </c>
      <c r="P245" s="93">
        <f t="shared" si="11"/>
        <v>84.81</v>
      </c>
    </row>
    <row r="246" spans="1:16" s="94" customFormat="1" ht="15.9" customHeight="1">
      <c r="A246" s="101" t="s">
        <v>744</v>
      </c>
      <c r="B246" s="90" t="s">
        <v>499</v>
      </c>
      <c r="C246" s="91">
        <v>1101981</v>
      </c>
      <c r="D246" s="91">
        <v>588752</v>
      </c>
      <c r="E246" s="91">
        <v>513229</v>
      </c>
      <c r="F246" s="91">
        <v>120347</v>
      </c>
      <c r="G246" s="91">
        <v>65968</v>
      </c>
      <c r="H246" s="91">
        <v>54379</v>
      </c>
      <c r="I246" s="91">
        <v>835334</v>
      </c>
      <c r="J246" s="91">
        <v>474648</v>
      </c>
      <c r="K246" s="91">
        <v>360686</v>
      </c>
      <c r="L246" s="92">
        <f t="shared" si="9"/>
        <v>872</v>
      </c>
      <c r="M246" s="92">
        <f t="shared" si="10"/>
        <v>824</v>
      </c>
      <c r="N246" s="93">
        <f t="shared" si="11"/>
        <v>85.1</v>
      </c>
      <c r="O246" s="93">
        <f t="shared" si="11"/>
        <v>90.79</v>
      </c>
      <c r="P246" s="93">
        <f t="shared" si="11"/>
        <v>78.61</v>
      </c>
    </row>
    <row r="247" spans="1:16" s="94" customFormat="1" ht="15.9" customHeight="1">
      <c r="A247" s="101" t="s">
        <v>745</v>
      </c>
      <c r="B247" s="98" t="s">
        <v>341</v>
      </c>
      <c r="C247" s="91">
        <v>515215</v>
      </c>
      <c r="D247" s="91">
        <v>265291</v>
      </c>
      <c r="E247" s="91">
        <v>249924</v>
      </c>
      <c r="F247" s="91">
        <v>57630</v>
      </c>
      <c r="G247" s="91">
        <v>30007</v>
      </c>
      <c r="H247" s="91">
        <v>27623</v>
      </c>
      <c r="I247" s="91">
        <v>391470</v>
      </c>
      <c r="J247" s="91">
        <v>214481</v>
      </c>
      <c r="K247" s="91">
        <v>176989</v>
      </c>
      <c r="L247" s="92">
        <f t="shared" si="9"/>
        <v>942</v>
      </c>
      <c r="M247" s="92">
        <f t="shared" si="10"/>
        <v>921</v>
      </c>
      <c r="N247" s="93">
        <f t="shared" si="11"/>
        <v>85.55</v>
      </c>
      <c r="O247" s="93">
        <f t="shared" si="11"/>
        <v>91.16</v>
      </c>
      <c r="P247" s="93">
        <f t="shared" si="11"/>
        <v>79.62</v>
      </c>
    </row>
    <row r="248" spans="1:16" s="94" customFormat="1" ht="15.9" customHeight="1">
      <c r="A248" s="101" t="s">
        <v>746</v>
      </c>
      <c r="B248" s="90" t="s">
        <v>499</v>
      </c>
      <c r="C248" s="91">
        <v>370296</v>
      </c>
      <c r="D248" s="91">
        <v>194659</v>
      </c>
      <c r="E248" s="91">
        <v>175637</v>
      </c>
      <c r="F248" s="91">
        <v>43835</v>
      </c>
      <c r="G248" s="91">
        <v>22723</v>
      </c>
      <c r="H248" s="91">
        <v>21112</v>
      </c>
      <c r="I248" s="91">
        <v>293742</v>
      </c>
      <c r="J248" s="91">
        <v>162354</v>
      </c>
      <c r="K248" s="91">
        <v>131388</v>
      </c>
      <c r="L248" s="92">
        <f t="shared" si="9"/>
        <v>902</v>
      </c>
      <c r="M248" s="92">
        <f t="shared" si="10"/>
        <v>929</v>
      </c>
      <c r="N248" s="93">
        <f t="shared" si="11"/>
        <v>89.98</v>
      </c>
      <c r="O248" s="93">
        <f t="shared" si="11"/>
        <v>94.43</v>
      </c>
      <c r="P248" s="93">
        <f t="shared" si="11"/>
        <v>85.03</v>
      </c>
    </row>
    <row r="249" spans="1:16" s="94" customFormat="1" ht="15.9" customHeight="1">
      <c r="A249" s="101" t="s">
        <v>747</v>
      </c>
      <c r="B249" s="98" t="s">
        <v>341</v>
      </c>
      <c r="C249" s="91">
        <v>289438</v>
      </c>
      <c r="D249" s="91">
        <v>150193</v>
      </c>
      <c r="E249" s="91">
        <v>139245</v>
      </c>
      <c r="F249" s="91">
        <v>34435</v>
      </c>
      <c r="G249" s="91">
        <v>18117</v>
      </c>
      <c r="H249" s="91">
        <v>16318</v>
      </c>
      <c r="I249" s="91">
        <v>218877</v>
      </c>
      <c r="J249" s="91">
        <v>122388</v>
      </c>
      <c r="K249" s="91">
        <v>96489</v>
      </c>
      <c r="L249" s="92">
        <f t="shared" si="9"/>
        <v>927</v>
      </c>
      <c r="M249" s="92">
        <f t="shared" si="10"/>
        <v>901</v>
      </c>
      <c r="N249" s="93">
        <f t="shared" si="11"/>
        <v>85.83</v>
      </c>
      <c r="O249" s="93">
        <f t="shared" si="11"/>
        <v>92.66</v>
      </c>
      <c r="P249" s="93">
        <f t="shared" si="11"/>
        <v>78.489999999999995</v>
      </c>
    </row>
    <row r="250" spans="1:16" s="94" customFormat="1" ht="15.9" customHeight="1">
      <c r="A250" s="101" t="s">
        <v>748</v>
      </c>
      <c r="B250" s="90" t="s">
        <v>499</v>
      </c>
      <c r="C250" s="91">
        <v>283004</v>
      </c>
      <c r="D250" s="91">
        <v>149460</v>
      </c>
      <c r="E250" s="91">
        <v>133544</v>
      </c>
      <c r="F250" s="91">
        <v>32066</v>
      </c>
      <c r="G250" s="91">
        <v>17122</v>
      </c>
      <c r="H250" s="91">
        <v>14944</v>
      </c>
      <c r="I250" s="91">
        <v>216641</v>
      </c>
      <c r="J250" s="91">
        <v>121772</v>
      </c>
      <c r="K250" s="91">
        <v>94869</v>
      </c>
      <c r="L250" s="92">
        <f t="shared" si="9"/>
        <v>894</v>
      </c>
      <c r="M250" s="92">
        <f t="shared" si="10"/>
        <v>873</v>
      </c>
      <c r="N250" s="93">
        <f t="shared" si="11"/>
        <v>86.33</v>
      </c>
      <c r="O250" s="93">
        <f t="shared" si="11"/>
        <v>92.02</v>
      </c>
      <c r="P250" s="93">
        <f t="shared" si="11"/>
        <v>79.989999999999995</v>
      </c>
    </row>
    <row r="251" spans="1:16" s="94" customFormat="1" ht="15.9" customHeight="1">
      <c r="A251" s="101" t="s">
        <v>749</v>
      </c>
      <c r="B251" s="90" t="s">
        <v>499</v>
      </c>
      <c r="C251" s="91">
        <v>273892</v>
      </c>
      <c r="D251" s="91">
        <v>139766</v>
      </c>
      <c r="E251" s="91">
        <v>134126</v>
      </c>
      <c r="F251" s="91">
        <v>29397</v>
      </c>
      <c r="G251" s="91">
        <v>15295</v>
      </c>
      <c r="H251" s="91">
        <v>14102</v>
      </c>
      <c r="I251" s="91">
        <v>214892</v>
      </c>
      <c r="J251" s="91">
        <v>115942</v>
      </c>
      <c r="K251" s="91">
        <v>98950</v>
      </c>
      <c r="L251" s="92">
        <f t="shared" si="9"/>
        <v>960</v>
      </c>
      <c r="M251" s="92">
        <f t="shared" si="10"/>
        <v>922</v>
      </c>
      <c r="N251" s="93">
        <f t="shared" si="11"/>
        <v>87.89</v>
      </c>
      <c r="O251" s="93">
        <f t="shared" si="11"/>
        <v>93.15</v>
      </c>
      <c r="P251" s="93">
        <f t="shared" si="11"/>
        <v>82.44</v>
      </c>
    </row>
    <row r="252" spans="1:16" s="94" customFormat="1" ht="15.9" customHeight="1">
      <c r="A252" s="101" t="s">
        <v>750</v>
      </c>
      <c r="B252" s="98" t="s">
        <v>341</v>
      </c>
      <c r="C252" s="91">
        <v>235422</v>
      </c>
      <c r="D252" s="91">
        <v>124634</v>
      </c>
      <c r="E252" s="91">
        <v>110788</v>
      </c>
      <c r="F252" s="91">
        <v>24234</v>
      </c>
      <c r="G252" s="91">
        <v>13131</v>
      </c>
      <c r="H252" s="91">
        <v>11103</v>
      </c>
      <c r="I252" s="91">
        <v>185291</v>
      </c>
      <c r="J252" s="91">
        <v>103599</v>
      </c>
      <c r="K252" s="91">
        <v>81692</v>
      </c>
      <c r="L252" s="92">
        <f t="shared" si="9"/>
        <v>889</v>
      </c>
      <c r="M252" s="92">
        <f t="shared" si="10"/>
        <v>846</v>
      </c>
      <c r="N252" s="93">
        <f t="shared" si="11"/>
        <v>87.74</v>
      </c>
      <c r="O252" s="93">
        <f t="shared" si="11"/>
        <v>92.91</v>
      </c>
      <c r="P252" s="93">
        <f t="shared" si="11"/>
        <v>81.95</v>
      </c>
    </row>
    <row r="253" spans="1:16" s="94" customFormat="1" ht="15.9" customHeight="1">
      <c r="A253" s="101" t="s">
        <v>751</v>
      </c>
      <c r="B253" s="98" t="s">
        <v>341</v>
      </c>
      <c r="C253" s="91">
        <v>221875</v>
      </c>
      <c r="D253" s="91">
        <v>115463</v>
      </c>
      <c r="E253" s="91">
        <v>106412</v>
      </c>
      <c r="F253" s="91">
        <v>25168</v>
      </c>
      <c r="G253" s="91">
        <v>13299</v>
      </c>
      <c r="H253" s="91">
        <v>11869</v>
      </c>
      <c r="I253" s="91">
        <v>171966</v>
      </c>
      <c r="J253" s="91">
        <v>94777</v>
      </c>
      <c r="K253" s="91">
        <v>77189</v>
      </c>
      <c r="L253" s="92">
        <f t="shared" si="9"/>
        <v>922</v>
      </c>
      <c r="M253" s="92">
        <f t="shared" si="10"/>
        <v>892</v>
      </c>
      <c r="N253" s="93">
        <f t="shared" si="11"/>
        <v>87.42</v>
      </c>
      <c r="O253" s="93">
        <f t="shared" si="11"/>
        <v>92.77</v>
      </c>
      <c r="P253" s="93">
        <f t="shared" si="11"/>
        <v>81.64</v>
      </c>
    </row>
    <row r="254" spans="1:16" s="94" customFormat="1" ht="15.9" customHeight="1">
      <c r="A254" s="101" t="s">
        <v>752</v>
      </c>
      <c r="B254" s="98" t="s">
        <v>341</v>
      </c>
      <c r="C254" s="91">
        <v>220295</v>
      </c>
      <c r="D254" s="91">
        <v>117276</v>
      </c>
      <c r="E254" s="91">
        <v>103019</v>
      </c>
      <c r="F254" s="91">
        <v>29569</v>
      </c>
      <c r="G254" s="91">
        <v>15438</v>
      </c>
      <c r="H254" s="91">
        <v>14131</v>
      </c>
      <c r="I254" s="91">
        <v>147527</v>
      </c>
      <c r="J254" s="91">
        <v>87870</v>
      </c>
      <c r="K254" s="91">
        <v>59657</v>
      </c>
      <c r="L254" s="92">
        <f t="shared" si="9"/>
        <v>878</v>
      </c>
      <c r="M254" s="92">
        <f t="shared" si="10"/>
        <v>915</v>
      </c>
      <c r="N254" s="93">
        <f t="shared" si="11"/>
        <v>77.349999999999994</v>
      </c>
      <c r="O254" s="93">
        <f t="shared" si="11"/>
        <v>86.28</v>
      </c>
      <c r="P254" s="93">
        <f t="shared" si="11"/>
        <v>67.11</v>
      </c>
    </row>
    <row r="255" spans="1:16" s="94" customFormat="1" ht="15.9" customHeight="1">
      <c r="A255" s="101" t="s">
        <v>753</v>
      </c>
      <c r="B255" s="98" t="s">
        <v>341</v>
      </c>
      <c r="C255" s="91">
        <v>210891</v>
      </c>
      <c r="D255" s="91">
        <v>108234</v>
      </c>
      <c r="E255" s="91">
        <v>102657</v>
      </c>
      <c r="F255" s="91">
        <v>28107</v>
      </c>
      <c r="G255" s="91">
        <v>14628</v>
      </c>
      <c r="H255" s="91">
        <v>13479</v>
      </c>
      <c r="I255" s="91">
        <v>149339</v>
      </c>
      <c r="J255" s="91">
        <v>80909</v>
      </c>
      <c r="K255" s="91">
        <v>68430</v>
      </c>
      <c r="L255" s="92">
        <f t="shared" si="9"/>
        <v>948</v>
      </c>
      <c r="M255" s="92">
        <f t="shared" si="10"/>
        <v>921</v>
      </c>
      <c r="N255" s="93">
        <f t="shared" si="11"/>
        <v>81.7</v>
      </c>
      <c r="O255" s="93">
        <f t="shared" si="11"/>
        <v>86.44</v>
      </c>
      <c r="P255" s="93">
        <f t="shared" si="11"/>
        <v>76.73</v>
      </c>
    </row>
    <row r="256" spans="1:16" s="94" customFormat="1" ht="15.9" customHeight="1">
      <c r="A256" s="101" t="s">
        <v>754</v>
      </c>
      <c r="B256" s="98" t="s">
        <v>341</v>
      </c>
      <c r="C256" s="91">
        <v>200681</v>
      </c>
      <c r="D256" s="91">
        <v>102873</v>
      </c>
      <c r="E256" s="91">
        <v>97808</v>
      </c>
      <c r="F256" s="91">
        <v>24079</v>
      </c>
      <c r="G256" s="91">
        <v>12659</v>
      </c>
      <c r="H256" s="91">
        <v>11420</v>
      </c>
      <c r="I256" s="91">
        <v>153609</v>
      </c>
      <c r="J256" s="91">
        <v>82575</v>
      </c>
      <c r="K256" s="91">
        <v>71034</v>
      </c>
      <c r="L256" s="92">
        <f t="shared" si="9"/>
        <v>951</v>
      </c>
      <c r="M256" s="92">
        <f t="shared" si="10"/>
        <v>902</v>
      </c>
      <c r="N256" s="93">
        <f t="shared" si="11"/>
        <v>86.98</v>
      </c>
      <c r="O256" s="93">
        <f t="shared" si="11"/>
        <v>91.53</v>
      </c>
      <c r="P256" s="93">
        <f t="shared" si="11"/>
        <v>82.23</v>
      </c>
    </row>
    <row r="257" spans="1:16" s="94" customFormat="1" ht="15.9" customHeight="1">
      <c r="A257" s="101" t="s">
        <v>755</v>
      </c>
      <c r="B257" s="98" t="s">
        <v>341</v>
      </c>
      <c r="C257" s="91">
        <v>200506</v>
      </c>
      <c r="D257" s="91">
        <v>108405</v>
      </c>
      <c r="E257" s="91">
        <v>92101</v>
      </c>
      <c r="F257" s="91">
        <v>26454</v>
      </c>
      <c r="G257" s="91">
        <v>14636</v>
      </c>
      <c r="H257" s="91">
        <v>11818</v>
      </c>
      <c r="I257" s="91">
        <v>139903</v>
      </c>
      <c r="J257" s="91">
        <v>83531</v>
      </c>
      <c r="K257" s="91">
        <v>56372</v>
      </c>
      <c r="L257" s="92">
        <f t="shared" si="9"/>
        <v>850</v>
      </c>
      <c r="M257" s="92">
        <f t="shared" si="10"/>
        <v>807</v>
      </c>
      <c r="N257" s="93">
        <f t="shared" si="11"/>
        <v>80.38</v>
      </c>
      <c r="O257" s="93">
        <f t="shared" si="11"/>
        <v>89.08</v>
      </c>
      <c r="P257" s="93">
        <f t="shared" si="11"/>
        <v>70.22</v>
      </c>
    </row>
    <row r="258" spans="1:16" s="94" customFormat="1" ht="15.9" customHeight="1">
      <c r="A258" s="101" t="s">
        <v>756</v>
      </c>
      <c r="B258" s="98" t="s">
        <v>341</v>
      </c>
      <c r="C258" s="91">
        <v>197332</v>
      </c>
      <c r="D258" s="91">
        <v>105394</v>
      </c>
      <c r="E258" s="91">
        <v>91938</v>
      </c>
      <c r="F258" s="91">
        <v>24486</v>
      </c>
      <c r="G258" s="91">
        <v>13319</v>
      </c>
      <c r="H258" s="91">
        <v>11167</v>
      </c>
      <c r="I258" s="91">
        <v>145530</v>
      </c>
      <c r="J258" s="91">
        <v>83903</v>
      </c>
      <c r="K258" s="91">
        <v>61627</v>
      </c>
      <c r="L258" s="92">
        <f t="shared" ref="L258:L321" si="12">ROUND((E258/D258)*1000,0)</f>
        <v>872</v>
      </c>
      <c r="M258" s="92">
        <f t="shared" ref="M258:M321" si="13">ROUND((H258/G258)*1000,0)</f>
        <v>838</v>
      </c>
      <c r="N258" s="93">
        <f t="shared" ref="N258:P321" si="14">ROUND(I258/(C258-F258)*100,2)</f>
        <v>84.2</v>
      </c>
      <c r="O258" s="93">
        <f t="shared" si="14"/>
        <v>91.12</v>
      </c>
      <c r="P258" s="93">
        <f t="shared" si="14"/>
        <v>76.3</v>
      </c>
    </row>
    <row r="259" spans="1:16" s="94" customFormat="1" ht="15.9" customHeight="1">
      <c r="A259" s="101" t="s">
        <v>757</v>
      </c>
      <c r="B259" s="90" t="s">
        <v>499</v>
      </c>
      <c r="C259" s="91">
        <v>190008</v>
      </c>
      <c r="D259" s="91">
        <v>97040</v>
      </c>
      <c r="E259" s="91">
        <v>92968</v>
      </c>
      <c r="F259" s="91">
        <v>19227</v>
      </c>
      <c r="G259" s="91">
        <v>9885</v>
      </c>
      <c r="H259" s="91">
        <v>9342</v>
      </c>
      <c r="I259" s="91">
        <v>152429</v>
      </c>
      <c r="J259" s="91">
        <v>81728</v>
      </c>
      <c r="K259" s="91">
        <v>70701</v>
      </c>
      <c r="L259" s="92">
        <f t="shared" si="12"/>
        <v>958</v>
      </c>
      <c r="M259" s="92">
        <f t="shared" si="13"/>
        <v>945</v>
      </c>
      <c r="N259" s="93">
        <f t="shared" si="14"/>
        <v>89.25</v>
      </c>
      <c r="O259" s="93">
        <f t="shared" si="14"/>
        <v>93.77</v>
      </c>
      <c r="P259" s="93">
        <f t="shared" si="14"/>
        <v>84.54</v>
      </c>
    </row>
    <row r="260" spans="1:16" s="94" customFormat="1" ht="15.9" customHeight="1">
      <c r="A260" s="101" t="s">
        <v>758</v>
      </c>
      <c r="B260" s="98" t="s">
        <v>341</v>
      </c>
      <c r="C260" s="91">
        <v>180978</v>
      </c>
      <c r="D260" s="91">
        <v>94645</v>
      </c>
      <c r="E260" s="91">
        <v>86333</v>
      </c>
      <c r="F260" s="91">
        <v>23757</v>
      </c>
      <c r="G260" s="91">
        <v>12658</v>
      </c>
      <c r="H260" s="91">
        <v>11099</v>
      </c>
      <c r="I260" s="91">
        <v>128463</v>
      </c>
      <c r="J260" s="91">
        <v>73169</v>
      </c>
      <c r="K260" s="91">
        <v>55294</v>
      </c>
      <c r="L260" s="92">
        <f t="shared" si="12"/>
        <v>912</v>
      </c>
      <c r="M260" s="92">
        <f t="shared" si="13"/>
        <v>877</v>
      </c>
      <c r="N260" s="93">
        <f t="shared" si="14"/>
        <v>81.709999999999994</v>
      </c>
      <c r="O260" s="93">
        <f t="shared" si="14"/>
        <v>89.24</v>
      </c>
      <c r="P260" s="93">
        <f t="shared" si="14"/>
        <v>73.5</v>
      </c>
    </row>
    <row r="261" spans="1:16" s="94" customFormat="1" ht="15.9" customHeight="1">
      <c r="A261" s="101" t="s">
        <v>759</v>
      </c>
      <c r="B261" s="98" t="s">
        <v>341</v>
      </c>
      <c r="C261" s="91">
        <v>179972</v>
      </c>
      <c r="D261" s="91">
        <v>95227</v>
      </c>
      <c r="E261" s="91">
        <v>84745</v>
      </c>
      <c r="F261" s="91">
        <v>22683</v>
      </c>
      <c r="G261" s="91">
        <v>12075</v>
      </c>
      <c r="H261" s="91">
        <v>10608</v>
      </c>
      <c r="I261" s="91">
        <v>124641</v>
      </c>
      <c r="J261" s="91">
        <v>72107</v>
      </c>
      <c r="K261" s="91">
        <v>52534</v>
      </c>
      <c r="L261" s="92">
        <f t="shared" si="12"/>
        <v>890</v>
      </c>
      <c r="M261" s="92">
        <f t="shared" si="13"/>
        <v>879</v>
      </c>
      <c r="N261" s="93">
        <f t="shared" si="14"/>
        <v>79.239999999999995</v>
      </c>
      <c r="O261" s="93">
        <f t="shared" si="14"/>
        <v>86.72</v>
      </c>
      <c r="P261" s="93">
        <f t="shared" si="14"/>
        <v>70.86</v>
      </c>
    </row>
    <row r="262" spans="1:16" s="94" customFormat="1" ht="15.9" customHeight="1">
      <c r="A262" s="101" t="s">
        <v>760</v>
      </c>
      <c r="B262" s="98" t="s">
        <v>341</v>
      </c>
      <c r="C262" s="91">
        <v>155959</v>
      </c>
      <c r="D262" s="91">
        <v>81424</v>
      </c>
      <c r="E262" s="91">
        <v>74535</v>
      </c>
      <c r="F262" s="91">
        <v>19360</v>
      </c>
      <c r="G262" s="91">
        <v>10122</v>
      </c>
      <c r="H262" s="91">
        <v>9238</v>
      </c>
      <c r="I262" s="91">
        <v>118678</v>
      </c>
      <c r="J262" s="91">
        <v>65802</v>
      </c>
      <c r="K262" s="91">
        <v>52876</v>
      </c>
      <c r="L262" s="92">
        <f t="shared" si="12"/>
        <v>915</v>
      </c>
      <c r="M262" s="92">
        <f t="shared" si="13"/>
        <v>913</v>
      </c>
      <c r="N262" s="93">
        <f t="shared" si="14"/>
        <v>86.88</v>
      </c>
      <c r="O262" s="93">
        <f t="shared" si="14"/>
        <v>92.29</v>
      </c>
      <c r="P262" s="93">
        <f t="shared" si="14"/>
        <v>80.98</v>
      </c>
    </row>
    <row r="263" spans="1:16" s="94" customFormat="1" ht="15.9" customHeight="1">
      <c r="A263" s="101" t="s">
        <v>761</v>
      </c>
      <c r="B263" s="90" t="s">
        <v>499</v>
      </c>
      <c r="C263" s="91">
        <v>147688</v>
      </c>
      <c r="D263" s="91">
        <v>78070</v>
      </c>
      <c r="E263" s="91">
        <v>69618</v>
      </c>
      <c r="F263" s="91">
        <v>18312</v>
      </c>
      <c r="G263" s="91">
        <v>9874</v>
      </c>
      <c r="H263" s="91">
        <v>8438</v>
      </c>
      <c r="I263" s="91">
        <v>108806</v>
      </c>
      <c r="J263" s="91">
        <v>60806</v>
      </c>
      <c r="K263" s="91">
        <v>48000</v>
      </c>
      <c r="L263" s="92">
        <f t="shared" si="12"/>
        <v>892</v>
      </c>
      <c r="M263" s="92">
        <f t="shared" si="13"/>
        <v>855</v>
      </c>
      <c r="N263" s="93">
        <f t="shared" si="14"/>
        <v>84.1</v>
      </c>
      <c r="O263" s="93">
        <f t="shared" si="14"/>
        <v>89.16</v>
      </c>
      <c r="P263" s="93">
        <f t="shared" si="14"/>
        <v>78.459999999999994</v>
      </c>
    </row>
    <row r="264" spans="1:16" s="94" customFormat="1" ht="15.9" customHeight="1">
      <c r="A264" s="101" t="s">
        <v>762</v>
      </c>
      <c r="B264" s="90" t="s">
        <v>499</v>
      </c>
      <c r="C264" s="91">
        <v>147515</v>
      </c>
      <c r="D264" s="91">
        <v>76951</v>
      </c>
      <c r="E264" s="91">
        <v>70564</v>
      </c>
      <c r="F264" s="91">
        <v>17519</v>
      </c>
      <c r="G264" s="91">
        <v>9161</v>
      </c>
      <c r="H264" s="91">
        <v>8358</v>
      </c>
      <c r="I264" s="91">
        <v>113014</v>
      </c>
      <c r="J264" s="91">
        <v>62616</v>
      </c>
      <c r="K264" s="91">
        <v>50398</v>
      </c>
      <c r="L264" s="92">
        <f t="shared" si="12"/>
        <v>917</v>
      </c>
      <c r="M264" s="92">
        <f t="shared" si="13"/>
        <v>912</v>
      </c>
      <c r="N264" s="93">
        <f t="shared" si="14"/>
        <v>86.94</v>
      </c>
      <c r="O264" s="93">
        <f t="shared" si="14"/>
        <v>92.37</v>
      </c>
      <c r="P264" s="93">
        <f t="shared" si="14"/>
        <v>81.02</v>
      </c>
    </row>
    <row r="265" spans="1:16" s="94" customFormat="1" ht="15.9" customHeight="1">
      <c r="A265" s="101" t="s">
        <v>763</v>
      </c>
      <c r="B265" s="98" t="s">
        <v>341</v>
      </c>
      <c r="C265" s="91">
        <v>141468</v>
      </c>
      <c r="D265" s="91">
        <v>72370</v>
      </c>
      <c r="E265" s="91">
        <v>69098</v>
      </c>
      <c r="F265" s="91">
        <v>15721</v>
      </c>
      <c r="G265" s="91">
        <v>8282</v>
      </c>
      <c r="H265" s="91">
        <v>7439</v>
      </c>
      <c r="I265" s="91">
        <v>109135</v>
      </c>
      <c r="J265" s="91">
        <v>59436</v>
      </c>
      <c r="K265" s="91">
        <v>49699</v>
      </c>
      <c r="L265" s="92">
        <f t="shared" si="12"/>
        <v>955</v>
      </c>
      <c r="M265" s="92">
        <f t="shared" si="13"/>
        <v>898</v>
      </c>
      <c r="N265" s="93">
        <f t="shared" si="14"/>
        <v>86.79</v>
      </c>
      <c r="O265" s="93">
        <f t="shared" si="14"/>
        <v>92.74</v>
      </c>
      <c r="P265" s="93">
        <f t="shared" si="14"/>
        <v>80.599999999999994</v>
      </c>
    </row>
    <row r="266" spans="1:16" s="94" customFormat="1" ht="15.9" customHeight="1">
      <c r="A266" s="101" t="s">
        <v>764</v>
      </c>
      <c r="B266" s="90" t="s">
        <v>499</v>
      </c>
      <c r="C266" s="91">
        <v>133361</v>
      </c>
      <c r="D266" s="91">
        <v>68672</v>
      </c>
      <c r="E266" s="91">
        <v>64689</v>
      </c>
      <c r="F266" s="91">
        <v>16662</v>
      </c>
      <c r="G266" s="91">
        <v>8786</v>
      </c>
      <c r="H266" s="91">
        <v>7876</v>
      </c>
      <c r="I266" s="91">
        <v>96870</v>
      </c>
      <c r="J266" s="91">
        <v>53275</v>
      </c>
      <c r="K266" s="91">
        <v>43595</v>
      </c>
      <c r="L266" s="92">
        <f t="shared" si="12"/>
        <v>942</v>
      </c>
      <c r="M266" s="92">
        <f t="shared" si="13"/>
        <v>896</v>
      </c>
      <c r="N266" s="93">
        <f t="shared" si="14"/>
        <v>83.01</v>
      </c>
      <c r="O266" s="93">
        <f t="shared" si="14"/>
        <v>88.96</v>
      </c>
      <c r="P266" s="93">
        <f t="shared" si="14"/>
        <v>76.73</v>
      </c>
    </row>
    <row r="267" spans="1:16" s="94" customFormat="1" ht="15.9" customHeight="1">
      <c r="A267" s="101" t="s">
        <v>765</v>
      </c>
      <c r="B267" s="90" t="s">
        <v>499</v>
      </c>
      <c r="C267" s="91">
        <v>128575</v>
      </c>
      <c r="D267" s="91">
        <v>67566</v>
      </c>
      <c r="E267" s="91">
        <v>61009</v>
      </c>
      <c r="F267" s="91">
        <v>15008</v>
      </c>
      <c r="G267" s="91">
        <v>7836</v>
      </c>
      <c r="H267" s="91">
        <v>7172</v>
      </c>
      <c r="I267" s="91">
        <v>97528</v>
      </c>
      <c r="J267" s="91">
        <v>55043</v>
      </c>
      <c r="K267" s="91">
        <v>42485</v>
      </c>
      <c r="L267" s="92">
        <f t="shared" si="12"/>
        <v>903</v>
      </c>
      <c r="M267" s="92">
        <f t="shared" si="13"/>
        <v>915</v>
      </c>
      <c r="N267" s="93">
        <f t="shared" si="14"/>
        <v>85.88</v>
      </c>
      <c r="O267" s="93">
        <f t="shared" si="14"/>
        <v>92.15</v>
      </c>
      <c r="P267" s="93">
        <f t="shared" si="14"/>
        <v>78.91</v>
      </c>
    </row>
    <row r="268" spans="1:16" s="94" customFormat="1" ht="15.9" customHeight="1">
      <c r="A268" s="101" t="s">
        <v>766</v>
      </c>
      <c r="B268" s="98" t="s">
        <v>341</v>
      </c>
      <c r="C268" s="91">
        <v>126099</v>
      </c>
      <c r="D268" s="91">
        <v>70577</v>
      </c>
      <c r="E268" s="91">
        <v>55522</v>
      </c>
      <c r="F268" s="91">
        <v>20438</v>
      </c>
      <c r="G268" s="91">
        <v>10872</v>
      </c>
      <c r="H268" s="91">
        <v>9566</v>
      </c>
      <c r="I268" s="91">
        <v>87417</v>
      </c>
      <c r="J268" s="91">
        <v>54030</v>
      </c>
      <c r="K268" s="91">
        <v>33387</v>
      </c>
      <c r="L268" s="92">
        <f t="shared" si="12"/>
        <v>787</v>
      </c>
      <c r="M268" s="92">
        <f t="shared" si="13"/>
        <v>880</v>
      </c>
      <c r="N268" s="93">
        <f t="shared" si="14"/>
        <v>82.73</v>
      </c>
      <c r="O268" s="93">
        <f t="shared" si="14"/>
        <v>90.49</v>
      </c>
      <c r="P268" s="93">
        <f t="shared" si="14"/>
        <v>72.650000000000006</v>
      </c>
    </row>
    <row r="269" spans="1:16" s="94" customFormat="1" ht="15.9" customHeight="1">
      <c r="A269" s="101" t="s">
        <v>767</v>
      </c>
      <c r="B269" s="98" t="s">
        <v>341</v>
      </c>
      <c r="C269" s="91">
        <v>117956</v>
      </c>
      <c r="D269" s="91">
        <v>61610</v>
      </c>
      <c r="E269" s="91">
        <v>56346</v>
      </c>
      <c r="F269" s="91">
        <v>13012</v>
      </c>
      <c r="G269" s="91">
        <v>6964</v>
      </c>
      <c r="H269" s="91">
        <v>6048</v>
      </c>
      <c r="I269" s="91">
        <v>92317</v>
      </c>
      <c r="J269" s="91">
        <v>50943</v>
      </c>
      <c r="K269" s="91">
        <v>41374</v>
      </c>
      <c r="L269" s="92">
        <f t="shared" si="12"/>
        <v>915</v>
      </c>
      <c r="M269" s="92">
        <f t="shared" si="13"/>
        <v>868</v>
      </c>
      <c r="N269" s="93">
        <f t="shared" si="14"/>
        <v>87.97</v>
      </c>
      <c r="O269" s="93">
        <f t="shared" si="14"/>
        <v>93.22</v>
      </c>
      <c r="P269" s="93">
        <f t="shared" si="14"/>
        <v>82.26</v>
      </c>
    </row>
    <row r="270" spans="1:16" s="94" customFormat="1" ht="15.9" customHeight="1">
      <c r="A270" s="101" t="s">
        <v>768</v>
      </c>
      <c r="B270" s="90" t="s">
        <v>499</v>
      </c>
      <c r="C270" s="91">
        <v>114430</v>
      </c>
      <c r="D270" s="91">
        <v>59382</v>
      </c>
      <c r="E270" s="91">
        <v>55048</v>
      </c>
      <c r="F270" s="91">
        <v>11832</v>
      </c>
      <c r="G270" s="91">
        <v>6130</v>
      </c>
      <c r="H270" s="91">
        <v>5702</v>
      </c>
      <c r="I270" s="91">
        <v>92647</v>
      </c>
      <c r="J270" s="91">
        <v>50702</v>
      </c>
      <c r="K270" s="91">
        <v>41945</v>
      </c>
      <c r="L270" s="92">
        <f t="shared" si="12"/>
        <v>927</v>
      </c>
      <c r="M270" s="92">
        <f t="shared" si="13"/>
        <v>930</v>
      </c>
      <c r="N270" s="93">
        <f t="shared" si="14"/>
        <v>90.3</v>
      </c>
      <c r="O270" s="93">
        <f t="shared" si="14"/>
        <v>95.21</v>
      </c>
      <c r="P270" s="93">
        <f t="shared" si="14"/>
        <v>85</v>
      </c>
    </row>
    <row r="271" spans="1:16" s="94" customFormat="1" ht="15.9" customHeight="1">
      <c r="A271" s="101" t="s">
        <v>769</v>
      </c>
      <c r="B271" s="90" t="s">
        <v>499</v>
      </c>
      <c r="C271" s="91">
        <v>109025</v>
      </c>
      <c r="D271" s="91">
        <v>56397</v>
      </c>
      <c r="E271" s="91">
        <v>52628</v>
      </c>
      <c r="F271" s="91">
        <v>12869</v>
      </c>
      <c r="G271" s="91">
        <v>6745</v>
      </c>
      <c r="H271" s="91">
        <v>6124</v>
      </c>
      <c r="I271" s="91">
        <v>82196</v>
      </c>
      <c r="J271" s="91">
        <v>45012</v>
      </c>
      <c r="K271" s="91">
        <v>37184</v>
      </c>
      <c r="L271" s="92">
        <f t="shared" si="12"/>
        <v>933</v>
      </c>
      <c r="M271" s="92">
        <f t="shared" si="13"/>
        <v>908</v>
      </c>
      <c r="N271" s="93">
        <f t="shared" si="14"/>
        <v>85.48</v>
      </c>
      <c r="O271" s="93">
        <f t="shared" si="14"/>
        <v>90.65</v>
      </c>
      <c r="P271" s="93">
        <f t="shared" si="14"/>
        <v>79.959999999999994</v>
      </c>
    </row>
    <row r="272" spans="1:16" s="94" customFormat="1" ht="15.9" customHeight="1">
      <c r="A272" s="101" t="s">
        <v>770</v>
      </c>
      <c r="B272" s="98" t="s">
        <v>341</v>
      </c>
      <c r="C272" s="91">
        <v>103341</v>
      </c>
      <c r="D272" s="91">
        <v>52902</v>
      </c>
      <c r="E272" s="91">
        <v>50439</v>
      </c>
      <c r="F272" s="91">
        <v>11005</v>
      </c>
      <c r="G272" s="91">
        <v>5772</v>
      </c>
      <c r="H272" s="91">
        <v>5233</v>
      </c>
      <c r="I272" s="91">
        <v>83356</v>
      </c>
      <c r="J272" s="91">
        <v>44429</v>
      </c>
      <c r="K272" s="91">
        <v>38927</v>
      </c>
      <c r="L272" s="92">
        <f t="shared" si="12"/>
        <v>953</v>
      </c>
      <c r="M272" s="92">
        <f t="shared" si="13"/>
        <v>907</v>
      </c>
      <c r="N272" s="93">
        <f t="shared" si="14"/>
        <v>90.27</v>
      </c>
      <c r="O272" s="93">
        <f t="shared" si="14"/>
        <v>94.27</v>
      </c>
      <c r="P272" s="93">
        <f t="shared" si="14"/>
        <v>86.11</v>
      </c>
    </row>
    <row r="273" spans="1:16" s="94" customFormat="1" ht="15.9" customHeight="1">
      <c r="A273" s="101" t="s">
        <v>771</v>
      </c>
      <c r="B273" s="98" t="s">
        <v>341</v>
      </c>
      <c r="C273" s="91">
        <v>102377</v>
      </c>
      <c r="D273" s="91">
        <v>52354</v>
      </c>
      <c r="E273" s="91">
        <v>50023</v>
      </c>
      <c r="F273" s="91">
        <v>10413</v>
      </c>
      <c r="G273" s="91">
        <v>5467</v>
      </c>
      <c r="H273" s="91">
        <v>4946</v>
      </c>
      <c r="I273" s="91">
        <v>83832</v>
      </c>
      <c r="J273" s="91">
        <v>44862</v>
      </c>
      <c r="K273" s="91">
        <v>38970</v>
      </c>
      <c r="L273" s="92">
        <f t="shared" si="12"/>
        <v>955</v>
      </c>
      <c r="M273" s="92">
        <f t="shared" si="13"/>
        <v>905</v>
      </c>
      <c r="N273" s="93">
        <f t="shared" si="14"/>
        <v>91.16</v>
      </c>
      <c r="O273" s="93">
        <f t="shared" si="14"/>
        <v>95.68</v>
      </c>
      <c r="P273" s="93">
        <f t="shared" si="14"/>
        <v>86.45</v>
      </c>
    </row>
    <row r="274" spans="1:16" s="94" customFormat="1" ht="15.9" customHeight="1">
      <c r="A274" s="101" t="s">
        <v>772</v>
      </c>
      <c r="B274" s="98" t="s">
        <v>341</v>
      </c>
      <c r="C274" s="91">
        <v>100466</v>
      </c>
      <c r="D274" s="91">
        <v>52931</v>
      </c>
      <c r="E274" s="91">
        <v>47535</v>
      </c>
      <c r="F274" s="91">
        <v>12218</v>
      </c>
      <c r="G274" s="91">
        <v>6553</v>
      </c>
      <c r="H274" s="91">
        <v>5665</v>
      </c>
      <c r="I274" s="91">
        <v>71071</v>
      </c>
      <c r="J274" s="91">
        <v>40482</v>
      </c>
      <c r="K274" s="91">
        <v>30589</v>
      </c>
      <c r="L274" s="92">
        <f t="shared" si="12"/>
        <v>898</v>
      </c>
      <c r="M274" s="92">
        <f t="shared" si="13"/>
        <v>864</v>
      </c>
      <c r="N274" s="93">
        <f t="shared" si="14"/>
        <v>80.540000000000006</v>
      </c>
      <c r="O274" s="93">
        <f t="shared" si="14"/>
        <v>87.29</v>
      </c>
      <c r="P274" s="93">
        <f t="shared" si="14"/>
        <v>73.06</v>
      </c>
    </row>
    <row r="275" spans="1:16" s="94" customFormat="1" ht="15.9" customHeight="1">
      <c r="A275" s="101" t="s">
        <v>773</v>
      </c>
      <c r="B275" s="98" t="s">
        <v>341</v>
      </c>
      <c r="C275" s="91">
        <v>100036</v>
      </c>
      <c r="D275" s="91">
        <v>51410</v>
      </c>
      <c r="E275" s="91">
        <v>48626</v>
      </c>
      <c r="F275" s="91">
        <v>11053</v>
      </c>
      <c r="G275" s="91">
        <v>5840</v>
      </c>
      <c r="H275" s="91">
        <v>5213</v>
      </c>
      <c r="I275" s="91">
        <v>72618</v>
      </c>
      <c r="J275" s="91">
        <v>40765</v>
      </c>
      <c r="K275" s="91">
        <v>31853</v>
      </c>
      <c r="L275" s="92">
        <f t="shared" si="12"/>
        <v>946</v>
      </c>
      <c r="M275" s="92">
        <f t="shared" si="13"/>
        <v>893</v>
      </c>
      <c r="N275" s="93">
        <f t="shared" si="14"/>
        <v>81.61</v>
      </c>
      <c r="O275" s="93">
        <f t="shared" si="14"/>
        <v>89.46</v>
      </c>
      <c r="P275" s="93">
        <f t="shared" si="14"/>
        <v>73.37</v>
      </c>
    </row>
    <row r="276" spans="1:16" s="94" customFormat="1" ht="15.9" customHeight="1">
      <c r="A276" s="101" t="s">
        <v>774</v>
      </c>
      <c r="B276" s="90" t="s">
        <v>499</v>
      </c>
      <c r="C276" s="91">
        <v>6352254</v>
      </c>
      <c r="D276" s="91">
        <v>3348264</v>
      </c>
      <c r="E276" s="91">
        <v>3003990</v>
      </c>
      <c r="F276" s="91">
        <v>675284</v>
      </c>
      <c r="G276" s="91">
        <v>364965</v>
      </c>
      <c r="H276" s="91">
        <v>310319</v>
      </c>
      <c r="I276" s="91">
        <v>5082338</v>
      </c>
      <c r="J276" s="91">
        <v>2805134</v>
      </c>
      <c r="K276" s="91">
        <v>2277204</v>
      </c>
      <c r="L276" s="92">
        <f t="shared" si="12"/>
        <v>897</v>
      </c>
      <c r="M276" s="92">
        <f t="shared" si="13"/>
        <v>850</v>
      </c>
      <c r="N276" s="93">
        <f t="shared" si="14"/>
        <v>89.53</v>
      </c>
      <c r="O276" s="93">
        <f t="shared" si="14"/>
        <v>94.03</v>
      </c>
      <c r="P276" s="93">
        <f t="shared" si="14"/>
        <v>84.54</v>
      </c>
    </row>
    <row r="277" spans="1:16" s="94" customFormat="1" ht="15.9" customHeight="1">
      <c r="A277" s="89" t="s">
        <v>775</v>
      </c>
      <c r="B277" s="90" t="s">
        <v>499</v>
      </c>
      <c r="C277" s="91">
        <v>4585367</v>
      </c>
      <c r="D277" s="91">
        <v>2613841</v>
      </c>
      <c r="E277" s="91">
        <v>1971526</v>
      </c>
      <c r="F277" s="91">
        <v>545869</v>
      </c>
      <c r="G277" s="91">
        <v>300970</v>
      </c>
      <c r="H277" s="91">
        <v>244899</v>
      </c>
      <c r="I277" s="91">
        <v>3593918</v>
      </c>
      <c r="J277" s="91">
        <v>2143732</v>
      </c>
      <c r="K277" s="91">
        <v>1450186</v>
      </c>
      <c r="L277" s="92">
        <f t="shared" si="12"/>
        <v>754</v>
      </c>
      <c r="M277" s="92">
        <f t="shared" si="13"/>
        <v>814</v>
      </c>
      <c r="N277" s="93">
        <f t="shared" si="14"/>
        <v>88.97</v>
      </c>
      <c r="O277" s="93">
        <f t="shared" si="14"/>
        <v>92.69</v>
      </c>
      <c r="P277" s="93">
        <f t="shared" si="14"/>
        <v>83.99</v>
      </c>
    </row>
    <row r="278" spans="1:16" s="94" customFormat="1" ht="15.9" customHeight="1">
      <c r="A278" s="95" t="s">
        <v>776</v>
      </c>
      <c r="B278" s="90" t="s">
        <v>499</v>
      </c>
      <c r="C278" s="120">
        <v>1817191</v>
      </c>
      <c r="D278" s="120">
        <v>946280</v>
      </c>
      <c r="E278" s="120">
        <v>870911</v>
      </c>
      <c r="F278" s="120">
        <v>172923</v>
      </c>
      <c r="G278" s="120">
        <v>93146</v>
      </c>
      <c r="H278" s="120">
        <v>79777</v>
      </c>
      <c r="I278" s="120">
        <v>1513883</v>
      </c>
      <c r="J278" s="120">
        <v>814179</v>
      </c>
      <c r="K278" s="120">
        <v>699704</v>
      </c>
      <c r="L278" s="92">
        <f t="shared" si="12"/>
        <v>920</v>
      </c>
      <c r="M278" s="92">
        <f t="shared" si="13"/>
        <v>856</v>
      </c>
      <c r="N278" s="93">
        <f t="shared" si="14"/>
        <v>92.07</v>
      </c>
      <c r="O278" s="93">
        <f t="shared" si="14"/>
        <v>95.43</v>
      </c>
      <c r="P278" s="93">
        <f t="shared" si="14"/>
        <v>88.44</v>
      </c>
    </row>
    <row r="279" spans="1:16" s="94" customFormat="1" ht="15.9" customHeight="1">
      <c r="A279" s="101" t="s">
        <v>777</v>
      </c>
      <c r="B279" s="90" t="s">
        <v>499</v>
      </c>
      <c r="C279" s="121">
        <v>1390933</v>
      </c>
      <c r="D279" s="121">
        <v>731209</v>
      </c>
      <c r="E279" s="121">
        <v>659724</v>
      </c>
      <c r="F279" s="121">
        <v>145399</v>
      </c>
      <c r="G279" s="121">
        <v>79486</v>
      </c>
      <c r="H279" s="121">
        <v>65913</v>
      </c>
      <c r="I279" s="121">
        <v>1100435</v>
      </c>
      <c r="J279" s="121">
        <v>601688</v>
      </c>
      <c r="K279" s="121">
        <v>498747</v>
      </c>
      <c r="L279" s="92">
        <f t="shared" si="12"/>
        <v>902</v>
      </c>
      <c r="M279" s="92">
        <f t="shared" si="13"/>
        <v>829</v>
      </c>
      <c r="N279" s="93">
        <f t="shared" si="14"/>
        <v>88.35</v>
      </c>
      <c r="O279" s="93">
        <f t="shared" si="14"/>
        <v>92.32</v>
      </c>
      <c r="P279" s="93">
        <f t="shared" si="14"/>
        <v>83.99</v>
      </c>
    </row>
    <row r="280" spans="1:16" s="94" customFormat="1" ht="15.9" customHeight="1">
      <c r="A280" s="101" t="s">
        <v>778</v>
      </c>
      <c r="B280" s="90" t="s">
        <v>499</v>
      </c>
      <c r="C280" s="120">
        <v>606282</v>
      </c>
      <c r="D280" s="120">
        <v>315978</v>
      </c>
      <c r="E280" s="120">
        <v>290304</v>
      </c>
      <c r="F280" s="120">
        <v>63358</v>
      </c>
      <c r="G280" s="120">
        <v>34463</v>
      </c>
      <c r="H280" s="120">
        <v>28895</v>
      </c>
      <c r="I280" s="120">
        <v>465722</v>
      </c>
      <c r="J280" s="120">
        <v>257528</v>
      </c>
      <c r="K280" s="120">
        <v>208194</v>
      </c>
      <c r="L280" s="92">
        <f t="shared" si="12"/>
        <v>919</v>
      </c>
      <c r="M280" s="92">
        <f t="shared" si="13"/>
        <v>838</v>
      </c>
      <c r="N280" s="93">
        <f t="shared" si="14"/>
        <v>85.78</v>
      </c>
      <c r="O280" s="93">
        <f t="shared" si="14"/>
        <v>91.48</v>
      </c>
      <c r="P280" s="93">
        <f t="shared" si="14"/>
        <v>79.64</v>
      </c>
    </row>
    <row r="281" spans="1:16" s="94" customFormat="1" ht="15.9" customHeight="1">
      <c r="A281" s="101" t="s">
        <v>779</v>
      </c>
      <c r="B281" s="90" t="s">
        <v>499</v>
      </c>
      <c r="C281" s="121">
        <v>600411</v>
      </c>
      <c r="D281" s="121">
        <v>313497</v>
      </c>
      <c r="E281" s="121">
        <v>286914</v>
      </c>
      <c r="F281" s="121">
        <v>59173</v>
      </c>
      <c r="G281" s="121">
        <v>31786</v>
      </c>
      <c r="H281" s="121">
        <v>27387</v>
      </c>
      <c r="I281" s="121">
        <v>445206</v>
      </c>
      <c r="J281" s="121">
        <v>244658</v>
      </c>
      <c r="K281" s="121">
        <v>200548</v>
      </c>
      <c r="L281" s="92">
        <f t="shared" si="12"/>
        <v>915</v>
      </c>
      <c r="M281" s="92">
        <f t="shared" si="13"/>
        <v>862</v>
      </c>
      <c r="N281" s="93">
        <f t="shared" si="14"/>
        <v>82.26</v>
      </c>
      <c r="O281" s="93">
        <f t="shared" si="14"/>
        <v>86.85</v>
      </c>
      <c r="P281" s="93">
        <f t="shared" si="14"/>
        <v>77.27</v>
      </c>
    </row>
    <row r="282" spans="1:16" s="94" customFormat="1" ht="15.9" customHeight="1">
      <c r="A282" s="89" t="s">
        <v>780</v>
      </c>
      <c r="B282" s="98" t="s">
        <v>341</v>
      </c>
      <c r="C282" s="91">
        <v>320250</v>
      </c>
      <c r="D282" s="96">
        <v>164091</v>
      </c>
      <c r="E282" s="91">
        <v>156159</v>
      </c>
      <c r="F282" s="91">
        <v>27375</v>
      </c>
      <c r="G282" s="91">
        <v>14651</v>
      </c>
      <c r="H282" s="91">
        <v>12724</v>
      </c>
      <c r="I282" s="91">
        <v>259563</v>
      </c>
      <c r="J282" s="91">
        <v>139317</v>
      </c>
      <c r="K282" s="91">
        <v>120246</v>
      </c>
      <c r="L282" s="92">
        <f t="shared" si="12"/>
        <v>952</v>
      </c>
      <c r="M282" s="92">
        <f t="shared" si="13"/>
        <v>868</v>
      </c>
      <c r="N282" s="93">
        <f t="shared" si="14"/>
        <v>88.63</v>
      </c>
      <c r="O282" s="93">
        <f t="shared" si="14"/>
        <v>93.23</v>
      </c>
      <c r="P282" s="93">
        <f t="shared" si="14"/>
        <v>83.83</v>
      </c>
    </row>
    <row r="283" spans="1:16" s="94" customFormat="1" ht="15.9" customHeight="1">
      <c r="A283" s="101" t="s">
        <v>781</v>
      </c>
      <c r="B283" s="90" t="s">
        <v>499</v>
      </c>
      <c r="C283" s="120">
        <v>286921</v>
      </c>
      <c r="D283" s="120">
        <v>148801</v>
      </c>
      <c r="E283" s="120">
        <v>138120</v>
      </c>
      <c r="F283" s="120">
        <v>28745</v>
      </c>
      <c r="G283" s="120">
        <v>15363</v>
      </c>
      <c r="H283" s="120">
        <v>13382</v>
      </c>
      <c r="I283" s="120">
        <v>240028</v>
      </c>
      <c r="J283" s="120">
        <v>128241</v>
      </c>
      <c r="K283" s="120">
        <v>111787</v>
      </c>
      <c r="L283" s="92">
        <f t="shared" si="12"/>
        <v>928</v>
      </c>
      <c r="M283" s="92">
        <f t="shared" si="13"/>
        <v>871</v>
      </c>
      <c r="N283" s="93">
        <f t="shared" si="14"/>
        <v>92.97</v>
      </c>
      <c r="O283" s="93">
        <f t="shared" si="14"/>
        <v>96.11</v>
      </c>
      <c r="P283" s="93">
        <f t="shared" si="14"/>
        <v>89.62</v>
      </c>
    </row>
    <row r="284" spans="1:16" s="94" customFormat="1" ht="15.9" customHeight="1">
      <c r="A284" s="101" t="s">
        <v>782</v>
      </c>
      <c r="B284" s="90" t="s">
        <v>499</v>
      </c>
      <c r="C284" s="120">
        <v>282753</v>
      </c>
      <c r="D284" s="120">
        <v>148588</v>
      </c>
      <c r="E284" s="120">
        <v>134165</v>
      </c>
      <c r="F284" s="120">
        <v>29683</v>
      </c>
      <c r="G284" s="120">
        <v>15924</v>
      </c>
      <c r="H284" s="120">
        <v>13759</v>
      </c>
      <c r="I284" s="120">
        <v>226184</v>
      </c>
      <c r="J284" s="120">
        <v>124176</v>
      </c>
      <c r="K284" s="120">
        <v>102008</v>
      </c>
      <c r="L284" s="92">
        <f t="shared" si="12"/>
        <v>903</v>
      </c>
      <c r="M284" s="92">
        <f t="shared" si="13"/>
        <v>864</v>
      </c>
      <c r="N284" s="93">
        <f t="shared" si="14"/>
        <v>89.38</v>
      </c>
      <c r="O284" s="93">
        <f t="shared" si="14"/>
        <v>93.6</v>
      </c>
      <c r="P284" s="93">
        <f t="shared" si="14"/>
        <v>84.72</v>
      </c>
    </row>
    <row r="285" spans="1:16" s="94" customFormat="1" ht="15.9" customHeight="1">
      <c r="A285" s="101" t="s">
        <v>783</v>
      </c>
      <c r="B285" s="90" t="s">
        <v>499</v>
      </c>
      <c r="C285" s="121">
        <v>253620</v>
      </c>
      <c r="D285" s="121">
        <v>132252</v>
      </c>
      <c r="E285" s="121">
        <v>121368</v>
      </c>
      <c r="F285" s="121">
        <v>25725</v>
      </c>
      <c r="G285" s="121">
        <v>13761</v>
      </c>
      <c r="H285" s="121">
        <v>11964</v>
      </c>
      <c r="I285" s="121">
        <v>194274</v>
      </c>
      <c r="J285" s="121">
        <v>108729</v>
      </c>
      <c r="K285" s="121">
        <v>85545</v>
      </c>
      <c r="L285" s="92">
        <f t="shared" si="12"/>
        <v>918</v>
      </c>
      <c r="M285" s="92">
        <f t="shared" si="13"/>
        <v>869</v>
      </c>
      <c r="N285" s="93">
        <f t="shared" si="14"/>
        <v>85.25</v>
      </c>
      <c r="O285" s="93">
        <f t="shared" si="14"/>
        <v>91.76</v>
      </c>
      <c r="P285" s="93">
        <f t="shared" si="14"/>
        <v>78.19</v>
      </c>
    </row>
    <row r="286" spans="1:16" s="94" customFormat="1" ht="15.9" customHeight="1">
      <c r="A286" s="101" t="s">
        <v>784</v>
      </c>
      <c r="B286" s="98" t="s">
        <v>341</v>
      </c>
      <c r="C286" s="121">
        <v>248705</v>
      </c>
      <c r="D286" s="102">
        <v>132388</v>
      </c>
      <c r="E286" s="91">
        <v>116317</v>
      </c>
      <c r="F286" s="91">
        <v>31224</v>
      </c>
      <c r="G286" s="91">
        <v>16352</v>
      </c>
      <c r="H286" s="91">
        <v>14872</v>
      </c>
      <c r="I286" s="91">
        <v>181253</v>
      </c>
      <c r="J286" s="91">
        <v>104073</v>
      </c>
      <c r="K286" s="91">
        <v>77180</v>
      </c>
      <c r="L286" s="92">
        <f t="shared" si="12"/>
        <v>879</v>
      </c>
      <c r="M286" s="92">
        <f t="shared" si="13"/>
        <v>909</v>
      </c>
      <c r="N286" s="93">
        <f t="shared" si="14"/>
        <v>83.34</v>
      </c>
      <c r="O286" s="93">
        <f t="shared" si="14"/>
        <v>89.69</v>
      </c>
      <c r="P286" s="93">
        <f t="shared" si="14"/>
        <v>76.08</v>
      </c>
    </row>
    <row r="287" spans="1:16" s="94" customFormat="1" ht="15.9" customHeight="1">
      <c r="A287" s="101" t="s">
        <v>785</v>
      </c>
      <c r="B287" s="90" t="s">
        <v>499</v>
      </c>
      <c r="C287" s="121">
        <v>246008</v>
      </c>
      <c r="D287" s="121">
        <v>128290</v>
      </c>
      <c r="E287" s="121">
        <v>117718</v>
      </c>
      <c r="F287" s="121">
        <v>29493</v>
      </c>
      <c r="G287" s="121">
        <v>15775</v>
      </c>
      <c r="H287" s="121">
        <v>13718</v>
      </c>
      <c r="I287" s="121">
        <v>181566</v>
      </c>
      <c r="J287" s="121">
        <v>101417</v>
      </c>
      <c r="K287" s="121">
        <v>80149</v>
      </c>
      <c r="L287" s="92">
        <f t="shared" si="12"/>
        <v>918</v>
      </c>
      <c r="M287" s="92">
        <f t="shared" si="13"/>
        <v>870</v>
      </c>
      <c r="N287" s="93">
        <f t="shared" si="14"/>
        <v>83.86</v>
      </c>
      <c r="O287" s="93">
        <f t="shared" si="14"/>
        <v>90.14</v>
      </c>
      <c r="P287" s="93">
        <f t="shared" si="14"/>
        <v>77.069999999999993</v>
      </c>
    </row>
    <row r="288" spans="1:16" s="94" customFormat="1" ht="15.9" customHeight="1">
      <c r="A288" s="101" t="s">
        <v>786</v>
      </c>
      <c r="B288" s="90" t="s">
        <v>499</v>
      </c>
      <c r="C288" s="120">
        <v>225132</v>
      </c>
      <c r="D288" s="120">
        <v>115971</v>
      </c>
      <c r="E288" s="120">
        <v>109161</v>
      </c>
      <c r="F288" s="120">
        <v>20825</v>
      </c>
      <c r="G288" s="120">
        <v>11240</v>
      </c>
      <c r="H288" s="120">
        <v>9585</v>
      </c>
      <c r="I288" s="120">
        <v>180843</v>
      </c>
      <c r="J288" s="120">
        <v>97601</v>
      </c>
      <c r="K288" s="120">
        <v>83242</v>
      </c>
      <c r="L288" s="92">
        <f t="shared" si="12"/>
        <v>941</v>
      </c>
      <c r="M288" s="92">
        <f t="shared" si="13"/>
        <v>853</v>
      </c>
      <c r="N288" s="93">
        <f t="shared" si="14"/>
        <v>88.52</v>
      </c>
      <c r="O288" s="93">
        <f t="shared" si="14"/>
        <v>93.19</v>
      </c>
      <c r="P288" s="93">
        <f t="shared" si="14"/>
        <v>83.6</v>
      </c>
    </row>
    <row r="289" spans="1:16" s="94" customFormat="1" ht="15.9" customHeight="1">
      <c r="A289" s="101" t="s">
        <v>787</v>
      </c>
      <c r="B289" s="90" t="s">
        <v>499</v>
      </c>
      <c r="C289" s="120">
        <v>224210</v>
      </c>
      <c r="D289" s="120">
        <v>115545</v>
      </c>
      <c r="E289" s="120">
        <v>108665</v>
      </c>
      <c r="F289" s="120">
        <v>20544</v>
      </c>
      <c r="G289" s="120">
        <v>10758</v>
      </c>
      <c r="H289" s="120">
        <v>9786</v>
      </c>
      <c r="I289" s="120">
        <v>181090</v>
      </c>
      <c r="J289" s="120">
        <v>96231</v>
      </c>
      <c r="K289" s="120">
        <v>84859</v>
      </c>
      <c r="L289" s="92">
        <f t="shared" si="12"/>
        <v>940</v>
      </c>
      <c r="M289" s="92">
        <f t="shared" si="13"/>
        <v>910</v>
      </c>
      <c r="N289" s="93">
        <f t="shared" si="14"/>
        <v>88.92</v>
      </c>
      <c r="O289" s="93">
        <f t="shared" si="14"/>
        <v>91.83</v>
      </c>
      <c r="P289" s="93">
        <f t="shared" si="14"/>
        <v>85.82</v>
      </c>
    </row>
    <row r="290" spans="1:16" s="94" customFormat="1" ht="15.9" customHeight="1">
      <c r="A290" s="101" t="s">
        <v>788</v>
      </c>
      <c r="B290" s="90" t="s">
        <v>499</v>
      </c>
      <c r="C290" s="120">
        <v>217307</v>
      </c>
      <c r="D290" s="120">
        <v>112280</v>
      </c>
      <c r="E290" s="120">
        <v>105027</v>
      </c>
      <c r="F290" s="120">
        <v>20760</v>
      </c>
      <c r="G290" s="120">
        <v>11078</v>
      </c>
      <c r="H290" s="120">
        <v>9682</v>
      </c>
      <c r="I290" s="120">
        <v>167997</v>
      </c>
      <c r="J290" s="120">
        <v>92193</v>
      </c>
      <c r="K290" s="120">
        <v>75804</v>
      </c>
      <c r="L290" s="92">
        <f t="shared" si="12"/>
        <v>935</v>
      </c>
      <c r="M290" s="92">
        <f t="shared" si="13"/>
        <v>874</v>
      </c>
      <c r="N290" s="93">
        <f t="shared" si="14"/>
        <v>85.47</v>
      </c>
      <c r="O290" s="93">
        <f t="shared" si="14"/>
        <v>91.1</v>
      </c>
      <c r="P290" s="93">
        <f t="shared" si="14"/>
        <v>79.5</v>
      </c>
    </row>
    <row r="291" spans="1:16" s="94" customFormat="1" ht="15.9" customHeight="1">
      <c r="A291" s="89" t="s">
        <v>789</v>
      </c>
      <c r="B291" s="90" t="s">
        <v>499</v>
      </c>
      <c r="C291" s="121">
        <v>190189</v>
      </c>
      <c r="D291" s="121">
        <v>100495</v>
      </c>
      <c r="E291" s="121">
        <v>89694</v>
      </c>
      <c r="F291" s="121">
        <v>17956</v>
      </c>
      <c r="G291" s="121">
        <v>10203</v>
      </c>
      <c r="H291" s="121">
        <v>7753</v>
      </c>
      <c r="I291" s="121">
        <v>156697</v>
      </c>
      <c r="J291" s="121">
        <v>86414</v>
      </c>
      <c r="K291" s="121">
        <v>70283</v>
      </c>
      <c r="L291" s="92">
        <f t="shared" si="12"/>
        <v>893</v>
      </c>
      <c r="M291" s="92">
        <f t="shared" si="13"/>
        <v>760</v>
      </c>
      <c r="N291" s="93">
        <f t="shared" si="14"/>
        <v>90.98</v>
      </c>
      <c r="O291" s="93">
        <f t="shared" si="14"/>
        <v>95.71</v>
      </c>
      <c r="P291" s="93">
        <f t="shared" si="14"/>
        <v>85.77</v>
      </c>
    </row>
    <row r="292" spans="1:16" s="94" customFormat="1" ht="15.9" customHeight="1">
      <c r="A292" s="89" t="s">
        <v>790</v>
      </c>
      <c r="B292" s="90" t="s">
        <v>499</v>
      </c>
      <c r="C292" s="91">
        <v>187279</v>
      </c>
      <c r="D292" s="91">
        <v>98214</v>
      </c>
      <c r="E292" s="91">
        <v>89065</v>
      </c>
      <c r="F292" s="91">
        <v>20715</v>
      </c>
      <c r="G292" s="91">
        <v>10854</v>
      </c>
      <c r="H292" s="91">
        <v>9861</v>
      </c>
      <c r="I292" s="91">
        <v>144913</v>
      </c>
      <c r="J292" s="91">
        <v>80353</v>
      </c>
      <c r="K292" s="91">
        <v>64560</v>
      </c>
      <c r="L292" s="92">
        <f t="shared" si="12"/>
        <v>907</v>
      </c>
      <c r="M292" s="92">
        <f t="shared" si="13"/>
        <v>909</v>
      </c>
      <c r="N292" s="93">
        <f t="shared" si="14"/>
        <v>87</v>
      </c>
      <c r="O292" s="93">
        <f t="shared" si="14"/>
        <v>91.98</v>
      </c>
      <c r="P292" s="93">
        <f t="shared" si="14"/>
        <v>81.510000000000005</v>
      </c>
    </row>
    <row r="293" spans="1:16" s="94" customFormat="1" ht="15.9" customHeight="1">
      <c r="A293" s="101" t="s">
        <v>791</v>
      </c>
      <c r="B293" s="90" t="s">
        <v>499</v>
      </c>
      <c r="C293" s="120">
        <v>184855</v>
      </c>
      <c r="D293" s="120">
        <v>94208</v>
      </c>
      <c r="E293" s="120">
        <v>90647</v>
      </c>
      <c r="F293" s="120">
        <v>21024</v>
      </c>
      <c r="G293" s="120">
        <v>11031</v>
      </c>
      <c r="H293" s="120">
        <v>9993</v>
      </c>
      <c r="I293" s="120">
        <v>127121</v>
      </c>
      <c r="J293" s="120">
        <v>71818</v>
      </c>
      <c r="K293" s="120">
        <v>55303</v>
      </c>
      <c r="L293" s="92">
        <f t="shared" si="12"/>
        <v>962</v>
      </c>
      <c r="M293" s="92">
        <f t="shared" si="13"/>
        <v>906</v>
      </c>
      <c r="N293" s="93">
        <f t="shared" si="14"/>
        <v>77.59</v>
      </c>
      <c r="O293" s="93">
        <f t="shared" si="14"/>
        <v>86.34</v>
      </c>
      <c r="P293" s="93">
        <f t="shared" si="14"/>
        <v>68.569999999999993</v>
      </c>
    </row>
    <row r="294" spans="1:16" s="94" customFormat="1" ht="15.9" customHeight="1">
      <c r="A294" s="101" t="s">
        <v>792</v>
      </c>
      <c r="B294" s="90" t="s">
        <v>499</v>
      </c>
      <c r="C294" s="120">
        <v>170235</v>
      </c>
      <c r="D294" s="120">
        <v>86882</v>
      </c>
      <c r="E294" s="120">
        <v>83353</v>
      </c>
      <c r="F294" s="120">
        <v>14190</v>
      </c>
      <c r="G294" s="120">
        <v>7426</v>
      </c>
      <c r="H294" s="120">
        <v>6764</v>
      </c>
      <c r="I294" s="120">
        <v>145625</v>
      </c>
      <c r="J294" s="120">
        <v>76121</v>
      </c>
      <c r="K294" s="120">
        <v>69504</v>
      </c>
      <c r="L294" s="92">
        <f t="shared" si="12"/>
        <v>959</v>
      </c>
      <c r="M294" s="92">
        <f t="shared" si="13"/>
        <v>911</v>
      </c>
      <c r="N294" s="93">
        <f t="shared" si="14"/>
        <v>93.32</v>
      </c>
      <c r="O294" s="93">
        <f t="shared" si="14"/>
        <v>95.8</v>
      </c>
      <c r="P294" s="93">
        <f t="shared" si="14"/>
        <v>90.75</v>
      </c>
    </row>
    <row r="295" spans="1:16" s="94" customFormat="1" ht="15.9" customHeight="1">
      <c r="A295" s="89" t="s">
        <v>793</v>
      </c>
      <c r="B295" s="98" t="s">
        <v>341</v>
      </c>
      <c r="C295" s="91">
        <v>163605</v>
      </c>
      <c r="D295" s="91">
        <v>94338</v>
      </c>
      <c r="E295" s="91">
        <v>69267</v>
      </c>
      <c r="F295" s="91">
        <v>19899</v>
      </c>
      <c r="G295" s="91">
        <v>10618</v>
      </c>
      <c r="H295" s="91">
        <v>9281</v>
      </c>
      <c r="I295" s="91">
        <v>143706</v>
      </c>
      <c r="J295" s="91">
        <v>83720</v>
      </c>
      <c r="K295" s="91">
        <v>59986</v>
      </c>
      <c r="L295" s="92">
        <f t="shared" si="12"/>
        <v>734</v>
      </c>
      <c r="M295" s="92">
        <f t="shared" si="13"/>
        <v>874</v>
      </c>
      <c r="N295" s="93">
        <f t="shared" si="14"/>
        <v>100</v>
      </c>
      <c r="O295" s="93">
        <f t="shared" si="14"/>
        <v>100</v>
      </c>
      <c r="P295" s="93">
        <f t="shared" si="14"/>
        <v>100</v>
      </c>
    </row>
    <row r="296" spans="1:16" s="94" customFormat="1" ht="15.9" customHeight="1">
      <c r="A296" s="101" t="s">
        <v>794</v>
      </c>
      <c r="B296" s="90" t="s">
        <v>499</v>
      </c>
      <c r="C296" s="120">
        <v>161925</v>
      </c>
      <c r="D296" s="120">
        <v>83568</v>
      </c>
      <c r="E296" s="120">
        <v>78357</v>
      </c>
      <c r="F296" s="120">
        <v>19489</v>
      </c>
      <c r="G296" s="120">
        <v>10193</v>
      </c>
      <c r="H296" s="120">
        <v>9296</v>
      </c>
      <c r="I296" s="120">
        <v>125859</v>
      </c>
      <c r="J296" s="120">
        <v>68641</v>
      </c>
      <c r="K296" s="120">
        <v>57218</v>
      </c>
      <c r="L296" s="92">
        <f t="shared" si="12"/>
        <v>938</v>
      </c>
      <c r="M296" s="92">
        <f t="shared" si="13"/>
        <v>912</v>
      </c>
      <c r="N296" s="93">
        <f t="shared" si="14"/>
        <v>88.36</v>
      </c>
      <c r="O296" s="93">
        <f t="shared" si="14"/>
        <v>93.55</v>
      </c>
      <c r="P296" s="93">
        <f t="shared" si="14"/>
        <v>82.85</v>
      </c>
    </row>
    <row r="297" spans="1:16" s="94" customFormat="1" ht="15.9" customHeight="1">
      <c r="A297" s="101" t="s">
        <v>795</v>
      </c>
      <c r="B297" s="90" t="s">
        <v>499</v>
      </c>
      <c r="C297" s="120">
        <v>140839</v>
      </c>
      <c r="D297" s="120">
        <v>75167</v>
      </c>
      <c r="E297" s="120">
        <v>65672</v>
      </c>
      <c r="F297" s="120">
        <v>15168</v>
      </c>
      <c r="G297" s="120">
        <v>8137</v>
      </c>
      <c r="H297" s="120">
        <v>7031</v>
      </c>
      <c r="I297" s="120">
        <v>114184</v>
      </c>
      <c r="J297" s="120">
        <v>62978</v>
      </c>
      <c r="K297" s="120">
        <v>51206</v>
      </c>
      <c r="L297" s="92">
        <f t="shared" si="12"/>
        <v>874</v>
      </c>
      <c r="M297" s="92">
        <f t="shared" si="13"/>
        <v>864</v>
      </c>
      <c r="N297" s="93">
        <f t="shared" si="14"/>
        <v>90.86</v>
      </c>
      <c r="O297" s="93">
        <f t="shared" si="14"/>
        <v>93.95</v>
      </c>
      <c r="P297" s="93">
        <f t="shared" si="14"/>
        <v>87.32</v>
      </c>
    </row>
    <row r="298" spans="1:16" s="94" customFormat="1" ht="15.9" customHeight="1">
      <c r="A298" s="95" t="s">
        <v>796</v>
      </c>
      <c r="B298" s="90" t="s">
        <v>499</v>
      </c>
      <c r="C298" s="121">
        <v>140344</v>
      </c>
      <c r="D298" s="121">
        <v>73342</v>
      </c>
      <c r="E298" s="121">
        <v>67002</v>
      </c>
      <c r="F298" s="121">
        <v>15698</v>
      </c>
      <c r="G298" s="121">
        <v>8538</v>
      </c>
      <c r="H298" s="121">
        <v>7160</v>
      </c>
      <c r="I298" s="121">
        <v>108193</v>
      </c>
      <c r="J298" s="121">
        <v>61232</v>
      </c>
      <c r="K298" s="121">
        <v>46961</v>
      </c>
      <c r="L298" s="92">
        <f t="shared" si="12"/>
        <v>914</v>
      </c>
      <c r="M298" s="92">
        <f t="shared" si="13"/>
        <v>839</v>
      </c>
      <c r="N298" s="93">
        <f t="shared" si="14"/>
        <v>86.8</v>
      </c>
      <c r="O298" s="93">
        <f t="shared" si="14"/>
        <v>94.49</v>
      </c>
      <c r="P298" s="93">
        <f t="shared" si="14"/>
        <v>78.47</v>
      </c>
    </row>
    <row r="299" spans="1:16" s="94" customFormat="1" ht="15.9" customHeight="1">
      <c r="A299" s="89" t="s">
        <v>797</v>
      </c>
      <c r="B299" s="90" t="s">
        <v>499</v>
      </c>
      <c r="C299" s="121">
        <v>133744</v>
      </c>
      <c r="D299" s="121">
        <v>69984</v>
      </c>
      <c r="E299" s="121">
        <v>63760</v>
      </c>
      <c r="F299" s="121">
        <v>13089</v>
      </c>
      <c r="G299" s="121">
        <v>7053</v>
      </c>
      <c r="H299" s="121">
        <v>6036</v>
      </c>
      <c r="I299" s="121">
        <v>105998</v>
      </c>
      <c r="J299" s="121">
        <v>59060</v>
      </c>
      <c r="K299" s="121">
        <v>46938</v>
      </c>
      <c r="L299" s="92">
        <f t="shared" si="12"/>
        <v>911</v>
      </c>
      <c r="M299" s="92">
        <f t="shared" si="13"/>
        <v>856</v>
      </c>
      <c r="N299" s="93">
        <f t="shared" si="14"/>
        <v>87.85</v>
      </c>
      <c r="O299" s="93">
        <f t="shared" si="14"/>
        <v>93.85</v>
      </c>
      <c r="P299" s="93">
        <f t="shared" si="14"/>
        <v>81.31</v>
      </c>
    </row>
    <row r="300" spans="1:16" s="94" customFormat="1" ht="15.9" customHeight="1">
      <c r="A300" s="89" t="s">
        <v>798</v>
      </c>
      <c r="B300" s="98" t="s">
        <v>341</v>
      </c>
      <c r="C300" s="91">
        <v>130302</v>
      </c>
      <c r="D300" s="91">
        <v>67778</v>
      </c>
      <c r="E300" s="91">
        <v>62524</v>
      </c>
      <c r="F300" s="91">
        <v>16654</v>
      </c>
      <c r="G300" s="91">
        <v>8889</v>
      </c>
      <c r="H300" s="91">
        <v>7765</v>
      </c>
      <c r="I300" s="91">
        <v>94563</v>
      </c>
      <c r="J300" s="91">
        <v>53275</v>
      </c>
      <c r="K300" s="91">
        <v>41288</v>
      </c>
      <c r="L300" s="92">
        <f t="shared" si="12"/>
        <v>922</v>
      </c>
      <c r="M300" s="92">
        <f t="shared" si="13"/>
        <v>874</v>
      </c>
      <c r="N300" s="93">
        <f t="shared" si="14"/>
        <v>83.21</v>
      </c>
      <c r="O300" s="93">
        <f t="shared" si="14"/>
        <v>90.47</v>
      </c>
      <c r="P300" s="93">
        <f t="shared" si="14"/>
        <v>75.400000000000006</v>
      </c>
    </row>
    <row r="301" spans="1:16" s="94" customFormat="1" ht="15.9" customHeight="1">
      <c r="A301" s="101" t="s">
        <v>799</v>
      </c>
      <c r="B301" s="90" t="s">
        <v>499</v>
      </c>
      <c r="C301" s="120">
        <v>130255</v>
      </c>
      <c r="D301" s="120">
        <v>66443</v>
      </c>
      <c r="E301" s="120">
        <v>63812</v>
      </c>
      <c r="F301" s="120">
        <v>17457</v>
      </c>
      <c r="G301" s="120">
        <v>9135</v>
      </c>
      <c r="H301" s="120">
        <v>8322</v>
      </c>
      <c r="I301" s="120">
        <v>95726</v>
      </c>
      <c r="J301" s="120">
        <v>52483</v>
      </c>
      <c r="K301" s="120">
        <v>43243</v>
      </c>
      <c r="L301" s="92">
        <f t="shared" si="12"/>
        <v>960</v>
      </c>
      <c r="M301" s="92">
        <f t="shared" si="13"/>
        <v>911</v>
      </c>
      <c r="N301" s="93">
        <f t="shared" si="14"/>
        <v>84.86</v>
      </c>
      <c r="O301" s="93">
        <f t="shared" si="14"/>
        <v>91.58</v>
      </c>
      <c r="P301" s="93">
        <f t="shared" si="14"/>
        <v>77.930000000000007</v>
      </c>
    </row>
    <row r="302" spans="1:16" s="94" customFormat="1" ht="15.9" customHeight="1">
      <c r="A302" s="89" t="s">
        <v>800</v>
      </c>
      <c r="B302" s="98" t="s">
        <v>341</v>
      </c>
      <c r="C302" s="91">
        <v>118550</v>
      </c>
      <c r="D302" s="91">
        <v>62331</v>
      </c>
      <c r="E302" s="91">
        <v>56219</v>
      </c>
      <c r="F302" s="91">
        <v>12295</v>
      </c>
      <c r="G302" s="91">
        <v>6684</v>
      </c>
      <c r="H302" s="91">
        <v>5611</v>
      </c>
      <c r="I302" s="91">
        <v>89110</v>
      </c>
      <c r="J302" s="91">
        <v>49677</v>
      </c>
      <c r="K302" s="91">
        <v>39433</v>
      </c>
      <c r="L302" s="92">
        <f t="shared" si="12"/>
        <v>902</v>
      </c>
      <c r="M302" s="92">
        <f t="shared" si="13"/>
        <v>839</v>
      </c>
      <c r="N302" s="93">
        <f t="shared" si="14"/>
        <v>83.86</v>
      </c>
      <c r="O302" s="93">
        <f t="shared" si="14"/>
        <v>89.27</v>
      </c>
      <c r="P302" s="93">
        <f t="shared" si="14"/>
        <v>77.92</v>
      </c>
    </row>
    <row r="303" spans="1:16" s="94" customFormat="1" ht="15.9" customHeight="1">
      <c r="A303" s="101" t="s">
        <v>801</v>
      </c>
      <c r="B303" s="90" t="s">
        <v>499</v>
      </c>
      <c r="C303" s="120">
        <v>118059</v>
      </c>
      <c r="D303" s="120">
        <v>59990</v>
      </c>
      <c r="E303" s="120">
        <v>58069</v>
      </c>
      <c r="F303" s="120">
        <v>11042</v>
      </c>
      <c r="G303" s="120">
        <v>6003</v>
      </c>
      <c r="H303" s="120">
        <v>5039</v>
      </c>
      <c r="I303" s="120">
        <v>95116</v>
      </c>
      <c r="J303" s="120">
        <v>50278</v>
      </c>
      <c r="K303" s="120">
        <v>44838</v>
      </c>
      <c r="L303" s="92">
        <f t="shared" si="12"/>
        <v>968</v>
      </c>
      <c r="M303" s="92">
        <f t="shared" si="13"/>
        <v>839</v>
      </c>
      <c r="N303" s="93">
        <f t="shared" si="14"/>
        <v>88.88</v>
      </c>
      <c r="O303" s="93">
        <f t="shared" si="14"/>
        <v>93.13</v>
      </c>
      <c r="P303" s="93">
        <f t="shared" si="14"/>
        <v>84.55</v>
      </c>
    </row>
    <row r="304" spans="1:16" s="94" customFormat="1" ht="15.9" customHeight="1">
      <c r="A304" s="89" t="s">
        <v>802</v>
      </c>
      <c r="B304" s="98" t="s">
        <v>341</v>
      </c>
      <c r="C304" s="91">
        <v>112064</v>
      </c>
      <c r="D304" s="91">
        <v>58417</v>
      </c>
      <c r="E304" s="91">
        <v>53647</v>
      </c>
      <c r="F304" s="91">
        <v>11591</v>
      </c>
      <c r="G304" s="91">
        <v>6358</v>
      </c>
      <c r="H304" s="91">
        <v>5233</v>
      </c>
      <c r="I304" s="91">
        <v>86139</v>
      </c>
      <c r="J304" s="91">
        <v>47112</v>
      </c>
      <c r="K304" s="91">
        <v>39027</v>
      </c>
      <c r="L304" s="92">
        <f t="shared" si="12"/>
        <v>918</v>
      </c>
      <c r="M304" s="92">
        <f t="shared" si="13"/>
        <v>823</v>
      </c>
      <c r="N304" s="93">
        <f t="shared" si="14"/>
        <v>85.73</v>
      </c>
      <c r="O304" s="93">
        <f t="shared" si="14"/>
        <v>90.5</v>
      </c>
      <c r="P304" s="93">
        <f t="shared" si="14"/>
        <v>80.61</v>
      </c>
    </row>
    <row r="305" spans="1:16" s="94" customFormat="1" ht="15.9" customHeight="1">
      <c r="A305" s="89" t="s">
        <v>803</v>
      </c>
      <c r="B305" s="98" t="s">
        <v>341</v>
      </c>
      <c r="C305" s="121">
        <v>111149</v>
      </c>
      <c r="D305" s="121">
        <v>58724</v>
      </c>
      <c r="E305" s="121">
        <v>52425</v>
      </c>
      <c r="F305" s="121">
        <v>14192</v>
      </c>
      <c r="G305" s="121">
        <v>7790</v>
      </c>
      <c r="H305" s="121">
        <v>6402</v>
      </c>
      <c r="I305" s="121">
        <v>78219</v>
      </c>
      <c r="J305" s="121">
        <v>45479</v>
      </c>
      <c r="K305" s="121">
        <v>32740</v>
      </c>
      <c r="L305" s="92">
        <f t="shared" si="12"/>
        <v>893</v>
      </c>
      <c r="M305" s="92">
        <f t="shared" si="13"/>
        <v>822</v>
      </c>
      <c r="N305" s="93">
        <f t="shared" si="14"/>
        <v>80.67</v>
      </c>
      <c r="O305" s="93">
        <f t="shared" si="14"/>
        <v>89.29</v>
      </c>
      <c r="P305" s="93">
        <f t="shared" si="14"/>
        <v>71.14</v>
      </c>
    </row>
    <row r="306" spans="1:16" s="94" customFormat="1" ht="15.9" customHeight="1">
      <c r="A306" s="122" t="s">
        <v>804</v>
      </c>
      <c r="B306" s="90" t="s">
        <v>499</v>
      </c>
      <c r="C306" s="123">
        <v>18414288</v>
      </c>
      <c r="D306" s="123">
        <v>9894088</v>
      </c>
      <c r="E306" s="123">
        <v>8520200</v>
      </c>
      <c r="F306" s="123">
        <v>1743997</v>
      </c>
      <c r="G306" s="123">
        <v>917855</v>
      </c>
      <c r="H306" s="123">
        <v>826142</v>
      </c>
      <c r="I306" s="123">
        <v>15132568</v>
      </c>
      <c r="J306" s="123">
        <v>8423992</v>
      </c>
      <c r="K306" s="123">
        <v>6708576</v>
      </c>
      <c r="L306" s="92">
        <f t="shared" si="12"/>
        <v>861</v>
      </c>
      <c r="M306" s="92">
        <f t="shared" si="13"/>
        <v>900</v>
      </c>
      <c r="N306" s="93">
        <f t="shared" si="14"/>
        <v>90.78</v>
      </c>
      <c r="O306" s="93">
        <f t="shared" si="14"/>
        <v>93.85</v>
      </c>
      <c r="P306" s="93">
        <f t="shared" si="14"/>
        <v>87.19</v>
      </c>
    </row>
    <row r="307" spans="1:16" s="94" customFormat="1" ht="15.9" customHeight="1">
      <c r="A307" s="122" t="s">
        <v>805</v>
      </c>
      <c r="B307" s="90" t="s">
        <v>499</v>
      </c>
      <c r="C307" s="123">
        <v>5049968</v>
      </c>
      <c r="D307" s="123">
        <v>2659484</v>
      </c>
      <c r="E307" s="123">
        <v>2390484</v>
      </c>
      <c r="F307" s="123">
        <v>561004</v>
      </c>
      <c r="G307" s="123">
        <v>297943</v>
      </c>
      <c r="H307" s="123">
        <v>263061</v>
      </c>
      <c r="I307" s="123">
        <v>4103766</v>
      </c>
      <c r="J307" s="123">
        <v>2243534</v>
      </c>
      <c r="K307" s="123">
        <v>1860232</v>
      </c>
      <c r="L307" s="92">
        <f t="shared" si="12"/>
        <v>899</v>
      </c>
      <c r="M307" s="92">
        <f t="shared" si="13"/>
        <v>883</v>
      </c>
      <c r="N307" s="93">
        <f t="shared" si="14"/>
        <v>91.42</v>
      </c>
      <c r="O307" s="93">
        <f t="shared" si="14"/>
        <v>95</v>
      </c>
      <c r="P307" s="93">
        <f t="shared" si="14"/>
        <v>87.44</v>
      </c>
    </row>
    <row r="308" spans="1:16" s="94" customFormat="1" ht="15.9" customHeight="1">
      <c r="A308" s="122" t="s">
        <v>806</v>
      </c>
      <c r="B308" s="90" t="s">
        <v>499</v>
      </c>
      <c r="C308" s="124">
        <v>2497777</v>
      </c>
      <c r="D308" s="124">
        <v>1275750</v>
      </c>
      <c r="E308" s="124">
        <v>1222027</v>
      </c>
      <c r="F308" s="124">
        <v>248678</v>
      </c>
      <c r="G308" s="124">
        <v>129522</v>
      </c>
      <c r="H308" s="124">
        <v>119156</v>
      </c>
      <c r="I308" s="124">
        <v>2095419</v>
      </c>
      <c r="J308" s="124">
        <v>1102638</v>
      </c>
      <c r="K308" s="124">
        <v>992781</v>
      </c>
      <c r="L308" s="92">
        <f t="shared" si="12"/>
        <v>958</v>
      </c>
      <c r="M308" s="92">
        <f t="shared" si="13"/>
        <v>920</v>
      </c>
      <c r="N308" s="93">
        <f t="shared" si="14"/>
        <v>93.17</v>
      </c>
      <c r="O308" s="93">
        <f t="shared" si="14"/>
        <v>96.2</v>
      </c>
      <c r="P308" s="93">
        <f t="shared" si="14"/>
        <v>90.02</v>
      </c>
    </row>
    <row r="309" spans="1:16" s="94" customFormat="1" ht="15.9" customHeight="1">
      <c r="A309" s="122" t="s">
        <v>807</v>
      </c>
      <c r="B309" s="90" t="s">
        <v>499</v>
      </c>
      <c r="C309" s="123">
        <v>1562769</v>
      </c>
      <c r="D309" s="123">
        <v>824641</v>
      </c>
      <c r="E309" s="123">
        <v>738128</v>
      </c>
      <c r="F309" s="123">
        <v>177966</v>
      </c>
      <c r="G309" s="123">
        <v>95924</v>
      </c>
      <c r="H309" s="123">
        <v>82042</v>
      </c>
      <c r="I309" s="123">
        <v>1259723</v>
      </c>
      <c r="J309" s="123">
        <v>692426</v>
      </c>
      <c r="K309" s="123">
        <v>567297</v>
      </c>
      <c r="L309" s="92">
        <f t="shared" si="12"/>
        <v>895</v>
      </c>
      <c r="M309" s="92">
        <f t="shared" si="13"/>
        <v>855</v>
      </c>
      <c r="N309" s="93">
        <f t="shared" si="14"/>
        <v>90.97</v>
      </c>
      <c r="O309" s="93">
        <f t="shared" si="14"/>
        <v>95.02</v>
      </c>
      <c r="P309" s="93">
        <f t="shared" si="14"/>
        <v>86.47</v>
      </c>
    </row>
    <row r="310" spans="1:16" s="94" customFormat="1" ht="15.9" customHeight="1">
      <c r="A310" s="122" t="s">
        <v>808</v>
      </c>
      <c r="B310" s="98" t="s">
        <v>341</v>
      </c>
      <c r="C310" s="124">
        <v>1221233</v>
      </c>
      <c r="D310" s="124">
        <v>649535</v>
      </c>
      <c r="E310" s="124">
        <v>571698</v>
      </c>
      <c r="F310" s="124">
        <v>137343</v>
      </c>
      <c r="G310" s="124">
        <v>71716</v>
      </c>
      <c r="H310" s="124">
        <v>65627</v>
      </c>
      <c r="I310" s="124">
        <v>987916</v>
      </c>
      <c r="J310" s="124">
        <v>548138</v>
      </c>
      <c r="K310" s="124">
        <v>439778</v>
      </c>
      <c r="L310" s="92">
        <f t="shared" si="12"/>
        <v>880</v>
      </c>
      <c r="M310" s="92">
        <f t="shared" si="13"/>
        <v>915</v>
      </c>
      <c r="N310" s="93">
        <f t="shared" si="14"/>
        <v>91.15</v>
      </c>
      <c r="O310" s="93">
        <f t="shared" si="14"/>
        <v>94.86</v>
      </c>
      <c r="P310" s="93">
        <f t="shared" si="14"/>
        <v>86.9</v>
      </c>
    </row>
    <row r="311" spans="1:16" s="94" customFormat="1" ht="15.9" customHeight="1">
      <c r="A311" s="122" t="s">
        <v>809</v>
      </c>
      <c r="B311" s="90" t="s">
        <v>499</v>
      </c>
      <c r="C311" s="123">
        <v>1189376</v>
      </c>
      <c r="D311" s="123">
        <v>620097</v>
      </c>
      <c r="E311" s="123">
        <v>569279</v>
      </c>
      <c r="F311" s="123">
        <v>154067</v>
      </c>
      <c r="G311" s="123">
        <v>82867</v>
      </c>
      <c r="H311" s="123">
        <v>71200</v>
      </c>
      <c r="I311" s="123">
        <v>923128</v>
      </c>
      <c r="J311" s="123">
        <v>505531</v>
      </c>
      <c r="K311" s="123">
        <v>417597</v>
      </c>
      <c r="L311" s="92">
        <f t="shared" si="12"/>
        <v>918</v>
      </c>
      <c r="M311" s="92">
        <f t="shared" si="13"/>
        <v>859</v>
      </c>
      <c r="N311" s="93">
        <f t="shared" si="14"/>
        <v>89.16</v>
      </c>
      <c r="O311" s="93">
        <f t="shared" si="14"/>
        <v>94.1</v>
      </c>
      <c r="P311" s="93">
        <f t="shared" si="14"/>
        <v>83.84</v>
      </c>
    </row>
    <row r="312" spans="1:16" s="94" customFormat="1" ht="15.9" customHeight="1">
      <c r="A312" s="122" t="s">
        <v>810</v>
      </c>
      <c r="B312" s="98" t="s">
        <v>341</v>
      </c>
      <c r="C312" s="124">
        <v>951118</v>
      </c>
      <c r="D312" s="124">
        <v>482194</v>
      </c>
      <c r="E312" s="124">
        <v>468924</v>
      </c>
      <c r="F312" s="124">
        <v>104466</v>
      </c>
      <c r="G312" s="124">
        <v>54728</v>
      </c>
      <c r="H312" s="124">
        <v>49738</v>
      </c>
      <c r="I312" s="124">
        <v>710180</v>
      </c>
      <c r="J312" s="124">
        <v>390335</v>
      </c>
      <c r="K312" s="124">
        <v>319845</v>
      </c>
      <c r="L312" s="92">
        <f t="shared" si="12"/>
        <v>972</v>
      </c>
      <c r="M312" s="92">
        <f t="shared" si="13"/>
        <v>909</v>
      </c>
      <c r="N312" s="93">
        <f t="shared" si="14"/>
        <v>83.88</v>
      </c>
      <c r="O312" s="93">
        <f t="shared" si="14"/>
        <v>91.31</v>
      </c>
      <c r="P312" s="93">
        <f t="shared" si="14"/>
        <v>76.3</v>
      </c>
    </row>
    <row r="313" spans="1:16" s="94" customFormat="1" ht="15.9" customHeight="1">
      <c r="A313" s="122" t="s">
        <v>811</v>
      </c>
      <c r="B313" s="90" t="s">
        <v>499</v>
      </c>
      <c r="C313" s="123">
        <v>737411</v>
      </c>
      <c r="D313" s="123">
        <v>434975</v>
      </c>
      <c r="E313" s="123">
        <v>302436</v>
      </c>
      <c r="F313" s="123">
        <v>91796</v>
      </c>
      <c r="G313" s="123">
        <v>47483</v>
      </c>
      <c r="H313" s="123">
        <v>44313</v>
      </c>
      <c r="I313" s="123">
        <v>525930</v>
      </c>
      <c r="J313" s="123">
        <v>326853</v>
      </c>
      <c r="K313" s="123">
        <v>199077</v>
      </c>
      <c r="L313" s="92">
        <f t="shared" si="12"/>
        <v>695</v>
      </c>
      <c r="M313" s="92">
        <f t="shared" si="13"/>
        <v>933</v>
      </c>
      <c r="N313" s="93">
        <f t="shared" si="14"/>
        <v>81.459999999999994</v>
      </c>
      <c r="O313" s="93">
        <f t="shared" si="14"/>
        <v>84.35</v>
      </c>
      <c r="P313" s="93">
        <f t="shared" si="14"/>
        <v>77.12</v>
      </c>
    </row>
    <row r="314" spans="1:16" s="94" customFormat="1" ht="15.9" customHeight="1">
      <c r="A314" s="122" t="s">
        <v>812</v>
      </c>
      <c r="B314" s="98" t="s">
        <v>341</v>
      </c>
      <c r="C314" s="124">
        <v>646801</v>
      </c>
      <c r="D314" s="124">
        <v>330544</v>
      </c>
      <c r="E314" s="124">
        <v>316257</v>
      </c>
      <c r="F314" s="124">
        <v>62497</v>
      </c>
      <c r="G314" s="124">
        <v>32713</v>
      </c>
      <c r="H314" s="124">
        <v>29784</v>
      </c>
      <c r="I314" s="124">
        <v>543568</v>
      </c>
      <c r="J314" s="124">
        <v>284490</v>
      </c>
      <c r="K314" s="124">
        <v>259078</v>
      </c>
      <c r="L314" s="92">
        <f t="shared" si="12"/>
        <v>957</v>
      </c>
      <c r="M314" s="92">
        <f t="shared" si="13"/>
        <v>910</v>
      </c>
      <c r="N314" s="93">
        <f t="shared" si="14"/>
        <v>93.03</v>
      </c>
      <c r="O314" s="93">
        <f t="shared" si="14"/>
        <v>95.52</v>
      </c>
      <c r="P314" s="93">
        <f t="shared" si="14"/>
        <v>90.44</v>
      </c>
    </row>
    <row r="315" spans="1:16" s="94" customFormat="1" ht="15.9" customHeight="1">
      <c r="A315" s="122" t="s">
        <v>813</v>
      </c>
      <c r="B315" s="90" t="s">
        <v>499</v>
      </c>
      <c r="C315" s="123">
        <v>576425</v>
      </c>
      <c r="D315" s="123">
        <v>293976</v>
      </c>
      <c r="E315" s="123">
        <v>282449</v>
      </c>
      <c r="F315" s="123">
        <v>90654</v>
      </c>
      <c r="G315" s="123">
        <v>46822</v>
      </c>
      <c r="H315" s="123">
        <v>43832</v>
      </c>
      <c r="I315" s="123">
        <v>417635</v>
      </c>
      <c r="J315" s="123">
        <v>221530</v>
      </c>
      <c r="K315" s="123">
        <v>196105</v>
      </c>
      <c r="L315" s="92">
        <f t="shared" si="12"/>
        <v>961</v>
      </c>
      <c r="M315" s="92">
        <f t="shared" si="13"/>
        <v>936</v>
      </c>
      <c r="N315" s="93">
        <f t="shared" si="14"/>
        <v>85.97</v>
      </c>
      <c r="O315" s="93">
        <f t="shared" si="14"/>
        <v>89.63</v>
      </c>
      <c r="P315" s="93">
        <f t="shared" si="14"/>
        <v>82.18</v>
      </c>
    </row>
    <row r="316" spans="1:16" s="94" customFormat="1" ht="15.9" customHeight="1">
      <c r="A316" s="122" t="s">
        <v>814</v>
      </c>
      <c r="B316" s="90" t="s">
        <v>499</v>
      </c>
      <c r="C316" s="123">
        <v>561841</v>
      </c>
      <c r="D316" s="123">
        <v>287376</v>
      </c>
      <c r="E316" s="123">
        <v>274465</v>
      </c>
      <c r="F316" s="123">
        <v>51157</v>
      </c>
      <c r="G316" s="123">
        <v>27912</v>
      </c>
      <c r="H316" s="123">
        <v>23245</v>
      </c>
      <c r="I316" s="123">
        <v>470675</v>
      </c>
      <c r="J316" s="123">
        <v>250000</v>
      </c>
      <c r="K316" s="123">
        <v>220675</v>
      </c>
      <c r="L316" s="92">
        <f t="shared" si="12"/>
        <v>955</v>
      </c>
      <c r="M316" s="92">
        <f t="shared" si="13"/>
        <v>833</v>
      </c>
      <c r="N316" s="93">
        <f t="shared" si="14"/>
        <v>92.17</v>
      </c>
      <c r="O316" s="93">
        <f t="shared" si="14"/>
        <v>96.35</v>
      </c>
      <c r="P316" s="93">
        <f t="shared" si="14"/>
        <v>87.84</v>
      </c>
    </row>
    <row r="317" spans="1:16" s="94" customFormat="1" ht="15.9" customHeight="1">
      <c r="A317" s="122" t="s">
        <v>815</v>
      </c>
      <c r="B317" s="98" t="s">
        <v>341</v>
      </c>
      <c r="C317" s="124">
        <v>550564</v>
      </c>
      <c r="D317" s="124">
        <v>286152</v>
      </c>
      <c r="E317" s="124">
        <v>264412</v>
      </c>
      <c r="F317" s="124">
        <v>68181</v>
      </c>
      <c r="G317" s="124">
        <v>36417</v>
      </c>
      <c r="H317" s="124">
        <v>31764</v>
      </c>
      <c r="I317" s="124">
        <v>421606</v>
      </c>
      <c r="J317" s="124">
        <v>231449</v>
      </c>
      <c r="K317" s="124">
        <v>190157</v>
      </c>
      <c r="L317" s="92">
        <f t="shared" si="12"/>
        <v>924</v>
      </c>
      <c r="M317" s="92">
        <f t="shared" si="13"/>
        <v>872</v>
      </c>
      <c r="N317" s="93">
        <f t="shared" si="14"/>
        <v>87.4</v>
      </c>
      <c r="O317" s="93">
        <f t="shared" si="14"/>
        <v>92.68</v>
      </c>
      <c r="P317" s="93">
        <f t="shared" si="14"/>
        <v>81.739999999999995</v>
      </c>
    </row>
    <row r="318" spans="1:16" s="94" customFormat="1" ht="15.9" customHeight="1">
      <c r="A318" s="122" t="s">
        <v>816</v>
      </c>
      <c r="B318" s="90" t="s">
        <v>499</v>
      </c>
      <c r="C318" s="123">
        <v>513862</v>
      </c>
      <c r="D318" s="123">
        <v>260956</v>
      </c>
      <c r="E318" s="123">
        <v>252906</v>
      </c>
      <c r="F318" s="123">
        <v>52775</v>
      </c>
      <c r="G318" s="123">
        <v>28179</v>
      </c>
      <c r="H318" s="123">
        <v>24596</v>
      </c>
      <c r="I318" s="123">
        <v>406145</v>
      </c>
      <c r="J318" s="123">
        <v>217461</v>
      </c>
      <c r="K318" s="123">
        <v>188684</v>
      </c>
      <c r="L318" s="92">
        <f t="shared" si="12"/>
        <v>969</v>
      </c>
      <c r="M318" s="92">
        <f t="shared" si="13"/>
        <v>873</v>
      </c>
      <c r="N318" s="93">
        <f t="shared" si="14"/>
        <v>88.08</v>
      </c>
      <c r="O318" s="93">
        <f t="shared" si="14"/>
        <v>93.42</v>
      </c>
      <c r="P318" s="93">
        <f t="shared" si="14"/>
        <v>82.64</v>
      </c>
    </row>
    <row r="319" spans="1:16" s="94" customFormat="1" ht="15.9" customHeight="1">
      <c r="A319" s="122" t="s">
        <v>817</v>
      </c>
      <c r="B319" s="98" t="s">
        <v>341</v>
      </c>
      <c r="C319" s="124">
        <v>460468</v>
      </c>
      <c r="D319" s="124">
        <v>241228</v>
      </c>
      <c r="E319" s="124">
        <v>219240</v>
      </c>
      <c r="F319" s="124">
        <v>51544</v>
      </c>
      <c r="G319" s="124">
        <v>28548</v>
      </c>
      <c r="H319" s="124">
        <v>22996</v>
      </c>
      <c r="I319" s="124">
        <v>363778</v>
      </c>
      <c r="J319" s="124">
        <v>198426</v>
      </c>
      <c r="K319" s="124">
        <v>165352</v>
      </c>
      <c r="L319" s="92">
        <f t="shared" si="12"/>
        <v>909</v>
      </c>
      <c r="M319" s="92">
        <f t="shared" si="13"/>
        <v>806</v>
      </c>
      <c r="N319" s="93">
        <f t="shared" si="14"/>
        <v>88.96</v>
      </c>
      <c r="O319" s="93">
        <f t="shared" si="14"/>
        <v>93.3</v>
      </c>
      <c r="P319" s="93">
        <f t="shared" si="14"/>
        <v>84.26</v>
      </c>
    </row>
    <row r="320" spans="1:16" s="94" customFormat="1" ht="15.9" customHeight="1">
      <c r="A320" s="122" t="s">
        <v>818</v>
      </c>
      <c r="B320" s="98" t="s">
        <v>341</v>
      </c>
      <c r="C320" s="124">
        <v>427146</v>
      </c>
      <c r="D320" s="124">
        <v>218184</v>
      </c>
      <c r="E320" s="124">
        <v>208962</v>
      </c>
      <c r="F320" s="124">
        <v>46500</v>
      </c>
      <c r="G320" s="124">
        <v>24488</v>
      </c>
      <c r="H320" s="124">
        <v>22012</v>
      </c>
      <c r="I320" s="124">
        <v>347687</v>
      </c>
      <c r="J320" s="124">
        <v>183594</v>
      </c>
      <c r="K320" s="124">
        <v>164093</v>
      </c>
      <c r="L320" s="92">
        <f t="shared" si="12"/>
        <v>958</v>
      </c>
      <c r="M320" s="92">
        <f t="shared" si="13"/>
        <v>899</v>
      </c>
      <c r="N320" s="93">
        <f t="shared" si="14"/>
        <v>91.34</v>
      </c>
      <c r="O320" s="93">
        <f t="shared" si="14"/>
        <v>94.78</v>
      </c>
      <c r="P320" s="93">
        <f t="shared" si="14"/>
        <v>87.77</v>
      </c>
    </row>
    <row r="321" spans="1:16" s="94" customFormat="1" ht="15.9" customHeight="1">
      <c r="A321" s="122" t="s">
        <v>819</v>
      </c>
      <c r="B321" s="98" t="s">
        <v>341</v>
      </c>
      <c r="C321" s="124">
        <v>382754</v>
      </c>
      <c r="D321" s="124">
        <v>198151</v>
      </c>
      <c r="E321" s="124">
        <v>184603</v>
      </c>
      <c r="F321" s="124">
        <v>45822</v>
      </c>
      <c r="G321" s="124">
        <v>24773</v>
      </c>
      <c r="H321" s="124">
        <v>21049</v>
      </c>
      <c r="I321" s="124">
        <v>291226</v>
      </c>
      <c r="J321" s="124">
        <v>160070</v>
      </c>
      <c r="K321" s="124">
        <v>131156</v>
      </c>
      <c r="L321" s="92">
        <f t="shared" si="12"/>
        <v>932</v>
      </c>
      <c r="M321" s="92">
        <f t="shared" si="13"/>
        <v>850</v>
      </c>
      <c r="N321" s="93">
        <f t="shared" si="14"/>
        <v>86.43</v>
      </c>
      <c r="O321" s="93">
        <f t="shared" si="14"/>
        <v>92.32</v>
      </c>
      <c r="P321" s="93">
        <f t="shared" si="14"/>
        <v>80.19</v>
      </c>
    </row>
    <row r="322" spans="1:16" s="94" customFormat="1" ht="15.9" customHeight="1">
      <c r="A322" s="122" t="s">
        <v>820</v>
      </c>
      <c r="B322" s="90" t="s">
        <v>499</v>
      </c>
      <c r="C322" s="123">
        <v>379867</v>
      </c>
      <c r="D322" s="123">
        <v>196344</v>
      </c>
      <c r="E322" s="123">
        <v>183523</v>
      </c>
      <c r="F322" s="123">
        <v>39836</v>
      </c>
      <c r="G322" s="123">
        <v>21434</v>
      </c>
      <c r="H322" s="123">
        <v>18402</v>
      </c>
      <c r="I322" s="123">
        <v>311603</v>
      </c>
      <c r="J322" s="123">
        <v>167369</v>
      </c>
      <c r="K322" s="123">
        <v>144234</v>
      </c>
      <c r="L322" s="92">
        <f t="shared" ref="L322:L385" si="15">ROUND((E322/D322)*1000,0)</f>
        <v>935</v>
      </c>
      <c r="M322" s="92">
        <f t="shared" ref="M322:M385" si="16">ROUND((H322/G322)*1000,0)</f>
        <v>859</v>
      </c>
      <c r="N322" s="93">
        <f t="shared" ref="N322:P385" si="17">ROUND(I322/(C322-F322)*100,2)</f>
        <v>91.64</v>
      </c>
      <c r="O322" s="93">
        <f t="shared" si="17"/>
        <v>95.69</v>
      </c>
      <c r="P322" s="93">
        <f t="shared" si="17"/>
        <v>87.35</v>
      </c>
    </row>
    <row r="323" spans="1:16" s="94" customFormat="1" ht="15.9" customHeight="1">
      <c r="A323" s="122" t="s">
        <v>821</v>
      </c>
      <c r="B323" s="98" t="s">
        <v>341</v>
      </c>
      <c r="C323" s="124">
        <v>376093</v>
      </c>
      <c r="D323" s="124">
        <v>193854</v>
      </c>
      <c r="E323" s="124">
        <v>182239</v>
      </c>
      <c r="F323" s="124">
        <v>43677</v>
      </c>
      <c r="G323" s="124">
        <v>23246</v>
      </c>
      <c r="H323" s="124">
        <v>20431</v>
      </c>
      <c r="I323" s="124">
        <v>298693</v>
      </c>
      <c r="J323" s="124">
        <v>160511</v>
      </c>
      <c r="K323" s="124">
        <v>138182</v>
      </c>
      <c r="L323" s="92">
        <f t="shared" si="15"/>
        <v>940</v>
      </c>
      <c r="M323" s="92">
        <f t="shared" si="16"/>
        <v>879</v>
      </c>
      <c r="N323" s="93">
        <f t="shared" si="17"/>
        <v>89.86</v>
      </c>
      <c r="O323" s="93">
        <f t="shared" si="17"/>
        <v>94.08</v>
      </c>
      <c r="P323" s="93">
        <f t="shared" si="17"/>
        <v>85.4</v>
      </c>
    </row>
    <row r="324" spans="1:16" s="94" customFormat="1" ht="15.9" customHeight="1">
      <c r="A324" s="122" t="s">
        <v>822</v>
      </c>
      <c r="B324" s="90" t="s">
        <v>499</v>
      </c>
      <c r="C324" s="123">
        <v>325709</v>
      </c>
      <c r="D324" s="123">
        <v>169870</v>
      </c>
      <c r="E324" s="123">
        <v>155839</v>
      </c>
      <c r="F324" s="123">
        <v>37105</v>
      </c>
      <c r="G324" s="123">
        <v>19642</v>
      </c>
      <c r="H324" s="123">
        <v>17463</v>
      </c>
      <c r="I324" s="123">
        <v>253731</v>
      </c>
      <c r="J324" s="123">
        <v>140773</v>
      </c>
      <c r="K324" s="123">
        <v>112958</v>
      </c>
      <c r="L324" s="92">
        <f t="shared" si="15"/>
        <v>917</v>
      </c>
      <c r="M324" s="92">
        <f t="shared" si="16"/>
        <v>889</v>
      </c>
      <c r="N324" s="93">
        <f t="shared" si="17"/>
        <v>87.92</v>
      </c>
      <c r="O324" s="93">
        <f t="shared" si="17"/>
        <v>93.71</v>
      </c>
      <c r="P324" s="93">
        <f t="shared" si="17"/>
        <v>81.63</v>
      </c>
    </row>
    <row r="325" spans="1:16" s="94" customFormat="1" ht="15.9" customHeight="1">
      <c r="A325" s="122" t="s">
        <v>823</v>
      </c>
      <c r="B325" s="98" t="s">
        <v>341</v>
      </c>
      <c r="C325" s="124">
        <v>321036</v>
      </c>
      <c r="D325" s="124">
        <v>165125</v>
      </c>
      <c r="E325" s="124">
        <v>155911</v>
      </c>
      <c r="F325" s="124">
        <v>30353</v>
      </c>
      <c r="G325" s="124">
        <v>15921</v>
      </c>
      <c r="H325" s="124">
        <v>14432</v>
      </c>
      <c r="I325" s="124">
        <v>263962</v>
      </c>
      <c r="J325" s="124">
        <v>142528</v>
      </c>
      <c r="K325" s="124">
        <v>121434</v>
      </c>
      <c r="L325" s="92">
        <f t="shared" si="15"/>
        <v>944</v>
      </c>
      <c r="M325" s="92">
        <f t="shared" si="16"/>
        <v>906</v>
      </c>
      <c r="N325" s="93">
        <f t="shared" si="17"/>
        <v>90.81</v>
      </c>
      <c r="O325" s="93">
        <f t="shared" si="17"/>
        <v>95.53</v>
      </c>
      <c r="P325" s="93">
        <f t="shared" si="17"/>
        <v>85.83</v>
      </c>
    </row>
    <row r="326" spans="1:16" s="94" customFormat="1" ht="15.9" customHeight="1">
      <c r="A326" s="122" t="s">
        <v>824</v>
      </c>
      <c r="B326" s="98" t="s">
        <v>341</v>
      </c>
      <c r="C326" s="124">
        <v>307191</v>
      </c>
      <c r="D326" s="124">
        <v>157628</v>
      </c>
      <c r="E326" s="124">
        <v>149563</v>
      </c>
      <c r="F326" s="124">
        <v>40075</v>
      </c>
      <c r="G326" s="124">
        <v>21187</v>
      </c>
      <c r="H326" s="124">
        <v>18888</v>
      </c>
      <c r="I326" s="124">
        <v>225298</v>
      </c>
      <c r="J326" s="124">
        <v>123760</v>
      </c>
      <c r="K326" s="124">
        <v>101538</v>
      </c>
      <c r="L326" s="92">
        <f t="shared" si="15"/>
        <v>949</v>
      </c>
      <c r="M326" s="92">
        <f t="shared" si="16"/>
        <v>891</v>
      </c>
      <c r="N326" s="93">
        <f t="shared" si="17"/>
        <v>84.34</v>
      </c>
      <c r="O326" s="93">
        <f t="shared" si="17"/>
        <v>90.71</v>
      </c>
      <c r="P326" s="93">
        <f t="shared" si="17"/>
        <v>77.7</v>
      </c>
    </row>
    <row r="327" spans="1:16" s="94" customFormat="1" ht="15.9" customHeight="1">
      <c r="A327" s="122" t="s">
        <v>825</v>
      </c>
      <c r="B327" s="98" t="s">
        <v>341</v>
      </c>
      <c r="C327" s="124">
        <v>285349</v>
      </c>
      <c r="D327" s="124">
        <v>147714</v>
      </c>
      <c r="E327" s="124">
        <v>137635</v>
      </c>
      <c r="F327" s="124">
        <v>37695</v>
      </c>
      <c r="G327" s="124">
        <v>19982</v>
      </c>
      <c r="H327" s="124">
        <v>17713</v>
      </c>
      <c r="I327" s="124">
        <v>209531</v>
      </c>
      <c r="J327" s="124">
        <v>116300</v>
      </c>
      <c r="K327" s="124">
        <v>93231</v>
      </c>
      <c r="L327" s="92">
        <f t="shared" si="15"/>
        <v>932</v>
      </c>
      <c r="M327" s="92">
        <f t="shared" si="16"/>
        <v>886</v>
      </c>
      <c r="N327" s="93">
        <f t="shared" si="17"/>
        <v>84.61</v>
      </c>
      <c r="O327" s="93">
        <f t="shared" si="17"/>
        <v>91.05</v>
      </c>
      <c r="P327" s="93">
        <f t="shared" si="17"/>
        <v>77.739999999999995</v>
      </c>
    </row>
    <row r="328" spans="1:16" s="94" customFormat="1" ht="15.9" customHeight="1">
      <c r="A328" s="122" t="s">
        <v>826</v>
      </c>
      <c r="B328" s="90" t="s">
        <v>499</v>
      </c>
      <c r="C328" s="123">
        <v>204016</v>
      </c>
      <c r="D328" s="123">
        <v>105164</v>
      </c>
      <c r="E328" s="123">
        <v>98852</v>
      </c>
      <c r="F328" s="123">
        <v>21272</v>
      </c>
      <c r="G328" s="123">
        <v>11499</v>
      </c>
      <c r="H328" s="123">
        <v>9773</v>
      </c>
      <c r="I328" s="123">
        <v>165435</v>
      </c>
      <c r="J328" s="123">
        <v>88928</v>
      </c>
      <c r="K328" s="123">
        <v>76507</v>
      </c>
      <c r="L328" s="92">
        <f t="shared" si="15"/>
        <v>940</v>
      </c>
      <c r="M328" s="92">
        <f t="shared" si="16"/>
        <v>850</v>
      </c>
      <c r="N328" s="93">
        <f t="shared" si="17"/>
        <v>90.53</v>
      </c>
      <c r="O328" s="93">
        <f t="shared" si="17"/>
        <v>94.94</v>
      </c>
      <c r="P328" s="93">
        <f t="shared" si="17"/>
        <v>85.89</v>
      </c>
    </row>
    <row r="329" spans="1:16" s="94" customFormat="1" ht="15.9" customHeight="1">
      <c r="A329" s="122" t="s">
        <v>827</v>
      </c>
      <c r="B329" s="98" t="s">
        <v>592</v>
      </c>
      <c r="C329" s="124">
        <v>194999</v>
      </c>
      <c r="D329" s="124">
        <v>107771</v>
      </c>
      <c r="E329" s="124">
        <v>87228</v>
      </c>
      <c r="F329" s="124">
        <v>25679</v>
      </c>
      <c r="G329" s="124">
        <v>13633</v>
      </c>
      <c r="H329" s="124">
        <v>12046</v>
      </c>
      <c r="I329" s="124">
        <v>153608</v>
      </c>
      <c r="J329" s="124">
        <v>88833</v>
      </c>
      <c r="K329" s="124">
        <v>64775</v>
      </c>
      <c r="L329" s="92">
        <f t="shared" si="15"/>
        <v>809</v>
      </c>
      <c r="M329" s="92">
        <f t="shared" si="16"/>
        <v>884</v>
      </c>
      <c r="N329" s="93">
        <f t="shared" si="17"/>
        <v>90.72</v>
      </c>
      <c r="O329" s="93">
        <f t="shared" si="17"/>
        <v>94.36</v>
      </c>
      <c r="P329" s="93">
        <f t="shared" si="17"/>
        <v>86.16</v>
      </c>
    </row>
    <row r="330" spans="1:16" s="94" customFormat="1" ht="15.9" customHeight="1">
      <c r="A330" s="122" t="s">
        <v>828</v>
      </c>
      <c r="B330" s="98" t="s">
        <v>341</v>
      </c>
      <c r="C330" s="124">
        <v>180464</v>
      </c>
      <c r="D330" s="124">
        <v>93135</v>
      </c>
      <c r="E330" s="124">
        <v>87329</v>
      </c>
      <c r="F330" s="124">
        <v>17512</v>
      </c>
      <c r="G330" s="124">
        <v>9213</v>
      </c>
      <c r="H330" s="124">
        <v>8299</v>
      </c>
      <c r="I330" s="124">
        <v>153138</v>
      </c>
      <c r="J330" s="124">
        <v>80790</v>
      </c>
      <c r="K330" s="124">
        <v>72348</v>
      </c>
      <c r="L330" s="92">
        <f t="shared" si="15"/>
        <v>938</v>
      </c>
      <c r="M330" s="92">
        <f t="shared" si="16"/>
        <v>901</v>
      </c>
      <c r="N330" s="93">
        <f t="shared" si="17"/>
        <v>93.98</v>
      </c>
      <c r="O330" s="93">
        <f t="shared" si="17"/>
        <v>96.27</v>
      </c>
      <c r="P330" s="93">
        <f t="shared" si="17"/>
        <v>91.54</v>
      </c>
    </row>
    <row r="331" spans="1:16" s="94" customFormat="1" ht="15.9" customHeight="1">
      <c r="A331" s="122" t="s">
        <v>829</v>
      </c>
      <c r="B331" s="90" t="s">
        <v>499</v>
      </c>
      <c r="C331" s="123">
        <v>149170</v>
      </c>
      <c r="D331" s="123">
        <v>75960</v>
      </c>
      <c r="E331" s="123">
        <v>73210</v>
      </c>
      <c r="F331" s="123">
        <v>14390</v>
      </c>
      <c r="G331" s="123">
        <v>7610</v>
      </c>
      <c r="H331" s="123">
        <v>6780</v>
      </c>
      <c r="I331" s="123">
        <v>125327</v>
      </c>
      <c r="J331" s="123">
        <v>65922</v>
      </c>
      <c r="K331" s="123">
        <v>59405</v>
      </c>
      <c r="L331" s="92">
        <f t="shared" si="15"/>
        <v>964</v>
      </c>
      <c r="M331" s="92">
        <f t="shared" si="16"/>
        <v>891</v>
      </c>
      <c r="N331" s="93">
        <f t="shared" si="17"/>
        <v>92.99</v>
      </c>
      <c r="O331" s="93">
        <f t="shared" si="17"/>
        <v>96.45</v>
      </c>
      <c r="P331" s="93">
        <f t="shared" si="17"/>
        <v>89.42</v>
      </c>
    </row>
    <row r="332" spans="1:16" s="94" customFormat="1" ht="15.9" customHeight="1">
      <c r="A332" s="122" t="s">
        <v>830</v>
      </c>
      <c r="B332" s="98" t="s">
        <v>341</v>
      </c>
      <c r="C332" s="124">
        <v>146237</v>
      </c>
      <c r="D332" s="124">
        <v>75655</v>
      </c>
      <c r="E332" s="124">
        <v>70582</v>
      </c>
      <c r="F332" s="124">
        <v>19580</v>
      </c>
      <c r="G332" s="124">
        <v>10626</v>
      </c>
      <c r="H332" s="124">
        <v>8954</v>
      </c>
      <c r="I332" s="124">
        <v>112171</v>
      </c>
      <c r="J332" s="124">
        <v>61135</v>
      </c>
      <c r="K332" s="124">
        <v>51036</v>
      </c>
      <c r="L332" s="92">
        <f t="shared" si="15"/>
        <v>933</v>
      </c>
      <c r="M332" s="92">
        <f t="shared" si="16"/>
        <v>843</v>
      </c>
      <c r="N332" s="93">
        <f t="shared" si="17"/>
        <v>88.56</v>
      </c>
      <c r="O332" s="93">
        <f t="shared" si="17"/>
        <v>94.01</v>
      </c>
      <c r="P332" s="93">
        <f t="shared" si="17"/>
        <v>82.81</v>
      </c>
    </row>
    <row r="333" spans="1:16" s="94" customFormat="1" ht="15.9" customHeight="1">
      <c r="A333" s="122" t="s">
        <v>831</v>
      </c>
      <c r="B333" s="90" t="s">
        <v>499</v>
      </c>
      <c r="C333" s="123">
        <v>138464</v>
      </c>
      <c r="D333" s="123">
        <v>69858</v>
      </c>
      <c r="E333" s="123">
        <v>68606</v>
      </c>
      <c r="F333" s="123">
        <v>12968</v>
      </c>
      <c r="G333" s="123">
        <v>6902</v>
      </c>
      <c r="H333" s="123">
        <v>6066</v>
      </c>
      <c r="I333" s="123">
        <v>115855</v>
      </c>
      <c r="J333" s="123">
        <v>60334</v>
      </c>
      <c r="K333" s="123">
        <v>55521</v>
      </c>
      <c r="L333" s="92">
        <f t="shared" si="15"/>
        <v>982</v>
      </c>
      <c r="M333" s="92">
        <f t="shared" si="16"/>
        <v>879</v>
      </c>
      <c r="N333" s="93">
        <f t="shared" si="17"/>
        <v>92.32</v>
      </c>
      <c r="O333" s="93">
        <f t="shared" si="17"/>
        <v>95.84</v>
      </c>
      <c r="P333" s="93">
        <f t="shared" si="17"/>
        <v>88.78</v>
      </c>
    </row>
    <row r="334" spans="1:16" s="94" customFormat="1" ht="15.9" customHeight="1">
      <c r="A334" s="122" t="s">
        <v>832</v>
      </c>
      <c r="B334" s="90" t="s">
        <v>499</v>
      </c>
      <c r="C334" s="123">
        <v>136124</v>
      </c>
      <c r="D334" s="123">
        <v>70375</v>
      </c>
      <c r="E334" s="123">
        <v>65749</v>
      </c>
      <c r="F334" s="123">
        <v>14846</v>
      </c>
      <c r="G334" s="123">
        <v>7625</v>
      </c>
      <c r="H334" s="123">
        <v>7221</v>
      </c>
      <c r="I334" s="123">
        <v>109241</v>
      </c>
      <c r="J334" s="123">
        <v>59505</v>
      </c>
      <c r="K334" s="123">
        <v>49736</v>
      </c>
      <c r="L334" s="92">
        <f t="shared" si="15"/>
        <v>934</v>
      </c>
      <c r="M334" s="92">
        <f t="shared" si="16"/>
        <v>947</v>
      </c>
      <c r="N334" s="93">
        <f t="shared" si="17"/>
        <v>90.07</v>
      </c>
      <c r="O334" s="93">
        <f t="shared" si="17"/>
        <v>94.83</v>
      </c>
      <c r="P334" s="93">
        <f t="shared" si="17"/>
        <v>84.98</v>
      </c>
    </row>
    <row r="335" spans="1:16" s="94" customFormat="1" ht="15.9" customHeight="1">
      <c r="A335" s="122" t="s">
        <v>833</v>
      </c>
      <c r="B335" s="98" t="s">
        <v>341</v>
      </c>
      <c r="C335" s="124">
        <v>132889</v>
      </c>
      <c r="D335" s="124">
        <v>66756</v>
      </c>
      <c r="E335" s="124">
        <v>66133</v>
      </c>
      <c r="F335" s="124">
        <v>12835</v>
      </c>
      <c r="G335" s="124">
        <v>6652</v>
      </c>
      <c r="H335" s="124">
        <v>6183</v>
      </c>
      <c r="I335" s="124">
        <v>112490</v>
      </c>
      <c r="J335" s="124">
        <v>58721</v>
      </c>
      <c r="K335" s="124">
        <v>53769</v>
      </c>
      <c r="L335" s="92">
        <f t="shared" si="15"/>
        <v>991</v>
      </c>
      <c r="M335" s="92">
        <f t="shared" si="16"/>
        <v>929</v>
      </c>
      <c r="N335" s="93">
        <f t="shared" si="17"/>
        <v>93.7</v>
      </c>
      <c r="O335" s="93">
        <f t="shared" si="17"/>
        <v>97.7</v>
      </c>
      <c r="P335" s="93">
        <f t="shared" si="17"/>
        <v>89.69</v>
      </c>
    </row>
    <row r="336" spans="1:16" s="94" customFormat="1" ht="15.9" customHeight="1">
      <c r="A336" s="122" t="s">
        <v>834</v>
      </c>
      <c r="B336" s="98" t="s">
        <v>341</v>
      </c>
      <c r="C336" s="124">
        <v>118573</v>
      </c>
      <c r="D336" s="124">
        <v>60857</v>
      </c>
      <c r="E336" s="124">
        <v>57716</v>
      </c>
      <c r="F336" s="124">
        <v>13029</v>
      </c>
      <c r="G336" s="124">
        <v>7060</v>
      </c>
      <c r="H336" s="124">
        <v>5969</v>
      </c>
      <c r="I336" s="124">
        <v>91260</v>
      </c>
      <c r="J336" s="124">
        <v>49965</v>
      </c>
      <c r="K336" s="124">
        <v>41295</v>
      </c>
      <c r="L336" s="92">
        <f t="shared" si="15"/>
        <v>948</v>
      </c>
      <c r="M336" s="92">
        <f t="shared" si="16"/>
        <v>845</v>
      </c>
      <c r="N336" s="93">
        <f t="shared" si="17"/>
        <v>86.47</v>
      </c>
      <c r="O336" s="93">
        <f t="shared" si="17"/>
        <v>92.88</v>
      </c>
      <c r="P336" s="93">
        <f t="shared" si="17"/>
        <v>79.8</v>
      </c>
    </row>
    <row r="337" spans="1:16" s="94" customFormat="1" ht="15.9" customHeight="1">
      <c r="A337" s="122" t="s">
        <v>835</v>
      </c>
      <c r="B337" s="98" t="s">
        <v>341</v>
      </c>
      <c r="C337" s="124">
        <v>112293</v>
      </c>
      <c r="D337" s="124">
        <v>58256</v>
      </c>
      <c r="E337" s="124">
        <v>54037</v>
      </c>
      <c r="F337" s="124">
        <v>11810</v>
      </c>
      <c r="G337" s="124">
        <v>6186</v>
      </c>
      <c r="H337" s="124">
        <v>5624</v>
      </c>
      <c r="I337" s="124">
        <v>92433</v>
      </c>
      <c r="J337" s="124">
        <v>49347</v>
      </c>
      <c r="K337" s="124">
        <v>43086</v>
      </c>
      <c r="L337" s="92">
        <f t="shared" si="15"/>
        <v>928</v>
      </c>
      <c r="M337" s="92">
        <f t="shared" si="16"/>
        <v>909</v>
      </c>
      <c r="N337" s="93">
        <f t="shared" si="17"/>
        <v>91.99</v>
      </c>
      <c r="O337" s="93">
        <f t="shared" si="17"/>
        <v>94.77</v>
      </c>
      <c r="P337" s="93">
        <f t="shared" si="17"/>
        <v>89</v>
      </c>
    </row>
    <row r="338" spans="1:16" s="94" customFormat="1" ht="15.9" customHeight="1">
      <c r="A338" s="122" t="s">
        <v>836</v>
      </c>
      <c r="B338" s="98" t="s">
        <v>341</v>
      </c>
      <c r="C338" s="124">
        <v>112085</v>
      </c>
      <c r="D338" s="124">
        <v>58098</v>
      </c>
      <c r="E338" s="124">
        <v>53987</v>
      </c>
      <c r="F338" s="124">
        <v>13346</v>
      </c>
      <c r="G338" s="124">
        <v>7184</v>
      </c>
      <c r="H338" s="124">
        <v>6162</v>
      </c>
      <c r="I338" s="124">
        <v>87041</v>
      </c>
      <c r="J338" s="124">
        <v>47577</v>
      </c>
      <c r="K338" s="124">
        <v>39464</v>
      </c>
      <c r="L338" s="92">
        <f t="shared" si="15"/>
        <v>929</v>
      </c>
      <c r="M338" s="92">
        <f t="shared" si="16"/>
        <v>858</v>
      </c>
      <c r="N338" s="93">
        <f t="shared" si="17"/>
        <v>88.15</v>
      </c>
      <c r="O338" s="93">
        <f t="shared" si="17"/>
        <v>93.45</v>
      </c>
      <c r="P338" s="93">
        <f t="shared" si="17"/>
        <v>82.52</v>
      </c>
    </row>
    <row r="339" spans="1:16" s="94" customFormat="1" ht="15.9" customHeight="1">
      <c r="A339" s="122" t="s">
        <v>837</v>
      </c>
      <c r="B339" s="98" t="s">
        <v>341</v>
      </c>
      <c r="C339" s="124">
        <v>111067</v>
      </c>
      <c r="D339" s="124">
        <v>57543</v>
      </c>
      <c r="E339" s="124">
        <v>53524</v>
      </c>
      <c r="F339" s="124">
        <v>12621</v>
      </c>
      <c r="G339" s="124">
        <v>6868</v>
      </c>
      <c r="H339" s="124">
        <v>5753</v>
      </c>
      <c r="I339" s="124">
        <v>85635</v>
      </c>
      <c r="J339" s="124">
        <v>46673</v>
      </c>
      <c r="K339" s="124">
        <v>38962</v>
      </c>
      <c r="L339" s="92">
        <f t="shared" si="15"/>
        <v>930</v>
      </c>
      <c r="M339" s="92">
        <f t="shared" si="16"/>
        <v>838</v>
      </c>
      <c r="N339" s="93">
        <f t="shared" si="17"/>
        <v>86.99</v>
      </c>
      <c r="O339" s="93">
        <f t="shared" si="17"/>
        <v>92.1</v>
      </c>
      <c r="P339" s="93">
        <f t="shared" si="17"/>
        <v>81.56</v>
      </c>
    </row>
    <row r="340" spans="1:16" s="94" customFormat="1" ht="15.9" customHeight="1">
      <c r="A340" s="122" t="s">
        <v>838</v>
      </c>
      <c r="B340" s="98" t="s">
        <v>341</v>
      </c>
      <c r="C340" s="124">
        <v>105543</v>
      </c>
      <c r="D340" s="124">
        <v>53241</v>
      </c>
      <c r="E340" s="124">
        <v>52302</v>
      </c>
      <c r="F340" s="124">
        <v>9754</v>
      </c>
      <c r="G340" s="124">
        <v>5139</v>
      </c>
      <c r="H340" s="124">
        <v>4615</v>
      </c>
      <c r="I340" s="124">
        <v>90091</v>
      </c>
      <c r="J340" s="124">
        <v>46752</v>
      </c>
      <c r="K340" s="124">
        <v>43339</v>
      </c>
      <c r="L340" s="92">
        <f t="shared" si="15"/>
        <v>982</v>
      </c>
      <c r="M340" s="92">
        <f t="shared" si="16"/>
        <v>898</v>
      </c>
      <c r="N340" s="93">
        <f t="shared" si="17"/>
        <v>94.05</v>
      </c>
      <c r="O340" s="93">
        <f t="shared" si="17"/>
        <v>97.19</v>
      </c>
      <c r="P340" s="93">
        <f t="shared" si="17"/>
        <v>90.88</v>
      </c>
    </row>
    <row r="341" spans="1:16" s="94" customFormat="1" ht="15.9" customHeight="1">
      <c r="A341" s="122" t="s">
        <v>839</v>
      </c>
      <c r="B341" s="98" t="s">
        <v>341</v>
      </c>
      <c r="C341" s="124">
        <v>104063</v>
      </c>
      <c r="D341" s="124">
        <v>54445</v>
      </c>
      <c r="E341" s="124">
        <v>49618</v>
      </c>
      <c r="F341" s="124">
        <v>13075</v>
      </c>
      <c r="G341" s="124">
        <v>6933</v>
      </c>
      <c r="H341" s="124">
        <v>6142</v>
      </c>
      <c r="I341" s="124">
        <v>78051</v>
      </c>
      <c r="J341" s="124">
        <v>43518</v>
      </c>
      <c r="K341" s="124">
        <v>34533</v>
      </c>
      <c r="L341" s="92">
        <f t="shared" si="15"/>
        <v>911</v>
      </c>
      <c r="M341" s="92">
        <f t="shared" si="16"/>
        <v>886</v>
      </c>
      <c r="N341" s="93">
        <f t="shared" si="17"/>
        <v>85.78</v>
      </c>
      <c r="O341" s="93">
        <f t="shared" si="17"/>
        <v>91.59</v>
      </c>
      <c r="P341" s="93">
        <f t="shared" si="17"/>
        <v>79.430000000000007</v>
      </c>
    </row>
    <row r="342" spans="1:16" s="94" customFormat="1" ht="15.9" customHeight="1">
      <c r="A342" s="122" t="s">
        <v>840</v>
      </c>
      <c r="B342" s="98" t="s">
        <v>341</v>
      </c>
      <c r="C342" s="124">
        <v>100416</v>
      </c>
      <c r="D342" s="124">
        <v>51881</v>
      </c>
      <c r="E342" s="124">
        <v>48535</v>
      </c>
      <c r="F342" s="124">
        <v>9681</v>
      </c>
      <c r="G342" s="124">
        <v>5175</v>
      </c>
      <c r="H342" s="124">
        <v>4506</v>
      </c>
      <c r="I342" s="124">
        <v>85599</v>
      </c>
      <c r="J342" s="124">
        <v>45728</v>
      </c>
      <c r="K342" s="124">
        <v>39871</v>
      </c>
      <c r="L342" s="92">
        <f t="shared" si="15"/>
        <v>936</v>
      </c>
      <c r="M342" s="92">
        <f t="shared" si="16"/>
        <v>871</v>
      </c>
      <c r="N342" s="93">
        <f t="shared" si="17"/>
        <v>94.34</v>
      </c>
      <c r="O342" s="93">
        <f t="shared" si="17"/>
        <v>97.91</v>
      </c>
      <c r="P342" s="93">
        <f t="shared" si="17"/>
        <v>90.56</v>
      </c>
    </row>
    <row r="343" spans="1:16" s="94" customFormat="1" ht="15.9" customHeight="1">
      <c r="A343" s="104" t="s">
        <v>841</v>
      </c>
      <c r="B343" s="90" t="s">
        <v>499</v>
      </c>
      <c r="C343" s="96">
        <v>7749334</v>
      </c>
      <c r="D343" s="96">
        <v>3985240</v>
      </c>
      <c r="E343" s="96">
        <v>3764094</v>
      </c>
      <c r="F343" s="96">
        <v>831435</v>
      </c>
      <c r="G343" s="96">
        <v>427973</v>
      </c>
      <c r="H343" s="96">
        <v>403462</v>
      </c>
      <c r="I343" s="96">
        <v>5736575</v>
      </c>
      <c r="J343" s="96">
        <v>3064389</v>
      </c>
      <c r="K343" s="96">
        <v>2672186</v>
      </c>
      <c r="L343" s="92">
        <f t="shared" si="15"/>
        <v>945</v>
      </c>
      <c r="M343" s="92">
        <f t="shared" si="16"/>
        <v>943</v>
      </c>
      <c r="N343" s="93">
        <f t="shared" si="17"/>
        <v>82.92</v>
      </c>
      <c r="O343" s="93">
        <f t="shared" si="17"/>
        <v>86.14</v>
      </c>
      <c r="P343" s="93">
        <f t="shared" si="17"/>
        <v>79.510000000000005</v>
      </c>
    </row>
    <row r="344" spans="1:16" s="94" customFormat="1" ht="15.9" customHeight="1">
      <c r="A344" s="125" t="s">
        <v>842</v>
      </c>
      <c r="B344" s="98" t="s">
        <v>341</v>
      </c>
      <c r="C344" s="96">
        <v>1730320</v>
      </c>
      <c r="D344" s="96">
        <v>875199</v>
      </c>
      <c r="E344" s="96">
        <v>855121</v>
      </c>
      <c r="F344" s="96">
        <v>158924</v>
      </c>
      <c r="G344" s="96">
        <v>81119</v>
      </c>
      <c r="H344" s="96">
        <v>77805</v>
      </c>
      <c r="I344" s="96">
        <v>1298896</v>
      </c>
      <c r="J344" s="96">
        <v>698959</v>
      </c>
      <c r="K344" s="96">
        <v>599937</v>
      </c>
      <c r="L344" s="92">
        <f t="shared" si="15"/>
        <v>977</v>
      </c>
      <c r="M344" s="92">
        <f t="shared" si="16"/>
        <v>959</v>
      </c>
      <c r="N344" s="93">
        <f t="shared" si="17"/>
        <v>82.66</v>
      </c>
      <c r="O344" s="93">
        <f t="shared" si="17"/>
        <v>88.02</v>
      </c>
      <c r="P344" s="93">
        <f t="shared" si="17"/>
        <v>77.180000000000007</v>
      </c>
    </row>
    <row r="345" spans="1:16" s="94" customFormat="1" ht="15.9" customHeight="1">
      <c r="A345" s="104" t="s">
        <v>843</v>
      </c>
      <c r="B345" s="90" t="s">
        <v>499</v>
      </c>
      <c r="C345" s="96">
        <v>1491202</v>
      </c>
      <c r="D345" s="96">
        <v>750770</v>
      </c>
      <c r="E345" s="96">
        <v>740432</v>
      </c>
      <c r="F345" s="96">
        <v>133396</v>
      </c>
      <c r="G345" s="96">
        <v>68180</v>
      </c>
      <c r="H345" s="96">
        <v>65216</v>
      </c>
      <c r="I345" s="96">
        <v>1107903</v>
      </c>
      <c r="J345" s="96">
        <v>584005</v>
      </c>
      <c r="K345" s="96">
        <v>523898</v>
      </c>
      <c r="L345" s="92">
        <f t="shared" si="15"/>
        <v>986</v>
      </c>
      <c r="M345" s="92">
        <f t="shared" si="16"/>
        <v>957</v>
      </c>
      <c r="N345" s="93">
        <f t="shared" si="17"/>
        <v>81.599999999999994</v>
      </c>
      <c r="O345" s="93">
        <f t="shared" si="17"/>
        <v>85.56</v>
      </c>
      <c r="P345" s="93">
        <f t="shared" si="17"/>
        <v>77.59</v>
      </c>
    </row>
    <row r="346" spans="1:16" s="94" customFormat="1" ht="15.9" customHeight="1">
      <c r="A346" s="95" t="s">
        <v>844</v>
      </c>
      <c r="B346" s="90" t="s">
        <v>499</v>
      </c>
      <c r="C346" s="96">
        <v>759594</v>
      </c>
      <c r="D346" s="96">
        <v>380833</v>
      </c>
      <c r="E346" s="96">
        <v>378761</v>
      </c>
      <c r="F346" s="96">
        <v>67732</v>
      </c>
      <c r="G346" s="96">
        <v>34812</v>
      </c>
      <c r="H346" s="96">
        <v>32920</v>
      </c>
      <c r="I346" s="96">
        <v>571229</v>
      </c>
      <c r="J346" s="96">
        <v>312338</v>
      </c>
      <c r="K346" s="96">
        <v>258891</v>
      </c>
      <c r="L346" s="92">
        <f t="shared" si="15"/>
        <v>995</v>
      </c>
      <c r="M346" s="92">
        <f t="shared" si="16"/>
        <v>946</v>
      </c>
      <c r="N346" s="93">
        <f t="shared" si="17"/>
        <v>82.56</v>
      </c>
      <c r="O346" s="93">
        <f t="shared" si="17"/>
        <v>90.27</v>
      </c>
      <c r="P346" s="93">
        <f t="shared" si="17"/>
        <v>74.86</v>
      </c>
    </row>
    <row r="347" spans="1:16" s="94" customFormat="1" ht="15.9" customHeight="1">
      <c r="A347" s="95" t="s">
        <v>845</v>
      </c>
      <c r="B347" s="90" t="s">
        <v>499</v>
      </c>
      <c r="C347" s="96">
        <v>673952</v>
      </c>
      <c r="D347" s="96">
        <v>333894</v>
      </c>
      <c r="E347" s="96">
        <v>340058</v>
      </c>
      <c r="F347" s="96">
        <v>61560</v>
      </c>
      <c r="G347" s="96">
        <v>31396</v>
      </c>
      <c r="H347" s="96">
        <v>30164</v>
      </c>
      <c r="I347" s="96">
        <v>494287</v>
      </c>
      <c r="J347" s="96">
        <v>259893</v>
      </c>
      <c r="K347" s="96">
        <v>234394</v>
      </c>
      <c r="L347" s="92">
        <f t="shared" si="15"/>
        <v>1018</v>
      </c>
      <c r="M347" s="92">
        <f t="shared" si="16"/>
        <v>961</v>
      </c>
      <c r="N347" s="93">
        <f t="shared" si="17"/>
        <v>80.709999999999994</v>
      </c>
      <c r="O347" s="93">
        <f t="shared" si="17"/>
        <v>85.92</v>
      </c>
      <c r="P347" s="93">
        <f t="shared" si="17"/>
        <v>75.64</v>
      </c>
    </row>
    <row r="348" spans="1:16" s="94" customFormat="1" ht="15.9" customHeight="1">
      <c r="A348" s="95" t="s">
        <v>846</v>
      </c>
      <c r="B348" s="90" t="s">
        <v>499</v>
      </c>
      <c r="C348" s="96">
        <v>564148</v>
      </c>
      <c r="D348" s="96">
        <v>286070</v>
      </c>
      <c r="E348" s="96">
        <v>278078</v>
      </c>
      <c r="F348" s="96">
        <v>48393</v>
      </c>
      <c r="G348" s="96">
        <v>24802</v>
      </c>
      <c r="H348" s="96">
        <v>23591</v>
      </c>
      <c r="I348" s="96">
        <v>425632</v>
      </c>
      <c r="J348" s="96">
        <v>226196</v>
      </c>
      <c r="K348" s="96">
        <v>199436</v>
      </c>
      <c r="L348" s="92">
        <f t="shared" si="15"/>
        <v>972</v>
      </c>
      <c r="M348" s="92">
        <f t="shared" si="16"/>
        <v>951</v>
      </c>
      <c r="N348" s="93">
        <f t="shared" si="17"/>
        <v>82.53</v>
      </c>
      <c r="O348" s="93">
        <f t="shared" si="17"/>
        <v>86.58</v>
      </c>
      <c r="P348" s="93">
        <f t="shared" si="17"/>
        <v>78.37</v>
      </c>
    </row>
    <row r="349" spans="1:16" s="94" customFormat="1" ht="15.9" customHeight="1">
      <c r="A349" s="95" t="s">
        <v>847</v>
      </c>
      <c r="B349" s="90" t="s">
        <v>499</v>
      </c>
      <c r="C349" s="96">
        <v>478199</v>
      </c>
      <c r="D349" s="96">
        <v>236489</v>
      </c>
      <c r="E349" s="96">
        <v>241710</v>
      </c>
      <c r="F349" s="96">
        <v>42968</v>
      </c>
      <c r="G349" s="96">
        <v>21709</v>
      </c>
      <c r="H349" s="96">
        <v>21259</v>
      </c>
      <c r="I349" s="96">
        <v>359051</v>
      </c>
      <c r="J349" s="96">
        <v>185660</v>
      </c>
      <c r="K349" s="96">
        <v>173391</v>
      </c>
      <c r="L349" s="92">
        <f t="shared" si="15"/>
        <v>1022</v>
      </c>
      <c r="M349" s="92">
        <f t="shared" si="16"/>
        <v>979</v>
      </c>
      <c r="N349" s="93">
        <f t="shared" si="17"/>
        <v>82.5</v>
      </c>
      <c r="O349" s="93">
        <f t="shared" si="17"/>
        <v>86.44</v>
      </c>
      <c r="P349" s="93">
        <f t="shared" si="17"/>
        <v>78.650000000000006</v>
      </c>
    </row>
    <row r="350" spans="1:16" s="94" customFormat="1" ht="15.9" customHeight="1">
      <c r="A350" s="104" t="s">
        <v>848</v>
      </c>
      <c r="B350" s="90" t="s">
        <v>499</v>
      </c>
      <c r="C350" s="96">
        <v>478124</v>
      </c>
      <c r="D350" s="96">
        <v>239401</v>
      </c>
      <c r="E350" s="96">
        <v>238723</v>
      </c>
      <c r="F350" s="96">
        <v>50240</v>
      </c>
      <c r="G350" s="96">
        <v>25977</v>
      </c>
      <c r="H350" s="96">
        <v>24263</v>
      </c>
      <c r="I350" s="96">
        <v>331039</v>
      </c>
      <c r="J350" s="96">
        <v>177841</v>
      </c>
      <c r="K350" s="96">
        <v>153198</v>
      </c>
      <c r="L350" s="92">
        <f t="shared" si="15"/>
        <v>997</v>
      </c>
      <c r="M350" s="92">
        <f t="shared" si="16"/>
        <v>934</v>
      </c>
      <c r="N350" s="93">
        <f t="shared" si="17"/>
        <v>77.37</v>
      </c>
      <c r="O350" s="93">
        <f t="shared" si="17"/>
        <v>83.33</v>
      </c>
      <c r="P350" s="93">
        <f t="shared" si="17"/>
        <v>71.430000000000007</v>
      </c>
    </row>
    <row r="351" spans="1:16" s="94" customFormat="1" ht="15.9" customHeight="1">
      <c r="A351" s="104" t="s">
        <v>849</v>
      </c>
      <c r="B351" s="90" t="s">
        <v>499</v>
      </c>
      <c r="C351" s="96">
        <v>459985</v>
      </c>
      <c r="D351" s="96">
        <v>231456</v>
      </c>
      <c r="E351" s="96">
        <v>228529</v>
      </c>
      <c r="F351" s="96">
        <v>41589</v>
      </c>
      <c r="G351" s="96">
        <v>21645</v>
      </c>
      <c r="H351" s="96">
        <v>19944</v>
      </c>
      <c r="I351" s="96">
        <v>356558</v>
      </c>
      <c r="J351" s="96">
        <v>190414</v>
      </c>
      <c r="K351" s="96">
        <v>166144</v>
      </c>
      <c r="L351" s="92">
        <f t="shared" si="15"/>
        <v>987</v>
      </c>
      <c r="M351" s="92">
        <f t="shared" si="16"/>
        <v>921</v>
      </c>
      <c r="N351" s="93">
        <f t="shared" si="17"/>
        <v>85.22</v>
      </c>
      <c r="O351" s="93">
        <f t="shared" si="17"/>
        <v>90.76</v>
      </c>
      <c r="P351" s="93">
        <f t="shared" si="17"/>
        <v>79.650000000000006</v>
      </c>
    </row>
    <row r="352" spans="1:16" s="94" customFormat="1" ht="15.9" customHeight="1">
      <c r="A352" s="95" t="s">
        <v>850</v>
      </c>
      <c r="B352" s="90" t="s">
        <v>499</v>
      </c>
      <c r="C352" s="96">
        <v>442936</v>
      </c>
      <c r="D352" s="96">
        <v>217573</v>
      </c>
      <c r="E352" s="96">
        <v>225363</v>
      </c>
      <c r="F352" s="96">
        <v>39464</v>
      </c>
      <c r="G352" s="96">
        <v>19972</v>
      </c>
      <c r="H352" s="96">
        <v>19492</v>
      </c>
      <c r="I352" s="96">
        <v>329207</v>
      </c>
      <c r="J352" s="96">
        <v>168326</v>
      </c>
      <c r="K352" s="96">
        <v>160881</v>
      </c>
      <c r="L352" s="92">
        <f t="shared" si="15"/>
        <v>1036</v>
      </c>
      <c r="M352" s="92">
        <f t="shared" si="16"/>
        <v>976</v>
      </c>
      <c r="N352" s="93">
        <f t="shared" si="17"/>
        <v>81.59</v>
      </c>
      <c r="O352" s="93">
        <f t="shared" si="17"/>
        <v>85.18</v>
      </c>
      <c r="P352" s="93">
        <f t="shared" si="17"/>
        <v>78.150000000000006</v>
      </c>
    </row>
    <row r="353" spans="1:16" s="94" customFormat="1" ht="15.9" customHeight="1">
      <c r="A353" s="104" t="s">
        <v>851</v>
      </c>
      <c r="B353" s="90" t="s">
        <v>499</v>
      </c>
      <c r="C353" s="96">
        <v>344078</v>
      </c>
      <c r="D353" s="96">
        <v>172969</v>
      </c>
      <c r="E353" s="96">
        <v>171109</v>
      </c>
      <c r="F353" s="96">
        <v>36543</v>
      </c>
      <c r="G353" s="96">
        <v>19001</v>
      </c>
      <c r="H353" s="96">
        <v>17542</v>
      </c>
      <c r="I353" s="96">
        <v>244011</v>
      </c>
      <c r="J353" s="96">
        <v>132721</v>
      </c>
      <c r="K353" s="96">
        <v>111290</v>
      </c>
      <c r="L353" s="92">
        <f t="shared" si="15"/>
        <v>989</v>
      </c>
      <c r="M353" s="92">
        <f t="shared" si="16"/>
        <v>923</v>
      </c>
      <c r="N353" s="93">
        <f t="shared" si="17"/>
        <v>79.34</v>
      </c>
      <c r="O353" s="93">
        <f t="shared" si="17"/>
        <v>86.2</v>
      </c>
      <c r="P353" s="93">
        <f t="shared" si="17"/>
        <v>72.47</v>
      </c>
    </row>
    <row r="354" spans="1:16" s="94" customFormat="1" ht="15.9" customHeight="1">
      <c r="A354" s="104" t="s">
        <v>852</v>
      </c>
      <c r="B354" s="90" t="s">
        <v>499</v>
      </c>
      <c r="C354" s="96">
        <v>341895</v>
      </c>
      <c r="D354" s="96">
        <v>172414</v>
      </c>
      <c r="E354" s="96">
        <v>169481</v>
      </c>
      <c r="F354" s="96">
        <v>32199</v>
      </c>
      <c r="G354" s="96">
        <v>16967</v>
      </c>
      <c r="H354" s="96">
        <v>15232</v>
      </c>
      <c r="I354" s="96">
        <v>246757</v>
      </c>
      <c r="J354" s="96">
        <v>134843</v>
      </c>
      <c r="K354" s="96">
        <v>111914</v>
      </c>
      <c r="L354" s="92">
        <f t="shared" si="15"/>
        <v>983</v>
      </c>
      <c r="M354" s="92">
        <f t="shared" si="16"/>
        <v>898</v>
      </c>
      <c r="N354" s="93">
        <f t="shared" si="17"/>
        <v>79.680000000000007</v>
      </c>
      <c r="O354" s="93">
        <f t="shared" si="17"/>
        <v>86.75</v>
      </c>
      <c r="P354" s="93">
        <f t="shared" si="17"/>
        <v>72.55</v>
      </c>
    </row>
    <row r="355" spans="1:16" s="94" customFormat="1" ht="15.9" customHeight="1">
      <c r="A355" s="104" t="s">
        <v>853</v>
      </c>
      <c r="B355" s="98" t="s">
        <v>341</v>
      </c>
      <c r="C355" s="96">
        <v>310467</v>
      </c>
      <c r="D355" s="96">
        <v>155163</v>
      </c>
      <c r="E355" s="96">
        <v>155304</v>
      </c>
      <c r="F355" s="96">
        <v>34256</v>
      </c>
      <c r="G355" s="96">
        <v>17408</v>
      </c>
      <c r="H355" s="96">
        <v>16848</v>
      </c>
      <c r="I355" s="96">
        <v>221829</v>
      </c>
      <c r="J355" s="96">
        <v>119603</v>
      </c>
      <c r="K355" s="96">
        <v>102226</v>
      </c>
      <c r="L355" s="92">
        <f t="shared" si="15"/>
        <v>1001</v>
      </c>
      <c r="M355" s="92">
        <f t="shared" si="16"/>
        <v>968</v>
      </c>
      <c r="N355" s="93">
        <f t="shared" si="17"/>
        <v>80.31</v>
      </c>
      <c r="O355" s="93">
        <f t="shared" si="17"/>
        <v>86.82</v>
      </c>
      <c r="P355" s="93">
        <f t="shared" si="17"/>
        <v>73.83</v>
      </c>
    </row>
    <row r="356" spans="1:16" s="94" customFormat="1" ht="15.9" customHeight="1">
      <c r="A356" s="95" t="s">
        <v>854</v>
      </c>
      <c r="B356" s="90" t="s">
        <v>499</v>
      </c>
      <c r="C356" s="96">
        <v>299660</v>
      </c>
      <c r="D356" s="96">
        <v>151306</v>
      </c>
      <c r="E356" s="96">
        <v>148354</v>
      </c>
      <c r="F356" s="96">
        <v>28954</v>
      </c>
      <c r="G356" s="96">
        <v>14879</v>
      </c>
      <c r="H356" s="96">
        <v>14075</v>
      </c>
      <c r="I356" s="96">
        <v>229903</v>
      </c>
      <c r="J356" s="96">
        <v>124236</v>
      </c>
      <c r="K356" s="96">
        <v>105667</v>
      </c>
      <c r="L356" s="92">
        <f t="shared" si="15"/>
        <v>980</v>
      </c>
      <c r="M356" s="92">
        <f t="shared" si="16"/>
        <v>946</v>
      </c>
      <c r="N356" s="93">
        <f t="shared" si="17"/>
        <v>84.93</v>
      </c>
      <c r="O356" s="93">
        <f t="shared" si="17"/>
        <v>91.06</v>
      </c>
      <c r="P356" s="93">
        <f t="shared" si="17"/>
        <v>78.69</v>
      </c>
    </row>
    <row r="357" spans="1:16" s="94" customFormat="1" ht="15.9" customHeight="1">
      <c r="A357" s="95" t="s">
        <v>855</v>
      </c>
      <c r="B357" s="90" t="s">
        <v>499</v>
      </c>
      <c r="C357" s="96">
        <v>262309</v>
      </c>
      <c r="D357" s="96">
        <v>129937</v>
      </c>
      <c r="E357" s="96">
        <v>132372</v>
      </c>
      <c r="F357" s="96">
        <v>24419</v>
      </c>
      <c r="G357" s="96">
        <v>12655</v>
      </c>
      <c r="H357" s="96">
        <v>11764</v>
      </c>
      <c r="I357" s="96">
        <v>196478</v>
      </c>
      <c r="J357" s="96">
        <v>103140</v>
      </c>
      <c r="K357" s="96">
        <v>93338</v>
      </c>
      <c r="L357" s="92">
        <f t="shared" si="15"/>
        <v>1019</v>
      </c>
      <c r="M357" s="92">
        <f t="shared" si="16"/>
        <v>930</v>
      </c>
      <c r="N357" s="93">
        <f t="shared" si="17"/>
        <v>82.59</v>
      </c>
      <c r="O357" s="93">
        <f t="shared" si="17"/>
        <v>87.94</v>
      </c>
      <c r="P357" s="93">
        <f t="shared" si="17"/>
        <v>77.39</v>
      </c>
    </row>
    <row r="358" spans="1:16" s="94" customFormat="1" ht="15.9" customHeight="1">
      <c r="A358" s="95" t="s">
        <v>856</v>
      </c>
      <c r="B358" s="90" t="s">
        <v>499</v>
      </c>
      <c r="C358" s="96">
        <v>252261</v>
      </c>
      <c r="D358" s="96">
        <v>128347</v>
      </c>
      <c r="E358" s="96">
        <v>123914</v>
      </c>
      <c r="F358" s="96">
        <v>18643</v>
      </c>
      <c r="G358" s="96">
        <v>9789</v>
      </c>
      <c r="H358" s="96">
        <v>8854</v>
      </c>
      <c r="I358" s="96">
        <v>174893</v>
      </c>
      <c r="J358" s="96">
        <v>97804</v>
      </c>
      <c r="K358" s="96">
        <v>77089</v>
      </c>
      <c r="L358" s="92">
        <f t="shared" si="15"/>
        <v>965</v>
      </c>
      <c r="M358" s="92">
        <f t="shared" si="16"/>
        <v>904</v>
      </c>
      <c r="N358" s="93">
        <f t="shared" si="17"/>
        <v>74.86</v>
      </c>
      <c r="O358" s="93">
        <f t="shared" si="17"/>
        <v>82.49</v>
      </c>
      <c r="P358" s="93">
        <f t="shared" si="17"/>
        <v>67</v>
      </c>
    </row>
    <row r="359" spans="1:16" s="94" customFormat="1" ht="15.9" customHeight="1">
      <c r="A359" s="95" t="s">
        <v>857</v>
      </c>
      <c r="B359" s="90" t="s">
        <v>499</v>
      </c>
      <c r="C359" s="96">
        <v>250693</v>
      </c>
      <c r="D359" s="96">
        <v>123747</v>
      </c>
      <c r="E359" s="96">
        <v>126946</v>
      </c>
      <c r="F359" s="96">
        <v>21318</v>
      </c>
      <c r="G359" s="96">
        <v>10670</v>
      </c>
      <c r="H359" s="96">
        <v>10648</v>
      </c>
      <c r="I359" s="96">
        <v>174273</v>
      </c>
      <c r="J359" s="96">
        <v>89357</v>
      </c>
      <c r="K359" s="96">
        <v>84916</v>
      </c>
      <c r="L359" s="92">
        <f t="shared" si="15"/>
        <v>1026</v>
      </c>
      <c r="M359" s="92">
        <f t="shared" si="16"/>
        <v>998</v>
      </c>
      <c r="N359" s="93">
        <f t="shared" si="17"/>
        <v>75.98</v>
      </c>
      <c r="O359" s="93">
        <f t="shared" si="17"/>
        <v>79.02</v>
      </c>
      <c r="P359" s="93">
        <f t="shared" si="17"/>
        <v>73.02</v>
      </c>
    </row>
    <row r="360" spans="1:16" s="94" customFormat="1" ht="15.9" customHeight="1">
      <c r="A360" s="95" t="s">
        <v>858</v>
      </c>
      <c r="B360" s="90" t="s">
        <v>499</v>
      </c>
      <c r="C360" s="96">
        <v>239374</v>
      </c>
      <c r="D360" s="96">
        <v>117412</v>
      </c>
      <c r="E360" s="96">
        <v>121962</v>
      </c>
      <c r="F360" s="96">
        <v>21665</v>
      </c>
      <c r="G360" s="96">
        <v>11089</v>
      </c>
      <c r="H360" s="96">
        <v>10576</v>
      </c>
      <c r="I360" s="96">
        <v>177233</v>
      </c>
      <c r="J360" s="96">
        <v>93420</v>
      </c>
      <c r="K360" s="96">
        <v>83813</v>
      </c>
      <c r="L360" s="92">
        <f t="shared" si="15"/>
        <v>1039</v>
      </c>
      <c r="M360" s="92">
        <f t="shared" si="16"/>
        <v>954</v>
      </c>
      <c r="N360" s="93">
        <f t="shared" si="17"/>
        <v>81.41</v>
      </c>
      <c r="O360" s="93">
        <f t="shared" si="17"/>
        <v>87.86</v>
      </c>
      <c r="P360" s="93">
        <f t="shared" si="17"/>
        <v>75.25</v>
      </c>
    </row>
    <row r="361" spans="1:16" s="94" customFormat="1" ht="15.9" customHeight="1">
      <c r="A361" s="95" t="s">
        <v>859</v>
      </c>
      <c r="B361" s="90" t="s">
        <v>499</v>
      </c>
      <c r="C361" s="96">
        <v>217895</v>
      </c>
      <c r="D361" s="96">
        <v>108986</v>
      </c>
      <c r="E361" s="96">
        <v>108909</v>
      </c>
      <c r="F361" s="96">
        <v>21616</v>
      </c>
      <c r="G361" s="96">
        <v>11106</v>
      </c>
      <c r="H361" s="96">
        <v>10510</v>
      </c>
      <c r="I361" s="96">
        <v>147156</v>
      </c>
      <c r="J361" s="96">
        <v>81781</v>
      </c>
      <c r="K361" s="96">
        <v>65375</v>
      </c>
      <c r="L361" s="92">
        <f t="shared" si="15"/>
        <v>999</v>
      </c>
      <c r="M361" s="92">
        <f t="shared" si="16"/>
        <v>946</v>
      </c>
      <c r="N361" s="93">
        <f t="shared" si="17"/>
        <v>74.97</v>
      </c>
      <c r="O361" s="93">
        <f t="shared" si="17"/>
        <v>83.55</v>
      </c>
      <c r="P361" s="93">
        <f t="shared" si="17"/>
        <v>66.44</v>
      </c>
    </row>
    <row r="362" spans="1:16" s="94" customFormat="1" ht="15.9" customHeight="1">
      <c r="A362" s="104" t="s">
        <v>860</v>
      </c>
      <c r="B362" s="90" t="s">
        <v>499</v>
      </c>
      <c r="C362" s="96">
        <v>211787</v>
      </c>
      <c r="D362" s="96">
        <v>106034</v>
      </c>
      <c r="E362" s="96">
        <v>105753</v>
      </c>
      <c r="F362" s="96">
        <v>21534</v>
      </c>
      <c r="G362" s="96">
        <v>11245</v>
      </c>
      <c r="H362" s="96">
        <v>10289</v>
      </c>
      <c r="I362" s="96">
        <v>145471</v>
      </c>
      <c r="J362" s="96">
        <v>79195</v>
      </c>
      <c r="K362" s="96">
        <v>66276</v>
      </c>
      <c r="L362" s="92">
        <f t="shared" si="15"/>
        <v>997</v>
      </c>
      <c r="M362" s="92">
        <f t="shared" si="16"/>
        <v>915</v>
      </c>
      <c r="N362" s="93">
        <f t="shared" si="17"/>
        <v>76.459999999999994</v>
      </c>
      <c r="O362" s="93">
        <f t="shared" si="17"/>
        <v>83.55</v>
      </c>
      <c r="P362" s="93">
        <f t="shared" si="17"/>
        <v>69.430000000000007</v>
      </c>
    </row>
    <row r="363" spans="1:16" s="94" customFormat="1" ht="15.9" customHeight="1">
      <c r="A363" s="95" t="s">
        <v>861</v>
      </c>
      <c r="B363" s="90" t="s">
        <v>499</v>
      </c>
      <c r="C363" s="96">
        <v>210143</v>
      </c>
      <c r="D363" s="96">
        <v>106232</v>
      </c>
      <c r="E363" s="96">
        <v>103911</v>
      </c>
      <c r="F363" s="96">
        <v>22299</v>
      </c>
      <c r="G363" s="96">
        <v>11538</v>
      </c>
      <c r="H363" s="96">
        <v>10761</v>
      </c>
      <c r="I363" s="96">
        <v>155626</v>
      </c>
      <c r="J363" s="96">
        <v>84590</v>
      </c>
      <c r="K363" s="96">
        <v>71036</v>
      </c>
      <c r="L363" s="92">
        <f t="shared" si="15"/>
        <v>978</v>
      </c>
      <c r="M363" s="92">
        <f t="shared" si="16"/>
        <v>933</v>
      </c>
      <c r="N363" s="93">
        <f t="shared" si="17"/>
        <v>82.85</v>
      </c>
      <c r="O363" s="93">
        <f t="shared" si="17"/>
        <v>89.33</v>
      </c>
      <c r="P363" s="93">
        <f t="shared" si="17"/>
        <v>76.260000000000005</v>
      </c>
    </row>
    <row r="364" spans="1:16" s="94" customFormat="1" ht="15.9" customHeight="1">
      <c r="A364" s="95" t="s">
        <v>862</v>
      </c>
      <c r="B364" s="90" t="s">
        <v>499</v>
      </c>
      <c r="C364" s="96">
        <v>206419</v>
      </c>
      <c r="D364" s="96">
        <v>103541</v>
      </c>
      <c r="E364" s="96">
        <v>102878</v>
      </c>
      <c r="F364" s="96">
        <v>19126</v>
      </c>
      <c r="G364" s="96">
        <v>9903</v>
      </c>
      <c r="H364" s="96">
        <v>9223</v>
      </c>
      <c r="I364" s="96">
        <v>156217</v>
      </c>
      <c r="J364" s="96">
        <v>83584</v>
      </c>
      <c r="K364" s="96">
        <v>72633</v>
      </c>
      <c r="L364" s="92">
        <f t="shared" si="15"/>
        <v>994</v>
      </c>
      <c r="M364" s="92">
        <f t="shared" si="16"/>
        <v>931</v>
      </c>
      <c r="N364" s="93">
        <f t="shared" si="17"/>
        <v>83.41</v>
      </c>
      <c r="O364" s="93">
        <f t="shared" si="17"/>
        <v>89.26</v>
      </c>
      <c r="P364" s="93">
        <f t="shared" si="17"/>
        <v>77.55</v>
      </c>
    </row>
    <row r="365" spans="1:16" s="94" customFormat="1" ht="15.9" customHeight="1">
      <c r="A365" s="104" t="s">
        <v>863</v>
      </c>
      <c r="B365" s="90" t="s">
        <v>499</v>
      </c>
      <c r="C365" s="96">
        <v>184771</v>
      </c>
      <c r="D365" s="96">
        <v>92006</v>
      </c>
      <c r="E365" s="96">
        <v>92765</v>
      </c>
      <c r="F365" s="96">
        <v>20517</v>
      </c>
      <c r="G365" s="96">
        <v>10455</v>
      </c>
      <c r="H365" s="96">
        <v>10062</v>
      </c>
      <c r="I365" s="96">
        <v>112151</v>
      </c>
      <c r="J365" s="96">
        <v>62646</v>
      </c>
      <c r="K365" s="96">
        <v>49505</v>
      </c>
      <c r="L365" s="92">
        <f t="shared" si="15"/>
        <v>1008</v>
      </c>
      <c r="M365" s="92">
        <f t="shared" si="16"/>
        <v>962</v>
      </c>
      <c r="N365" s="93">
        <f t="shared" si="17"/>
        <v>68.28</v>
      </c>
      <c r="O365" s="93">
        <f t="shared" si="17"/>
        <v>76.819999999999993</v>
      </c>
      <c r="P365" s="93">
        <f t="shared" si="17"/>
        <v>59.86</v>
      </c>
    </row>
    <row r="366" spans="1:16" s="94" customFormat="1" ht="15.9" customHeight="1">
      <c r="A366" s="104" t="s">
        <v>864</v>
      </c>
      <c r="B366" s="90" t="s">
        <v>499</v>
      </c>
      <c r="C366" s="96">
        <v>179267</v>
      </c>
      <c r="D366" s="96">
        <v>89692</v>
      </c>
      <c r="E366" s="96">
        <v>89575</v>
      </c>
      <c r="F366" s="96">
        <v>18062</v>
      </c>
      <c r="G366" s="96">
        <v>9312</v>
      </c>
      <c r="H366" s="96">
        <v>8750</v>
      </c>
      <c r="I366" s="96">
        <v>128467</v>
      </c>
      <c r="J366" s="96">
        <v>69340</v>
      </c>
      <c r="K366" s="96">
        <v>59127</v>
      </c>
      <c r="L366" s="92">
        <f t="shared" si="15"/>
        <v>999</v>
      </c>
      <c r="M366" s="92">
        <f t="shared" si="16"/>
        <v>940</v>
      </c>
      <c r="N366" s="93">
        <f t="shared" si="17"/>
        <v>79.69</v>
      </c>
      <c r="O366" s="93">
        <f t="shared" si="17"/>
        <v>86.27</v>
      </c>
      <c r="P366" s="93">
        <f t="shared" si="17"/>
        <v>73.150000000000006</v>
      </c>
    </row>
    <row r="367" spans="1:16" s="94" customFormat="1" ht="15.9" customHeight="1">
      <c r="A367" s="104" t="s">
        <v>865</v>
      </c>
      <c r="B367" s="90" t="s">
        <v>499</v>
      </c>
      <c r="C367" s="96">
        <v>175640</v>
      </c>
      <c r="D367" s="96">
        <v>87480</v>
      </c>
      <c r="E367" s="96">
        <v>88160</v>
      </c>
      <c r="F367" s="96">
        <v>15758</v>
      </c>
      <c r="G367" s="96">
        <v>8288</v>
      </c>
      <c r="H367" s="96">
        <v>7470</v>
      </c>
      <c r="I367" s="96">
        <v>136815</v>
      </c>
      <c r="J367" s="96">
        <v>72208</v>
      </c>
      <c r="K367" s="96">
        <v>64607</v>
      </c>
      <c r="L367" s="92">
        <f t="shared" si="15"/>
        <v>1008</v>
      </c>
      <c r="M367" s="92">
        <f t="shared" si="16"/>
        <v>901</v>
      </c>
      <c r="N367" s="93">
        <f t="shared" si="17"/>
        <v>85.57</v>
      </c>
      <c r="O367" s="93">
        <f t="shared" si="17"/>
        <v>91.18</v>
      </c>
      <c r="P367" s="93">
        <f t="shared" si="17"/>
        <v>80.069999999999993</v>
      </c>
    </row>
    <row r="368" spans="1:16" s="94" customFormat="1" ht="15.9" customHeight="1">
      <c r="A368" s="104" t="s">
        <v>866</v>
      </c>
      <c r="B368" s="98" t="s">
        <v>341</v>
      </c>
      <c r="C368" s="96">
        <v>170008</v>
      </c>
      <c r="D368" s="96">
        <v>83561</v>
      </c>
      <c r="E368" s="96">
        <v>86447</v>
      </c>
      <c r="F368" s="96">
        <v>13778</v>
      </c>
      <c r="G368" s="96">
        <v>7076</v>
      </c>
      <c r="H368" s="96">
        <v>6702</v>
      </c>
      <c r="I368" s="96">
        <v>130173</v>
      </c>
      <c r="J368" s="96">
        <v>66337</v>
      </c>
      <c r="K368" s="96">
        <v>63836</v>
      </c>
      <c r="L368" s="92">
        <f t="shared" si="15"/>
        <v>1035</v>
      </c>
      <c r="M368" s="92">
        <f t="shared" si="16"/>
        <v>947</v>
      </c>
      <c r="N368" s="93">
        <f t="shared" si="17"/>
        <v>83.32</v>
      </c>
      <c r="O368" s="93">
        <f t="shared" si="17"/>
        <v>86.73</v>
      </c>
      <c r="P368" s="93">
        <f t="shared" si="17"/>
        <v>80.05</v>
      </c>
    </row>
    <row r="369" spans="1:16" s="94" customFormat="1" ht="15.9" customHeight="1">
      <c r="A369" s="104" t="s">
        <v>867</v>
      </c>
      <c r="B369" s="98" t="s">
        <v>341</v>
      </c>
      <c r="C369" s="96">
        <v>164649</v>
      </c>
      <c r="D369" s="96">
        <v>81324</v>
      </c>
      <c r="E369" s="96">
        <v>83325</v>
      </c>
      <c r="F369" s="96">
        <v>13040</v>
      </c>
      <c r="G369" s="96">
        <v>6630</v>
      </c>
      <c r="H369" s="96">
        <v>6410</v>
      </c>
      <c r="I369" s="96">
        <v>125275</v>
      </c>
      <c r="J369" s="96">
        <v>64968</v>
      </c>
      <c r="K369" s="96">
        <v>60307</v>
      </c>
      <c r="L369" s="92">
        <f t="shared" si="15"/>
        <v>1025</v>
      </c>
      <c r="M369" s="92">
        <f t="shared" si="16"/>
        <v>967</v>
      </c>
      <c r="N369" s="93">
        <f t="shared" si="17"/>
        <v>82.63</v>
      </c>
      <c r="O369" s="93">
        <f t="shared" si="17"/>
        <v>86.98</v>
      </c>
      <c r="P369" s="93">
        <f t="shared" si="17"/>
        <v>78.41</v>
      </c>
    </row>
    <row r="370" spans="1:16" s="94" customFormat="1" ht="15.9" customHeight="1">
      <c r="A370" s="104" t="s">
        <v>868</v>
      </c>
      <c r="B370" s="90" t="s">
        <v>499</v>
      </c>
      <c r="C370" s="96">
        <v>163875</v>
      </c>
      <c r="D370" s="96">
        <v>83961</v>
      </c>
      <c r="E370" s="96">
        <v>79914</v>
      </c>
      <c r="F370" s="96">
        <v>13150</v>
      </c>
      <c r="G370" s="96">
        <v>6890</v>
      </c>
      <c r="H370" s="96">
        <v>6260</v>
      </c>
      <c r="I370" s="96">
        <v>114119</v>
      </c>
      <c r="J370" s="96">
        <v>64092</v>
      </c>
      <c r="K370" s="96">
        <v>50027</v>
      </c>
      <c r="L370" s="92">
        <f t="shared" si="15"/>
        <v>952</v>
      </c>
      <c r="M370" s="92">
        <f t="shared" si="16"/>
        <v>909</v>
      </c>
      <c r="N370" s="93">
        <f t="shared" si="17"/>
        <v>75.709999999999994</v>
      </c>
      <c r="O370" s="93">
        <f t="shared" si="17"/>
        <v>83.16</v>
      </c>
      <c r="P370" s="93">
        <f t="shared" si="17"/>
        <v>67.92</v>
      </c>
    </row>
    <row r="371" spans="1:16" s="94" customFormat="1" ht="15.9" customHeight="1">
      <c r="A371" s="95" t="s">
        <v>869</v>
      </c>
      <c r="B371" s="90" t="s">
        <v>499</v>
      </c>
      <c r="C371" s="96">
        <v>162725</v>
      </c>
      <c r="D371" s="96">
        <v>80215</v>
      </c>
      <c r="E371" s="96">
        <v>82510</v>
      </c>
      <c r="F371" s="96">
        <v>14744</v>
      </c>
      <c r="G371" s="96">
        <v>7512</v>
      </c>
      <c r="H371" s="96">
        <v>7232</v>
      </c>
      <c r="I371" s="96">
        <v>114435</v>
      </c>
      <c r="J371" s="96">
        <v>61365</v>
      </c>
      <c r="K371" s="96">
        <v>53070</v>
      </c>
      <c r="L371" s="92">
        <f t="shared" si="15"/>
        <v>1029</v>
      </c>
      <c r="M371" s="92">
        <f t="shared" si="16"/>
        <v>963</v>
      </c>
      <c r="N371" s="93">
        <f t="shared" si="17"/>
        <v>77.33</v>
      </c>
      <c r="O371" s="93">
        <f t="shared" si="17"/>
        <v>84.41</v>
      </c>
      <c r="P371" s="93">
        <f t="shared" si="17"/>
        <v>70.5</v>
      </c>
    </row>
    <row r="372" spans="1:16" s="94" customFormat="1" ht="15.9" customHeight="1">
      <c r="A372" s="95" t="s">
        <v>870</v>
      </c>
      <c r="B372" s="90" t="s">
        <v>499</v>
      </c>
      <c r="C372" s="96">
        <v>153736</v>
      </c>
      <c r="D372" s="96">
        <v>77088</v>
      </c>
      <c r="E372" s="96">
        <v>76648</v>
      </c>
      <c r="F372" s="96">
        <v>15487</v>
      </c>
      <c r="G372" s="96">
        <v>7922</v>
      </c>
      <c r="H372" s="96">
        <v>7565</v>
      </c>
      <c r="I372" s="96">
        <v>117035</v>
      </c>
      <c r="J372" s="96">
        <v>62180</v>
      </c>
      <c r="K372" s="96">
        <v>54855</v>
      </c>
      <c r="L372" s="92">
        <f t="shared" si="15"/>
        <v>994</v>
      </c>
      <c r="M372" s="92">
        <f t="shared" si="16"/>
        <v>955</v>
      </c>
      <c r="N372" s="93">
        <f t="shared" si="17"/>
        <v>84.66</v>
      </c>
      <c r="O372" s="93">
        <f t="shared" si="17"/>
        <v>89.9</v>
      </c>
      <c r="P372" s="93">
        <f t="shared" si="17"/>
        <v>79.400000000000006</v>
      </c>
    </row>
    <row r="373" spans="1:16" s="94" customFormat="1" ht="15.9" customHeight="1">
      <c r="A373" s="104" t="s">
        <v>871</v>
      </c>
      <c r="B373" s="98" t="s">
        <v>341</v>
      </c>
      <c r="C373" s="96">
        <v>151835</v>
      </c>
      <c r="D373" s="96">
        <v>76625</v>
      </c>
      <c r="E373" s="96">
        <v>75210</v>
      </c>
      <c r="F373" s="96">
        <v>16309</v>
      </c>
      <c r="G373" s="96">
        <v>8263</v>
      </c>
      <c r="H373" s="96">
        <v>8046</v>
      </c>
      <c r="I373" s="96">
        <v>103538</v>
      </c>
      <c r="J373" s="96">
        <v>56177</v>
      </c>
      <c r="K373" s="96">
        <v>47361</v>
      </c>
      <c r="L373" s="92">
        <f t="shared" si="15"/>
        <v>982</v>
      </c>
      <c r="M373" s="92">
        <f t="shared" si="16"/>
        <v>974</v>
      </c>
      <c r="N373" s="93">
        <f t="shared" si="17"/>
        <v>76.400000000000006</v>
      </c>
      <c r="O373" s="93">
        <f t="shared" si="17"/>
        <v>82.18</v>
      </c>
      <c r="P373" s="93">
        <f t="shared" si="17"/>
        <v>70.52</v>
      </c>
    </row>
    <row r="374" spans="1:16" s="94" customFormat="1" ht="15.9" customHeight="1">
      <c r="A374" s="95" t="s">
        <v>872</v>
      </c>
      <c r="B374" s="90" t="s">
        <v>499</v>
      </c>
      <c r="C374" s="96">
        <v>147056</v>
      </c>
      <c r="D374" s="96">
        <v>72457</v>
      </c>
      <c r="E374" s="96">
        <v>74599</v>
      </c>
      <c r="F374" s="96">
        <v>12520</v>
      </c>
      <c r="G374" s="96">
        <v>6327</v>
      </c>
      <c r="H374" s="96">
        <v>6193</v>
      </c>
      <c r="I374" s="96">
        <v>112424</v>
      </c>
      <c r="J374" s="96">
        <v>57519</v>
      </c>
      <c r="K374" s="96">
        <v>54905</v>
      </c>
      <c r="L374" s="92">
        <f t="shared" si="15"/>
        <v>1030</v>
      </c>
      <c r="M374" s="92">
        <f t="shared" si="16"/>
        <v>979</v>
      </c>
      <c r="N374" s="93">
        <f t="shared" si="17"/>
        <v>83.56</v>
      </c>
      <c r="O374" s="93">
        <f t="shared" si="17"/>
        <v>86.98</v>
      </c>
      <c r="P374" s="93">
        <f t="shared" si="17"/>
        <v>80.260000000000005</v>
      </c>
    </row>
    <row r="375" spans="1:16" s="94" customFormat="1" ht="15.9" customHeight="1">
      <c r="A375" s="95" t="s">
        <v>873</v>
      </c>
      <c r="B375" s="90" t="s">
        <v>499</v>
      </c>
      <c r="C375" s="96">
        <v>146988</v>
      </c>
      <c r="D375" s="96">
        <v>73077</v>
      </c>
      <c r="E375" s="96">
        <v>73911</v>
      </c>
      <c r="F375" s="96">
        <v>12741</v>
      </c>
      <c r="G375" s="96">
        <v>6599</v>
      </c>
      <c r="H375" s="96">
        <v>6142</v>
      </c>
      <c r="I375" s="96">
        <v>115061</v>
      </c>
      <c r="J375" s="96">
        <v>60953</v>
      </c>
      <c r="K375" s="96">
        <v>54108</v>
      </c>
      <c r="L375" s="92">
        <f t="shared" si="15"/>
        <v>1011</v>
      </c>
      <c r="M375" s="92">
        <f t="shared" si="16"/>
        <v>931</v>
      </c>
      <c r="N375" s="93">
        <f t="shared" si="17"/>
        <v>85.71</v>
      </c>
      <c r="O375" s="93">
        <f t="shared" si="17"/>
        <v>91.69</v>
      </c>
      <c r="P375" s="93">
        <f t="shared" si="17"/>
        <v>79.84</v>
      </c>
    </row>
    <row r="376" spans="1:16" s="94" customFormat="1" ht="15.9" customHeight="1">
      <c r="A376" s="95" t="s">
        <v>874</v>
      </c>
      <c r="B376" s="90" t="s">
        <v>499</v>
      </c>
      <c r="C376" s="96">
        <v>139103</v>
      </c>
      <c r="D376" s="96">
        <v>70403</v>
      </c>
      <c r="E376" s="96">
        <v>68700</v>
      </c>
      <c r="F376" s="96">
        <v>15390</v>
      </c>
      <c r="G376" s="96">
        <v>7918</v>
      </c>
      <c r="H376" s="96">
        <v>7472</v>
      </c>
      <c r="I376" s="96">
        <v>99158</v>
      </c>
      <c r="J376" s="96">
        <v>54673</v>
      </c>
      <c r="K376" s="96">
        <v>44485</v>
      </c>
      <c r="L376" s="92">
        <f t="shared" si="15"/>
        <v>976</v>
      </c>
      <c r="M376" s="92">
        <f t="shared" si="16"/>
        <v>944</v>
      </c>
      <c r="N376" s="93">
        <f t="shared" si="17"/>
        <v>80.150000000000006</v>
      </c>
      <c r="O376" s="93">
        <f t="shared" si="17"/>
        <v>87.5</v>
      </c>
      <c r="P376" s="93">
        <f t="shared" si="17"/>
        <v>72.650000000000006</v>
      </c>
    </row>
    <row r="377" spans="1:16" s="94" customFormat="1" ht="15.9" customHeight="1">
      <c r="A377" s="104" t="s">
        <v>875</v>
      </c>
      <c r="B377" s="98" t="s">
        <v>341</v>
      </c>
      <c r="C377" s="96">
        <v>126479</v>
      </c>
      <c r="D377" s="96">
        <v>62695</v>
      </c>
      <c r="E377" s="96">
        <v>63784</v>
      </c>
      <c r="F377" s="96">
        <v>12614</v>
      </c>
      <c r="G377" s="96">
        <v>6495</v>
      </c>
      <c r="H377" s="96">
        <v>6119</v>
      </c>
      <c r="I377" s="96">
        <v>86197</v>
      </c>
      <c r="J377" s="96">
        <v>47471</v>
      </c>
      <c r="K377" s="96">
        <v>38726</v>
      </c>
      <c r="L377" s="92">
        <f t="shared" si="15"/>
        <v>1017</v>
      </c>
      <c r="M377" s="92">
        <f t="shared" si="16"/>
        <v>942</v>
      </c>
      <c r="N377" s="93">
        <f t="shared" si="17"/>
        <v>75.7</v>
      </c>
      <c r="O377" s="93">
        <f t="shared" si="17"/>
        <v>84.47</v>
      </c>
      <c r="P377" s="93">
        <f t="shared" si="17"/>
        <v>67.16</v>
      </c>
    </row>
    <row r="378" spans="1:16" s="94" customFormat="1" ht="15.9" customHeight="1">
      <c r="A378" s="104" t="s">
        <v>876</v>
      </c>
      <c r="B378" s="98" t="s">
        <v>341</v>
      </c>
      <c r="C378" s="96">
        <v>121992</v>
      </c>
      <c r="D378" s="96">
        <v>62186</v>
      </c>
      <c r="E378" s="96">
        <v>59806</v>
      </c>
      <c r="F378" s="96">
        <v>11963</v>
      </c>
      <c r="G378" s="96">
        <v>6441</v>
      </c>
      <c r="H378" s="96">
        <v>5522</v>
      </c>
      <c r="I378" s="96">
        <v>79037</v>
      </c>
      <c r="J378" s="96">
        <v>45025</v>
      </c>
      <c r="K378" s="96">
        <v>34012</v>
      </c>
      <c r="L378" s="92">
        <f t="shared" si="15"/>
        <v>962</v>
      </c>
      <c r="M378" s="92">
        <f t="shared" si="16"/>
        <v>857</v>
      </c>
      <c r="N378" s="93">
        <f t="shared" si="17"/>
        <v>71.83</v>
      </c>
      <c r="O378" s="93">
        <f t="shared" si="17"/>
        <v>80.77</v>
      </c>
      <c r="P378" s="93">
        <f t="shared" si="17"/>
        <v>62.66</v>
      </c>
    </row>
    <row r="379" spans="1:16" s="94" customFormat="1" ht="15.9" customHeight="1">
      <c r="A379" s="95" t="s">
        <v>877</v>
      </c>
      <c r="B379" s="90" t="s">
        <v>499</v>
      </c>
      <c r="C379" s="96">
        <v>119450</v>
      </c>
      <c r="D379" s="96">
        <v>58652</v>
      </c>
      <c r="E379" s="96">
        <v>60798</v>
      </c>
      <c r="F379" s="96">
        <v>10128</v>
      </c>
      <c r="G379" s="96">
        <v>5160</v>
      </c>
      <c r="H379" s="96">
        <v>4968</v>
      </c>
      <c r="I379" s="96">
        <v>89496</v>
      </c>
      <c r="J379" s="96">
        <v>47605</v>
      </c>
      <c r="K379" s="96">
        <v>41891</v>
      </c>
      <c r="L379" s="92">
        <f t="shared" si="15"/>
        <v>1037</v>
      </c>
      <c r="M379" s="92">
        <f t="shared" si="16"/>
        <v>963</v>
      </c>
      <c r="N379" s="93">
        <f t="shared" si="17"/>
        <v>81.86</v>
      </c>
      <c r="O379" s="93">
        <f t="shared" si="17"/>
        <v>88.99</v>
      </c>
      <c r="P379" s="93">
        <f t="shared" si="17"/>
        <v>75.03</v>
      </c>
    </row>
    <row r="380" spans="1:16" s="94" customFormat="1" ht="15.9" customHeight="1">
      <c r="A380" s="104" t="s">
        <v>878</v>
      </c>
      <c r="B380" s="98" t="s">
        <v>341</v>
      </c>
      <c r="C380" s="96">
        <v>118289</v>
      </c>
      <c r="D380" s="96">
        <v>58941</v>
      </c>
      <c r="E380" s="96">
        <v>59348</v>
      </c>
      <c r="F380" s="96">
        <v>9952</v>
      </c>
      <c r="G380" s="96">
        <v>5081</v>
      </c>
      <c r="H380" s="96">
        <v>4871</v>
      </c>
      <c r="I380" s="96">
        <v>89009</v>
      </c>
      <c r="J380" s="96">
        <v>46529</v>
      </c>
      <c r="K380" s="96">
        <v>42480</v>
      </c>
      <c r="L380" s="92">
        <f t="shared" si="15"/>
        <v>1007</v>
      </c>
      <c r="M380" s="92">
        <f t="shared" si="16"/>
        <v>959</v>
      </c>
      <c r="N380" s="93">
        <f t="shared" si="17"/>
        <v>82.16</v>
      </c>
      <c r="O380" s="93">
        <f t="shared" si="17"/>
        <v>86.39</v>
      </c>
      <c r="P380" s="93">
        <f t="shared" si="17"/>
        <v>77.98</v>
      </c>
    </row>
    <row r="381" spans="1:16" s="94" customFormat="1" ht="15.9" customHeight="1">
      <c r="A381" s="95" t="s">
        <v>879</v>
      </c>
      <c r="B381" s="90" t="s">
        <v>499</v>
      </c>
      <c r="C381" s="96">
        <v>117568</v>
      </c>
      <c r="D381" s="96">
        <v>59514</v>
      </c>
      <c r="E381" s="96">
        <v>58054</v>
      </c>
      <c r="F381" s="96">
        <v>10519</v>
      </c>
      <c r="G381" s="96">
        <v>5420</v>
      </c>
      <c r="H381" s="96">
        <v>5099</v>
      </c>
      <c r="I381" s="96">
        <v>84889</v>
      </c>
      <c r="J381" s="96">
        <v>46228</v>
      </c>
      <c r="K381" s="96">
        <v>38661</v>
      </c>
      <c r="L381" s="92">
        <f t="shared" si="15"/>
        <v>975</v>
      </c>
      <c r="M381" s="92">
        <f t="shared" si="16"/>
        <v>941</v>
      </c>
      <c r="N381" s="93">
        <f t="shared" si="17"/>
        <v>79.3</v>
      </c>
      <c r="O381" s="93">
        <f t="shared" si="17"/>
        <v>85.46</v>
      </c>
      <c r="P381" s="93">
        <f t="shared" si="17"/>
        <v>73.010000000000005</v>
      </c>
    </row>
    <row r="382" spans="1:16" s="94" customFormat="1" ht="15.9" customHeight="1">
      <c r="A382" s="95" t="s">
        <v>880</v>
      </c>
      <c r="B382" s="90" t="s">
        <v>499</v>
      </c>
      <c r="C382" s="96">
        <v>113893</v>
      </c>
      <c r="D382" s="96">
        <v>56600</v>
      </c>
      <c r="E382" s="96">
        <v>57293</v>
      </c>
      <c r="F382" s="96">
        <v>11396</v>
      </c>
      <c r="G382" s="96">
        <v>5867</v>
      </c>
      <c r="H382" s="96">
        <v>5529</v>
      </c>
      <c r="I382" s="96">
        <v>81022</v>
      </c>
      <c r="J382" s="96">
        <v>44870</v>
      </c>
      <c r="K382" s="96">
        <v>36152</v>
      </c>
      <c r="L382" s="92">
        <f t="shared" si="15"/>
        <v>1012</v>
      </c>
      <c r="M382" s="92">
        <f t="shared" si="16"/>
        <v>942</v>
      </c>
      <c r="N382" s="93">
        <f t="shared" si="17"/>
        <v>79.05</v>
      </c>
      <c r="O382" s="93">
        <f t="shared" si="17"/>
        <v>88.44</v>
      </c>
      <c r="P382" s="93">
        <f t="shared" si="17"/>
        <v>69.84</v>
      </c>
    </row>
    <row r="383" spans="1:16" s="94" customFormat="1" ht="15.9" customHeight="1">
      <c r="A383" s="104" t="s">
        <v>881</v>
      </c>
      <c r="B383" s="98" t="s">
        <v>341</v>
      </c>
      <c r="C383" s="96">
        <v>108249</v>
      </c>
      <c r="D383" s="96">
        <v>54027</v>
      </c>
      <c r="E383" s="96">
        <v>54222</v>
      </c>
      <c r="F383" s="96">
        <v>11325</v>
      </c>
      <c r="G383" s="96">
        <v>5813</v>
      </c>
      <c r="H383" s="96">
        <v>5512</v>
      </c>
      <c r="I383" s="96">
        <v>69948</v>
      </c>
      <c r="J383" s="96">
        <v>39781</v>
      </c>
      <c r="K383" s="96">
        <v>30167</v>
      </c>
      <c r="L383" s="92">
        <f t="shared" si="15"/>
        <v>1004</v>
      </c>
      <c r="M383" s="92">
        <f t="shared" si="16"/>
        <v>948</v>
      </c>
      <c r="N383" s="93">
        <f t="shared" si="17"/>
        <v>72.17</v>
      </c>
      <c r="O383" s="93">
        <f t="shared" si="17"/>
        <v>82.51</v>
      </c>
      <c r="P383" s="93">
        <f t="shared" si="17"/>
        <v>61.93</v>
      </c>
    </row>
    <row r="384" spans="1:16" s="94" customFormat="1" ht="15.9" customHeight="1">
      <c r="A384" s="95" t="s">
        <v>882</v>
      </c>
      <c r="B384" s="90" t="s">
        <v>499</v>
      </c>
      <c r="C384" s="96">
        <v>106524</v>
      </c>
      <c r="D384" s="96">
        <v>52800</v>
      </c>
      <c r="E384" s="96">
        <v>53724</v>
      </c>
      <c r="F384" s="96">
        <v>9511</v>
      </c>
      <c r="G384" s="96">
        <v>4895</v>
      </c>
      <c r="H384" s="96">
        <v>4616</v>
      </c>
      <c r="I384" s="96">
        <v>82268</v>
      </c>
      <c r="J384" s="96">
        <v>43655</v>
      </c>
      <c r="K384" s="96">
        <v>38613</v>
      </c>
      <c r="L384" s="92">
        <f t="shared" si="15"/>
        <v>1018</v>
      </c>
      <c r="M384" s="92">
        <f t="shared" si="16"/>
        <v>943</v>
      </c>
      <c r="N384" s="93">
        <f t="shared" si="17"/>
        <v>84.8</v>
      </c>
      <c r="O384" s="93">
        <f t="shared" si="17"/>
        <v>91.13</v>
      </c>
      <c r="P384" s="93">
        <f t="shared" si="17"/>
        <v>78.63</v>
      </c>
    </row>
    <row r="385" spans="1:16" s="94" customFormat="1" ht="15.9" customHeight="1">
      <c r="A385" s="95" t="s">
        <v>883</v>
      </c>
      <c r="B385" s="90" t="s">
        <v>499</v>
      </c>
      <c r="C385" s="96">
        <v>104956</v>
      </c>
      <c r="D385" s="96">
        <v>52610</v>
      </c>
      <c r="E385" s="96">
        <v>52346</v>
      </c>
      <c r="F385" s="96">
        <v>10572</v>
      </c>
      <c r="G385" s="96">
        <v>5432</v>
      </c>
      <c r="H385" s="96">
        <v>5140</v>
      </c>
      <c r="I385" s="96">
        <v>77557</v>
      </c>
      <c r="J385" s="96">
        <v>42147</v>
      </c>
      <c r="K385" s="96">
        <v>35410</v>
      </c>
      <c r="L385" s="92">
        <f t="shared" si="15"/>
        <v>995</v>
      </c>
      <c r="M385" s="92">
        <f t="shared" si="16"/>
        <v>946</v>
      </c>
      <c r="N385" s="93">
        <f t="shared" si="17"/>
        <v>82.17</v>
      </c>
      <c r="O385" s="93">
        <f t="shared" si="17"/>
        <v>89.34</v>
      </c>
      <c r="P385" s="93">
        <f t="shared" si="17"/>
        <v>75.010000000000005</v>
      </c>
    </row>
    <row r="386" spans="1:16" s="94" customFormat="1" ht="15.9" customHeight="1">
      <c r="A386" s="95" t="s">
        <v>884</v>
      </c>
      <c r="B386" s="90" t="s">
        <v>499</v>
      </c>
      <c r="C386" s="96">
        <v>103962</v>
      </c>
      <c r="D386" s="96">
        <v>51819</v>
      </c>
      <c r="E386" s="96">
        <v>52143</v>
      </c>
      <c r="F386" s="96">
        <v>10068</v>
      </c>
      <c r="G386" s="96">
        <v>5131</v>
      </c>
      <c r="H386" s="96">
        <v>4937</v>
      </c>
      <c r="I386" s="96">
        <v>73882</v>
      </c>
      <c r="J386" s="96">
        <v>40769</v>
      </c>
      <c r="K386" s="96">
        <v>33113</v>
      </c>
      <c r="L386" s="92">
        <f t="shared" ref="L386:L449" si="18">ROUND((E386/D386)*1000,0)</f>
        <v>1006</v>
      </c>
      <c r="M386" s="92">
        <f t="shared" ref="M386:M449" si="19">ROUND((H386/G386)*1000,0)</f>
        <v>962</v>
      </c>
      <c r="N386" s="93">
        <f t="shared" ref="N386:P449" si="20">ROUND(I386/(C386-F386)*100,2)</f>
        <v>78.69</v>
      </c>
      <c r="O386" s="93">
        <f t="shared" si="20"/>
        <v>87.32</v>
      </c>
      <c r="P386" s="93">
        <f t="shared" si="20"/>
        <v>70.150000000000006</v>
      </c>
    </row>
    <row r="387" spans="1:16" s="94" customFormat="1" ht="15.9" customHeight="1">
      <c r="A387" s="95" t="s">
        <v>885</v>
      </c>
      <c r="B387" s="90" t="s">
        <v>499</v>
      </c>
      <c r="C387" s="96">
        <v>103703</v>
      </c>
      <c r="D387" s="96">
        <v>51236</v>
      </c>
      <c r="E387" s="96">
        <v>52467</v>
      </c>
      <c r="F387" s="96">
        <v>9061</v>
      </c>
      <c r="G387" s="96">
        <v>4667</v>
      </c>
      <c r="H387" s="96">
        <v>4394</v>
      </c>
      <c r="I387" s="96">
        <v>78656</v>
      </c>
      <c r="J387" s="96">
        <v>40331</v>
      </c>
      <c r="K387" s="96">
        <v>38325</v>
      </c>
      <c r="L387" s="92">
        <f t="shared" si="18"/>
        <v>1024</v>
      </c>
      <c r="M387" s="92">
        <f t="shared" si="19"/>
        <v>942</v>
      </c>
      <c r="N387" s="93">
        <f t="shared" si="20"/>
        <v>83.11</v>
      </c>
      <c r="O387" s="93">
        <f t="shared" si="20"/>
        <v>86.6</v>
      </c>
      <c r="P387" s="93">
        <f t="shared" si="20"/>
        <v>79.72</v>
      </c>
    </row>
    <row r="388" spans="1:16" s="94" customFormat="1" ht="15.9" customHeight="1">
      <c r="A388" s="104" t="s">
        <v>886</v>
      </c>
      <c r="B388" s="98" t="s">
        <v>341</v>
      </c>
      <c r="C388" s="96">
        <v>101550</v>
      </c>
      <c r="D388" s="96">
        <v>50201</v>
      </c>
      <c r="E388" s="96">
        <v>51349</v>
      </c>
      <c r="F388" s="96">
        <v>9525</v>
      </c>
      <c r="G388" s="96">
        <v>4916</v>
      </c>
      <c r="H388" s="96">
        <v>4609</v>
      </c>
      <c r="I388" s="96">
        <v>66336</v>
      </c>
      <c r="J388" s="96">
        <v>36472</v>
      </c>
      <c r="K388" s="96">
        <v>29864</v>
      </c>
      <c r="L388" s="92">
        <f t="shared" si="18"/>
        <v>1023</v>
      </c>
      <c r="M388" s="92">
        <f t="shared" si="19"/>
        <v>938</v>
      </c>
      <c r="N388" s="93">
        <f t="shared" si="20"/>
        <v>72.08</v>
      </c>
      <c r="O388" s="93">
        <f t="shared" si="20"/>
        <v>80.540000000000006</v>
      </c>
      <c r="P388" s="93">
        <f t="shared" si="20"/>
        <v>63.89</v>
      </c>
    </row>
    <row r="389" spans="1:16" s="94" customFormat="1" ht="15.9" customHeight="1">
      <c r="A389" s="89" t="s">
        <v>887</v>
      </c>
      <c r="B389" s="90" t="s">
        <v>499</v>
      </c>
      <c r="C389" s="91">
        <v>8499399</v>
      </c>
      <c r="D389" s="91">
        <v>4441248</v>
      </c>
      <c r="E389" s="91">
        <v>4058151</v>
      </c>
      <c r="F389" s="91">
        <v>870743</v>
      </c>
      <c r="G389" s="91">
        <v>448965</v>
      </c>
      <c r="H389" s="91">
        <v>421778</v>
      </c>
      <c r="I389" s="91">
        <v>6832072</v>
      </c>
      <c r="J389" s="91">
        <v>3697180</v>
      </c>
      <c r="K389" s="91">
        <v>3134892</v>
      </c>
      <c r="L389" s="92">
        <f t="shared" si="18"/>
        <v>914</v>
      </c>
      <c r="M389" s="92">
        <f t="shared" si="19"/>
        <v>939</v>
      </c>
      <c r="N389" s="93">
        <f t="shared" si="20"/>
        <v>89.56</v>
      </c>
      <c r="O389" s="93">
        <f t="shared" si="20"/>
        <v>92.61</v>
      </c>
      <c r="P389" s="93">
        <f t="shared" si="20"/>
        <v>86.21</v>
      </c>
    </row>
    <row r="390" spans="1:16" s="94" customFormat="1" ht="15.9" customHeight="1">
      <c r="A390" s="101" t="s">
        <v>888</v>
      </c>
      <c r="B390" s="90" t="s">
        <v>499</v>
      </c>
      <c r="C390" s="91">
        <v>983893</v>
      </c>
      <c r="D390" s="91">
        <v>493692</v>
      </c>
      <c r="E390" s="91">
        <v>490201</v>
      </c>
      <c r="F390" s="91">
        <v>86527</v>
      </c>
      <c r="G390" s="91">
        <v>44527</v>
      </c>
      <c r="H390" s="91">
        <v>42000</v>
      </c>
      <c r="I390" s="91">
        <v>779537</v>
      </c>
      <c r="J390" s="91">
        <v>404466</v>
      </c>
      <c r="K390" s="91">
        <v>375071</v>
      </c>
      <c r="L390" s="92">
        <f t="shared" si="18"/>
        <v>993</v>
      </c>
      <c r="M390" s="92">
        <f t="shared" si="19"/>
        <v>943</v>
      </c>
      <c r="N390" s="93">
        <f t="shared" si="20"/>
        <v>86.87</v>
      </c>
      <c r="O390" s="93">
        <f t="shared" si="20"/>
        <v>90.05</v>
      </c>
      <c r="P390" s="93">
        <f t="shared" si="20"/>
        <v>83.68</v>
      </c>
    </row>
    <row r="391" spans="1:16" s="94" customFormat="1" ht="15.9" customHeight="1">
      <c r="A391" s="89" t="s">
        <v>889</v>
      </c>
      <c r="B391" s="98" t="s">
        <v>341</v>
      </c>
      <c r="C391" s="91">
        <v>943857</v>
      </c>
      <c r="D391" s="91">
        <v>475980</v>
      </c>
      <c r="E391" s="91">
        <v>467877</v>
      </c>
      <c r="F391" s="91">
        <v>99989</v>
      </c>
      <c r="G391" s="91">
        <v>51293</v>
      </c>
      <c r="H391" s="91">
        <v>48696</v>
      </c>
      <c r="I391" s="91">
        <v>736506</v>
      </c>
      <c r="J391" s="91">
        <v>389290</v>
      </c>
      <c r="K391" s="91">
        <v>347216</v>
      </c>
      <c r="L391" s="92">
        <f t="shared" si="18"/>
        <v>983</v>
      </c>
      <c r="M391" s="92">
        <f t="shared" si="19"/>
        <v>949</v>
      </c>
      <c r="N391" s="93">
        <f t="shared" si="20"/>
        <v>87.28</v>
      </c>
      <c r="O391" s="93">
        <f t="shared" si="20"/>
        <v>91.67</v>
      </c>
      <c r="P391" s="93">
        <f t="shared" si="20"/>
        <v>82.83</v>
      </c>
    </row>
    <row r="392" spans="1:16" s="94" customFormat="1" ht="15.9" customHeight="1">
      <c r="A392" s="101" t="s">
        <v>890</v>
      </c>
      <c r="B392" s="90" t="s">
        <v>499</v>
      </c>
      <c r="C392" s="91">
        <v>619664</v>
      </c>
      <c r="D392" s="91">
        <v>307624</v>
      </c>
      <c r="E392" s="91">
        <v>312040</v>
      </c>
      <c r="F392" s="91">
        <v>55396</v>
      </c>
      <c r="G392" s="91">
        <v>28640</v>
      </c>
      <c r="H392" s="91">
        <v>26756</v>
      </c>
      <c r="I392" s="91">
        <v>528511</v>
      </c>
      <c r="J392" s="91">
        <v>269031</v>
      </c>
      <c r="K392" s="91">
        <v>259480</v>
      </c>
      <c r="L392" s="92">
        <f t="shared" si="18"/>
        <v>1014</v>
      </c>
      <c r="M392" s="92">
        <f t="shared" si="19"/>
        <v>934</v>
      </c>
      <c r="N392" s="93">
        <f t="shared" si="20"/>
        <v>93.66</v>
      </c>
      <c r="O392" s="93">
        <f t="shared" si="20"/>
        <v>96.43</v>
      </c>
      <c r="P392" s="93">
        <f t="shared" si="20"/>
        <v>90.95</v>
      </c>
    </row>
    <row r="393" spans="1:16" s="94" customFormat="1" ht="15.9" customHeight="1">
      <c r="A393" s="89" t="s">
        <v>891</v>
      </c>
      <c r="B393" s="90" t="s">
        <v>499</v>
      </c>
      <c r="C393" s="91">
        <v>610189</v>
      </c>
      <c r="D393" s="91">
        <v>309689</v>
      </c>
      <c r="E393" s="91">
        <v>300500</v>
      </c>
      <c r="F393" s="91">
        <v>63519</v>
      </c>
      <c r="G393" s="91">
        <v>32909</v>
      </c>
      <c r="H393" s="91">
        <v>30610</v>
      </c>
      <c r="I393" s="91">
        <v>491604</v>
      </c>
      <c r="J393" s="91">
        <v>260796</v>
      </c>
      <c r="K393" s="91">
        <v>230808</v>
      </c>
      <c r="L393" s="92">
        <f t="shared" si="18"/>
        <v>970</v>
      </c>
      <c r="M393" s="92">
        <f t="shared" si="19"/>
        <v>930</v>
      </c>
      <c r="N393" s="93">
        <f t="shared" si="20"/>
        <v>89.93</v>
      </c>
      <c r="O393" s="93">
        <f t="shared" si="20"/>
        <v>94.23</v>
      </c>
      <c r="P393" s="93">
        <f t="shared" si="20"/>
        <v>85.52</v>
      </c>
    </row>
    <row r="394" spans="1:16" s="94" customFormat="1" ht="15.9" customHeight="1">
      <c r="A394" s="101" t="s">
        <v>892</v>
      </c>
      <c r="B394" s="90" t="s">
        <v>499</v>
      </c>
      <c r="C394" s="91">
        <v>541617</v>
      </c>
      <c r="D394" s="91">
        <v>277357</v>
      </c>
      <c r="E394" s="91">
        <v>264260</v>
      </c>
      <c r="F394" s="91">
        <v>70184</v>
      </c>
      <c r="G394" s="91">
        <v>36614</v>
      </c>
      <c r="H394" s="91">
        <v>33570</v>
      </c>
      <c r="I394" s="91">
        <v>394133</v>
      </c>
      <c r="J394" s="91">
        <v>214591</v>
      </c>
      <c r="K394" s="91">
        <v>179542</v>
      </c>
      <c r="L394" s="92">
        <f t="shared" si="18"/>
        <v>953</v>
      </c>
      <c r="M394" s="92">
        <f t="shared" si="19"/>
        <v>917</v>
      </c>
      <c r="N394" s="93">
        <f t="shared" si="20"/>
        <v>83.6</v>
      </c>
      <c r="O394" s="93">
        <f t="shared" si="20"/>
        <v>89.14</v>
      </c>
      <c r="P394" s="93">
        <f t="shared" si="20"/>
        <v>77.83</v>
      </c>
    </row>
    <row r="395" spans="1:16" s="94" customFormat="1" ht="15.9" customHeight="1">
      <c r="A395" s="89" t="s">
        <v>893</v>
      </c>
      <c r="B395" s="98" t="s">
        <v>341</v>
      </c>
      <c r="C395" s="91">
        <v>435128</v>
      </c>
      <c r="D395" s="91">
        <v>220544</v>
      </c>
      <c r="E395" s="91">
        <v>214584</v>
      </c>
      <c r="F395" s="91">
        <v>44545</v>
      </c>
      <c r="G395" s="91">
        <v>22888</v>
      </c>
      <c r="H395" s="91">
        <v>21657</v>
      </c>
      <c r="I395" s="91">
        <v>331551</v>
      </c>
      <c r="J395" s="91">
        <v>175747</v>
      </c>
      <c r="K395" s="91">
        <v>155804</v>
      </c>
      <c r="L395" s="92">
        <f t="shared" si="18"/>
        <v>973</v>
      </c>
      <c r="M395" s="92">
        <f t="shared" si="19"/>
        <v>946</v>
      </c>
      <c r="N395" s="93">
        <f t="shared" si="20"/>
        <v>84.89</v>
      </c>
      <c r="O395" s="93">
        <f t="shared" si="20"/>
        <v>88.92</v>
      </c>
      <c r="P395" s="93">
        <f t="shared" si="20"/>
        <v>80.760000000000005</v>
      </c>
    </row>
    <row r="396" spans="1:16" s="94" customFormat="1" ht="15.9" customHeight="1">
      <c r="A396" s="89" t="s">
        <v>894</v>
      </c>
      <c r="B396" s="98" t="s">
        <v>341</v>
      </c>
      <c r="C396" s="91">
        <v>409644</v>
      </c>
      <c r="D396" s="91">
        <v>206026</v>
      </c>
      <c r="E396" s="91">
        <v>203618</v>
      </c>
      <c r="F396" s="91">
        <v>49587</v>
      </c>
      <c r="G396" s="91">
        <v>25337</v>
      </c>
      <c r="H396" s="91">
        <v>24250</v>
      </c>
      <c r="I396" s="91">
        <v>281768</v>
      </c>
      <c r="J396" s="91">
        <v>153275</v>
      </c>
      <c r="K396" s="91">
        <v>128493</v>
      </c>
      <c r="L396" s="92">
        <f t="shared" si="18"/>
        <v>988</v>
      </c>
      <c r="M396" s="92">
        <f t="shared" si="19"/>
        <v>957</v>
      </c>
      <c r="N396" s="93">
        <f t="shared" si="20"/>
        <v>78.260000000000005</v>
      </c>
      <c r="O396" s="93">
        <f t="shared" si="20"/>
        <v>84.83</v>
      </c>
      <c r="P396" s="93">
        <f t="shared" si="20"/>
        <v>71.64</v>
      </c>
    </row>
    <row r="397" spans="1:16" s="94" customFormat="1" ht="15.9" customHeight="1">
      <c r="A397" s="89" t="s">
        <v>895</v>
      </c>
      <c r="B397" s="98" t="s">
        <v>341</v>
      </c>
      <c r="C397" s="91">
        <v>326360</v>
      </c>
      <c r="D397" s="91">
        <v>165122</v>
      </c>
      <c r="E397" s="91">
        <v>161238</v>
      </c>
      <c r="F397" s="91">
        <v>39134</v>
      </c>
      <c r="G397" s="91">
        <v>20482</v>
      </c>
      <c r="H397" s="91">
        <v>18652</v>
      </c>
      <c r="I397" s="91">
        <v>239631</v>
      </c>
      <c r="J397" s="91">
        <v>128615</v>
      </c>
      <c r="K397" s="91">
        <v>111016</v>
      </c>
      <c r="L397" s="92">
        <f t="shared" si="18"/>
        <v>976</v>
      </c>
      <c r="M397" s="92">
        <f t="shared" si="19"/>
        <v>911</v>
      </c>
      <c r="N397" s="93">
        <f t="shared" si="20"/>
        <v>83.43</v>
      </c>
      <c r="O397" s="93">
        <f t="shared" si="20"/>
        <v>88.92</v>
      </c>
      <c r="P397" s="93">
        <f t="shared" si="20"/>
        <v>77.86</v>
      </c>
    </row>
    <row r="398" spans="1:16" s="94" customFormat="1" ht="15.9" customHeight="1">
      <c r="A398" s="89" t="s">
        <v>896</v>
      </c>
      <c r="B398" s="98" t="s">
        <v>341</v>
      </c>
      <c r="C398" s="102">
        <v>322428</v>
      </c>
      <c r="D398" s="102">
        <v>161978</v>
      </c>
      <c r="E398" s="102">
        <v>160450</v>
      </c>
      <c r="F398" s="102">
        <v>31626</v>
      </c>
      <c r="G398" s="102">
        <v>16130</v>
      </c>
      <c r="H398" s="102">
        <v>15496</v>
      </c>
      <c r="I398" s="102">
        <v>255971</v>
      </c>
      <c r="J398" s="102">
        <v>133191</v>
      </c>
      <c r="K398" s="102">
        <v>122780</v>
      </c>
      <c r="L398" s="92">
        <f t="shared" si="18"/>
        <v>991</v>
      </c>
      <c r="M398" s="92">
        <f t="shared" si="19"/>
        <v>961</v>
      </c>
      <c r="N398" s="93">
        <f t="shared" si="20"/>
        <v>88.02</v>
      </c>
      <c r="O398" s="93">
        <f t="shared" si="20"/>
        <v>91.32</v>
      </c>
      <c r="P398" s="93">
        <f t="shared" si="20"/>
        <v>84.7</v>
      </c>
    </row>
    <row r="399" spans="1:16" s="94" customFormat="1" ht="15.9" customHeight="1">
      <c r="A399" s="89" t="s">
        <v>897</v>
      </c>
      <c r="B399" s="98" t="s">
        <v>341</v>
      </c>
      <c r="C399" s="91">
        <v>305821</v>
      </c>
      <c r="D399" s="91">
        <v>155406</v>
      </c>
      <c r="E399" s="91">
        <v>150415</v>
      </c>
      <c r="F399" s="91">
        <v>29655</v>
      </c>
      <c r="G399" s="91">
        <v>15233</v>
      </c>
      <c r="H399" s="91">
        <v>14422</v>
      </c>
      <c r="I399" s="91">
        <v>237424</v>
      </c>
      <c r="J399" s="91">
        <v>123904</v>
      </c>
      <c r="K399" s="91">
        <v>113520</v>
      </c>
      <c r="L399" s="92">
        <f t="shared" si="18"/>
        <v>968</v>
      </c>
      <c r="M399" s="92">
        <f t="shared" si="19"/>
        <v>947</v>
      </c>
      <c r="N399" s="93">
        <f t="shared" si="20"/>
        <v>85.97</v>
      </c>
      <c r="O399" s="93">
        <f t="shared" si="20"/>
        <v>88.39</v>
      </c>
      <c r="P399" s="93">
        <f t="shared" si="20"/>
        <v>83.47</v>
      </c>
    </row>
    <row r="400" spans="1:16" s="94" customFormat="1" ht="15.9" customHeight="1">
      <c r="A400" s="89" t="s">
        <v>898</v>
      </c>
      <c r="B400" s="98" t="s">
        <v>341</v>
      </c>
      <c r="C400" s="91">
        <v>232456</v>
      </c>
      <c r="D400" s="91">
        <v>117408</v>
      </c>
      <c r="E400" s="91">
        <v>115048</v>
      </c>
      <c r="F400" s="91">
        <v>27924</v>
      </c>
      <c r="G400" s="91">
        <v>14286</v>
      </c>
      <c r="H400" s="91">
        <v>13638</v>
      </c>
      <c r="I400" s="91">
        <v>158452</v>
      </c>
      <c r="J400" s="91">
        <v>86973</v>
      </c>
      <c r="K400" s="91">
        <v>71479</v>
      </c>
      <c r="L400" s="92">
        <f t="shared" si="18"/>
        <v>980</v>
      </c>
      <c r="M400" s="92">
        <f t="shared" si="19"/>
        <v>955</v>
      </c>
      <c r="N400" s="93">
        <f t="shared" si="20"/>
        <v>77.47</v>
      </c>
      <c r="O400" s="93">
        <f t="shared" si="20"/>
        <v>84.34</v>
      </c>
      <c r="P400" s="93">
        <f t="shared" si="20"/>
        <v>70.489999999999995</v>
      </c>
    </row>
    <row r="401" spans="1:16" s="94" customFormat="1" ht="15.9" customHeight="1">
      <c r="A401" s="89" t="s">
        <v>899</v>
      </c>
      <c r="B401" s="90" t="s">
        <v>499</v>
      </c>
      <c r="C401" s="91">
        <v>213593</v>
      </c>
      <c r="D401" s="91">
        <v>110279</v>
      </c>
      <c r="E401" s="91">
        <v>103314</v>
      </c>
      <c r="F401" s="91">
        <v>25275</v>
      </c>
      <c r="G401" s="91">
        <v>13189</v>
      </c>
      <c r="H401" s="91">
        <v>12086</v>
      </c>
      <c r="I401" s="91">
        <v>164857</v>
      </c>
      <c r="J401" s="91">
        <v>90100</v>
      </c>
      <c r="K401" s="91">
        <v>74757</v>
      </c>
      <c r="L401" s="92">
        <f t="shared" si="18"/>
        <v>937</v>
      </c>
      <c r="M401" s="92">
        <f t="shared" si="19"/>
        <v>916</v>
      </c>
      <c r="N401" s="93">
        <f t="shared" si="20"/>
        <v>87.54</v>
      </c>
      <c r="O401" s="93">
        <f t="shared" si="20"/>
        <v>92.8</v>
      </c>
      <c r="P401" s="93">
        <f t="shared" si="20"/>
        <v>81.95</v>
      </c>
    </row>
    <row r="402" spans="1:16" s="94" customFormat="1" ht="15.9" customHeight="1">
      <c r="A402" s="89" t="s">
        <v>900</v>
      </c>
      <c r="B402" s="98" t="s">
        <v>341</v>
      </c>
      <c r="C402" s="91">
        <v>206159</v>
      </c>
      <c r="D402" s="91">
        <v>102923</v>
      </c>
      <c r="E402" s="91">
        <v>103236</v>
      </c>
      <c r="F402" s="91">
        <v>26478</v>
      </c>
      <c r="G402" s="91">
        <v>13508</v>
      </c>
      <c r="H402" s="91">
        <v>12970</v>
      </c>
      <c r="I402" s="91">
        <v>143776</v>
      </c>
      <c r="J402" s="91">
        <v>77678</v>
      </c>
      <c r="K402" s="91">
        <v>66098</v>
      </c>
      <c r="L402" s="92">
        <f t="shared" si="18"/>
        <v>1003</v>
      </c>
      <c r="M402" s="92">
        <f t="shared" si="19"/>
        <v>960</v>
      </c>
      <c r="N402" s="93">
        <f t="shared" si="20"/>
        <v>80.02</v>
      </c>
      <c r="O402" s="93">
        <f t="shared" si="20"/>
        <v>86.87</v>
      </c>
      <c r="P402" s="93">
        <f t="shared" si="20"/>
        <v>73.23</v>
      </c>
    </row>
    <row r="403" spans="1:16" s="94" customFormat="1" ht="15.9" customHeight="1">
      <c r="A403" s="101" t="s">
        <v>901</v>
      </c>
      <c r="B403" s="90" t="s">
        <v>499</v>
      </c>
      <c r="C403" s="91">
        <v>173134</v>
      </c>
      <c r="D403" s="91">
        <v>86335</v>
      </c>
      <c r="E403" s="91">
        <v>86799</v>
      </c>
      <c r="F403" s="91">
        <v>16283</v>
      </c>
      <c r="G403" s="91">
        <v>8388</v>
      </c>
      <c r="H403" s="91">
        <v>7895</v>
      </c>
      <c r="I403" s="91">
        <v>141921</v>
      </c>
      <c r="J403" s="91">
        <v>72627</v>
      </c>
      <c r="K403" s="91">
        <v>69294</v>
      </c>
      <c r="L403" s="92">
        <f t="shared" si="18"/>
        <v>1005</v>
      </c>
      <c r="M403" s="92">
        <f t="shared" si="19"/>
        <v>941</v>
      </c>
      <c r="N403" s="93">
        <f t="shared" si="20"/>
        <v>90.48</v>
      </c>
      <c r="O403" s="93">
        <f t="shared" si="20"/>
        <v>93.17</v>
      </c>
      <c r="P403" s="93">
        <f t="shared" si="20"/>
        <v>87.82</v>
      </c>
    </row>
    <row r="404" spans="1:16" s="94" customFormat="1" ht="15.9" customHeight="1">
      <c r="A404" s="89" t="s">
        <v>902</v>
      </c>
      <c r="B404" s="98" t="s">
        <v>341</v>
      </c>
      <c r="C404" s="91">
        <v>172813</v>
      </c>
      <c r="D404" s="91">
        <v>86165</v>
      </c>
      <c r="E404" s="91">
        <v>86648</v>
      </c>
      <c r="F404" s="91">
        <v>18419</v>
      </c>
      <c r="G404" s="91">
        <v>9519</v>
      </c>
      <c r="H404" s="91">
        <v>8900</v>
      </c>
      <c r="I404" s="91">
        <v>132094</v>
      </c>
      <c r="J404" s="91">
        <v>70035</v>
      </c>
      <c r="K404" s="91">
        <v>62059</v>
      </c>
      <c r="L404" s="92">
        <f t="shared" si="18"/>
        <v>1006</v>
      </c>
      <c r="M404" s="92">
        <f t="shared" si="19"/>
        <v>935</v>
      </c>
      <c r="N404" s="93">
        <f t="shared" si="20"/>
        <v>85.56</v>
      </c>
      <c r="O404" s="93">
        <f t="shared" si="20"/>
        <v>91.37</v>
      </c>
      <c r="P404" s="93">
        <f t="shared" si="20"/>
        <v>79.819999999999993</v>
      </c>
    </row>
    <row r="405" spans="1:16" s="94" customFormat="1" ht="15.9" customHeight="1">
      <c r="A405" s="101" t="s">
        <v>903</v>
      </c>
      <c r="B405" s="90" t="s">
        <v>499</v>
      </c>
      <c r="C405" s="91">
        <v>165463</v>
      </c>
      <c r="D405" s="91">
        <v>81927</v>
      </c>
      <c r="E405" s="91">
        <v>83536</v>
      </c>
      <c r="F405" s="91">
        <v>14966</v>
      </c>
      <c r="G405" s="91">
        <v>7480</v>
      </c>
      <c r="H405" s="91">
        <v>7486</v>
      </c>
      <c r="I405" s="91">
        <v>134734</v>
      </c>
      <c r="J405" s="91">
        <v>69400</v>
      </c>
      <c r="K405" s="91">
        <v>65334</v>
      </c>
      <c r="L405" s="92">
        <f t="shared" si="18"/>
        <v>1020</v>
      </c>
      <c r="M405" s="92">
        <f t="shared" si="19"/>
        <v>1001</v>
      </c>
      <c r="N405" s="93">
        <f t="shared" si="20"/>
        <v>89.53</v>
      </c>
      <c r="O405" s="93">
        <f t="shared" si="20"/>
        <v>93.22</v>
      </c>
      <c r="P405" s="93">
        <f t="shared" si="20"/>
        <v>85.91</v>
      </c>
    </row>
    <row r="406" spans="1:16" s="94" customFormat="1" ht="15.9" customHeight="1">
      <c r="A406" s="89" t="s">
        <v>904</v>
      </c>
      <c r="B406" s="90" t="s">
        <v>499</v>
      </c>
      <c r="C406" s="91">
        <v>165401</v>
      </c>
      <c r="D406" s="91">
        <v>81940</v>
      </c>
      <c r="E406" s="91">
        <v>83461</v>
      </c>
      <c r="F406" s="91">
        <v>13408</v>
      </c>
      <c r="G406" s="91">
        <v>6944</v>
      </c>
      <c r="H406" s="91">
        <v>6464</v>
      </c>
      <c r="I406" s="91">
        <v>142143</v>
      </c>
      <c r="J406" s="91">
        <v>72244</v>
      </c>
      <c r="K406" s="91">
        <v>69899</v>
      </c>
      <c r="L406" s="92">
        <f t="shared" si="18"/>
        <v>1019</v>
      </c>
      <c r="M406" s="92">
        <f t="shared" si="19"/>
        <v>931</v>
      </c>
      <c r="N406" s="93">
        <f t="shared" si="20"/>
        <v>93.52</v>
      </c>
      <c r="O406" s="93">
        <f t="shared" si="20"/>
        <v>96.33</v>
      </c>
      <c r="P406" s="93">
        <f t="shared" si="20"/>
        <v>90.78</v>
      </c>
    </row>
    <row r="407" spans="1:16" s="94" customFormat="1" ht="15.9" customHeight="1">
      <c r="A407" s="89" t="s">
        <v>905</v>
      </c>
      <c r="B407" s="98" t="s">
        <v>341</v>
      </c>
      <c r="C407" s="102">
        <v>150776</v>
      </c>
      <c r="D407" s="102">
        <v>75020</v>
      </c>
      <c r="E407" s="102">
        <v>75756</v>
      </c>
      <c r="F407" s="102">
        <v>14000</v>
      </c>
      <c r="G407" s="102">
        <v>7087</v>
      </c>
      <c r="H407" s="102">
        <v>6913</v>
      </c>
      <c r="I407" s="102">
        <v>118446</v>
      </c>
      <c r="J407" s="102">
        <v>62199</v>
      </c>
      <c r="K407" s="102">
        <v>56247</v>
      </c>
      <c r="L407" s="92">
        <f t="shared" si="18"/>
        <v>1010</v>
      </c>
      <c r="M407" s="92">
        <f t="shared" si="19"/>
        <v>975</v>
      </c>
      <c r="N407" s="93">
        <f t="shared" si="20"/>
        <v>86.6</v>
      </c>
      <c r="O407" s="93">
        <f t="shared" si="20"/>
        <v>91.56</v>
      </c>
      <c r="P407" s="93">
        <f t="shared" si="20"/>
        <v>81.7</v>
      </c>
    </row>
    <row r="408" spans="1:16" s="94" customFormat="1" ht="15.9" customHeight="1">
      <c r="A408" s="89" t="s">
        <v>906</v>
      </c>
      <c r="B408" s="90" t="s">
        <v>499</v>
      </c>
      <c r="C408" s="91">
        <v>145580</v>
      </c>
      <c r="D408" s="91">
        <v>73193</v>
      </c>
      <c r="E408" s="91">
        <v>72387</v>
      </c>
      <c r="F408" s="91">
        <v>14843</v>
      </c>
      <c r="G408" s="91">
        <v>7623</v>
      </c>
      <c r="H408" s="91">
        <v>7220</v>
      </c>
      <c r="I408" s="91">
        <v>116102</v>
      </c>
      <c r="J408" s="91">
        <v>60714</v>
      </c>
      <c r="K408" s="91">
        <v>55388</v>
      </c>
      <c r="L408" s="92">
        <f t="shared" si="18"/>
        <v>989</v>
      </c>
      <c r="M408" s="92">
        <f t="shared" si="19"/>
        <v>947</v>
      </c>
      <c r="N408" s="93">
        <f t="shared" si="20"/>
        <v>88.81</v>
      </c>
      <c r="O408" s="93">
        <f t="shared" si="20"/>
        <v>92.59</v>
      </c>
      <c r="P408" s="93">
        <f t="shared" si="20"/>
        <v>84.99</v>
      </c>
    </row>
    <row r="409" spans="1:16" s="94" customFormat="1" ht="15.9" customHeight="1">
      <c r="A409" s="101" t="s">
        <v>907</v>
      </c>
      <c r="B409" s="98" t="s">
        <v>341</v>
      </c>
      <c r="C409" s="126">
        <v>138553</v>
      </c>
      <c r="D409" s="126">
        <v>70064</v>
      </c>
      <c r="E409" s="126">
        <v>68489</v>
      </c>
      <c r="F409" s="126">
        <v>15993</v>
      </c>
      <c r="G409" s="126">
        <v>8055</v>
      </c>
      <c r="H409" s="126">
        <v>7938</v>
      </c>
      <c r="I409" s="126">
        <v>102978</v>
      </c>
      <c r="J409" s="126">
        <v>54121</v>
      </c>
      <c r="K409" s="126">
        <v>48857</v>
      </c>
      <c r="L409" s="92">
        <f t="shared" si="18"/>
        <v>978</v>
      </c>
      <c r="M409" s="92">
        <f t="shared" si="19"/>
        <v>985</v>
      </c>
      <c r="N409" s="93">
        <f t="shared" si="20"/>
        <v>84.02</v>
      </c>
      <c r="O409" s="93">
        <f t="shared" si="20"/>
        <v>87.28</v>
      </c>
      <c r="P409" s="93">
        <f t="shared" si="20"/>
        <v>80.69</v>
      </c>
    </row>
    <row r="410" spans="1:16" s="94" customFormat="1" ht="15.9" customHeight="1">
      <c r="A410" s="101" t="s">
        <v>908</v>
      </c>
      <c r="B410" s="98" t="s">
        <v>341</v>
      </c>
      <c r="C410" s="91">
        <v>137735</v>
      </c>
      <c r="D410" s="91">
        <v>68748</v>
      </c>
      <c r="E410" s="91">
        <v>68987</v>
      </c>
      <c r="F410" s="91">
        <v>13269</v>
      </c>
      <c r="G410" s="91">
        <v>6826</v>
      </c>
      <c r="H410" s="91">
        <v>6443</v>
      </c>
      <c r="I410" s="91">
        <v>105938</v>
      </c>
      <c r="J410" s="91">
        <v>55442</v>
      </c>
      <c r="K410" s="91">
        <v>50496</v>
      </c>
      <c r="L410" s="92">
        <f t="shared" si="18"/>
        <v>1003</v>
      </c>
      <c r="M410" s="92">
        <f t="shared" si="19"/>
        <v>944</v>
      </c>
      <c r="N410" s="93">
        <f t="shared" si="20"/>
        <v>85.11</v>
      </c>
      <c r="O410" s="93">
        <f t="shared" si="20"/>
        <v>89.54</v>
      </c>
      <c r="P410" s="93">
        <f t="shared" si="20"/>
        <v>80.739999999999995</v>
      </c>
    </row>
    <row r="411" spans="1:16" s="94" customFormat="1" ht="15.9" customHeight="1">
      <c r="A411" s="89" t="s">
        <v>909</v>
      </c>
      <c r="B411" s="98" t="s">
        <v>341</v>
      </c>
      <c r="C411" s="127">
        <v>118496</v>
      </c>
      <c r="D411" s="127">
        <v>58859</v>
      </c>
      <c r="E411" s="127">
        <v>59637</v>
      </c>
      <c r="F411" s="127">
        <v>10931</v>
      </c>
      <c r="G411" s="127">
        <v>5599</v>
      </c>
      <c r="H411" s="127">
        <v>5332</v>
      </c>
      <c r="I411" s="127">
        <v>96586</v>
      </c>
      <c r="J411" s="127">
        <v>49742</v>
      </c>
      <c r="K411" s="127">
        <v>46844</v>
      </c>
      <c r="L411" s="92">
        <f t="shared" si="18"/>
        <v>1013</v>
      </c>
      <c r="M411" s="92">
        <f t="shared" si="19"/>
        <v>952</v>
      </c>
      <c r="N411" s="93">
        <f t="shared" si="20"/>
        <v>89.79</v>
      </c>
      <c r="O411" s="93">
        <f t="shared" si="20"/>
        <v>93.39</v>
      </c>
      <c r="P411" s="93">
        <f t="shared" si="20"/>
        <v>86.26</v>
      </c>
    </row>
    <row r="412" spans="1:16" s="94" customFormat="1" ht="15.9" customHeight="1">
      <c r="A412" s="89" t="s">
        <v>910</v>
      </c>
      <c r="B412" s="90" t="s">
        <v>499</v>
      </c>
      <c r="C412" s="91">
        <v>114459</v>
      </c>
      <c r="D412" s="91">
        <v>57228</v>
      </c>
      <c r="E412" s="91">
        <v>57231</v>
      </c>
      <c r="F412" s="91">
        <v>14251</v>
      </c>
      <c r="G412" s="91">
        <v>7281</v>
      </c>
      <c r="H412" s="91">
        <v>6970</v>
      </c>
      <c r="I412" s="91">
        <v>76473</v>
      </c>
      <c r="J412" s="91">
        <v>42315</v>
      </c>
      <c r="K412" s="91">
        <v>34158</v>
      </c>
      <c r="L412" s="92">
        <f t="shared" si="18"/>
        <v>1000</v>
      </c>
      <c r="M412" s="92">
        <f t="shared" si="19"/>
        <v>957</v>
      </c>
      <c r="N412" s="93">
        <f t="shared" si="20"/>
        <v>76.31</v>
      </c>
      <c r="O412" s="93">
        <f t="shared" si="20"/>
        <v>84.72</v>
      </c>
      <c r="P412" s="93">
        <f t="shared" si="20"/>
        <v>67.959999999999994</v>
      </c>
    </row>
    <row r="413" spans="1:16" s="94" customFormat="1" ht="15.9" customHeight="1">
      <c r="A413" s="89" t="s">
        <v>911</v>
      </c>
      <c r="B413" s="98" t="s">
        <v>341</v>
      </c>
      <c r="C413" s="102">
        <v>112068</v>
      </c>
      <c r="D413" s="102">
        <v>56837</v>
      </c>
      <c r="E413" s="102">
        <v>55231</v>
      </c>
      <c r="F413" s="102">
        <v>12399</v>
      </c>
      <c r="G413" s="102">
        <v>6476</v>
      </c>
      <c r="H413" s="102">
        <v>5923</v>
      </c>
      <c r="I413" s="102">
        <v>85860</v>
      </c>
      <c r="J413" s="102">
        <v>46623</v>
      </c>
      <c r="K413" s="102">
        <v>39237</v>
      </c>
      <c r="L413" s="92">
        <f t="shared" si="18"/>
        <v>972</v>
      </c>
      <c r="M413" s="92">
        <f t="shared" si="19"/>
        <v>915</v>
      </c>
      <c r="N413" s="93">
        <f t="shared" si="20"/>
        <v>86.15</v>
      </c>
      <c r="O413" s="93">
        <f t="shared" si="20"/>
        <v>92.58</v>
      </c>
      <c r="P413" s="93">
        <f t="shared" si="20"/>
        <v>79.58</v>
      </c>
    </row>
    <row r="414" spans="1:16" s="94" customFormat="1" ht="15.9" customHeight="1">
      <c r="A414" s="89" t="s">
        <v>912</v>
      </c>
      <c r="B414" s="98" t="s">
        <v>341</v>
      </c>
      <c r="C414" s="91">
        <v>106365</v>
      </c>
      <c r="D414" s="91">
        <v>53933</v>
      </c>
      <c r="E414" s="91">
        <v>52432</v>
      </c>
      <c r="F414" s="91">
        <v>11572</v>
      </c>
      <c r="G414" s="91">
        <v>5982</v>
      </c>
      <c r="H414" s="91">
        <v>5590</v>
      </c>
      <c r="I414" s="91">
        <v>85298</v>
      </c>
      <c r="J414" s="91">
        <v>43234</v>
      </c>
      <c r="K414" s="91">
        <v>42064</v>
      </c>
      <c r="L414" s="92">
        <f t="shared" si="18"/>
        <v>972</v>
      </c>
      <c r="M414" s="92">
        <f t="shared" si="19"/>
        <v>934</v>
      </c>
      <c r="N414" s="93">
        <f t="shared" si="20"/>
        <v>89.98</v>
      </c>
      <c r="O414" s="93">
        <f t="shared" si="20"/>
        <v>90.16</v>
      </c>
      <c r="P414" s="93">
        <f t="shared" si="20"/>
        <v>89.8</v>
      </c>
    </row>
    <row r="415" spans="1:16" s="94" customFormat="1" ht="15.9" customHeight="1">
      <c r="A415" s="101" t="s">
        <v>913</v>
      </c>
      <c r="B415" s="90" t="s">
        <v>499</v>
      </c>
      <c r="C415" s="91">
        <v>114405</v>
      </c>
      <c r="D415" s="91">
        <v>59379</v>
      </c>
      <c r="E415" s="91">
        <v>55026</v>
      </c>
      <c r="F415" s="91">
        <v>10996</v>
      </c>
      <c r="G415" s="91">
        <v>6057</v>
      </c>
      <c r="H415" s="91">
        <v>4939</v>
      </c>
      <c r="I415" s="91">
        <v>93995</v>
      </c>
      <c r="J415" s="91">
        <v>50447</v>
      </c>
      <c r="K415" s="91">
        <v>43548</v>
      </c>
      <c r="L415" s="92">
        <f t="shared" si="18"/>
        <v>927</v>
      </c>
      <c r="M415" s="92">
        <f t="shared" si="19"/>
        <v>815</v>
      </c>
      <c r="N415" s="93">
        <f t="shared" si="20"/>
        <v>90.9</v>
      </c>
      <c r="O415" s="93">
        <f t="shared" si="20"/>
        <v>94.61</v>
      </c>
      <c r="P415" s="93">
        <f t="shared" si="20"/>
        <v>86.94</v>
      </c>
    </row>
    <row r="416" spans="1:16" s="94" customFormat="1" ht="15.9" customHeight="1">
      <c r="A416" s="101" t="s">
        <v>914</v>
      </c>
      <c r="B416" s="90" t="s">
        <v>499</v>
      </c>
      <c r="C416" s="91">
        <v>106528</v>
      </c>
      <c r="D416" s="91">
        <v>54720</v>
      </c>
      <c r="E416" s="91">
        <v>51808</v>
      </c>
      <c r="F416" s="91">
        <v>10393</v>
      </c>
      <c r="G416" s="91">
        <v>5327</v>
      </c>
      <c r="H416" s="91">
        <v>5066</v>
      </c>
      <c r="I416" s="91">
        <v>86538</v>
      </c>
      <c r="J416" s="91">
        <v>45967</v>
      </c>
      <c r="K416" s="91">
        <v>40571</v>
      </c>
      <c r="L416" s="92">
        <f t="shared" si="18"/>
        <v>947</v>
      </c>
      <c r="M416" s="92">
        <f t="shared" si="19"/>
        <v>951</v>
      </c>
      <c r="N416" s="93">
        <f t="shared" si="20"/>
        <v>90.02</v>
      </c>
      <c r="O416" s="93">
        <f t="shared" si="20"/>
        <v>93.06</v>
      </c>
      <c r="P416" s="93">
        <f t="shared" si="20"/>
        <v>86.8</v>
      </c>
    </row>
    <row r="417" spans="1:16" s="94" customFormat="1" ht="15.9" customHeight="1">
      <c r="A417" s="101" t="s">
        <v>915</v>
      </c>
      <c r="B417" s="90" t="s">
        <v>499</v>
      </c>
      <c r="C417" s="91">
        <v>101068</v>
      </c>
      <c r="D417" s="91">
        <v>53585</v>
      </c>
      <c r="E417" s="91">
        <v>47483</v>
      </c>
      <c r="F417" s="91">
        <v>10293</v>
      </c>
      <c r="G417" s="91">
        <v>5507</v>
      </c>
      <c r="H417" s="91">
        <v>4786</v>
      </c>
      <c r="I417" s="91">
        <v>81733</v>
      </c>
      <c r="J417" s="91">
        <v>45422</v>
      </c>
      <c r="K417" s="91">
        <v>36311</v>
      </c>
      <c r="L417" s="92">
        <f t="shared" si="18"/>
        <v>886</v>
      </c>
      <c r="M417" s="92">
        <f t="shared" si="19"/>
        <v>869</v>
      </c>
      <c r="N417" s="93">
        <f t="shared" si="20"/>
        <v>90.04</v>
      </c>
      <c r="O417" s="93">
        <f t="shared" si="20"/>
        <v>94.48</v>
      </c>
      <c r="P417" s="93">
        <f t="shared" si="20"/>
        <v>85.04</v>
      </c>
    </row>
    <row r="418" spans="1:16" s="94" customFormat="1" ht="15.9" customHeight="1">
      <c r="A418" s="89" t="s">
        <v>916</v>
      </c>
      <c r="B418" s="90" t="s">
        <v>499</v>
      </c>
      <c r="C418" s="91">
        <v>2117990</v>
      </c>
      <c r="D418" s="91">
        <v>1042809</v>
      </c>
      <c r="E418" s="91">
        <v>1075181</v>
      </c>
      <c r="F418" s="91">
        <v>189586</v>
      </c>
      <c r="G418" s="91">
        <v>96960</v>
      </c>
      <c r="H418" s="91">
        <v>92626</v>
      </c>
      <c r="I418" s="91">
        <v>1858505</v>
      </c>
      <c r="J418" s="91">
        <v>924453</v>
      </c>
      <c r="K418" s="91">
        <v>934052</v>
      </c>
      <c r="L418" s="92">
        <f t="shared" si="18"/>
        <v>1031</v>
      </c>
      <c r="M418" s="92">
        <f t="shared" si="19"/>
        <v>955</v>
      </c>
      <c r="N418" s="93">
        <f t="shared" si="20"/>
        <v>96.38</v>
      </c>
      <c r="O418" s="93">
        <f t="shared" si="20"/>
        <v>97.74</v>
      </c>
      <c r="P418" s="93">
        <f t="shared" si="20"/>
        <v>95.06</v>
      </c>
    </row>
    <row r="419" spans="1:16" s="94" customFormat="1" ht="15.9" customHeight="1">
      <c r="A419" s="89" t="s">
        <v>917</v>
      </c>
      <c r="B419" s="90" t="s">
        <v>499</v>
      </c>
      <c r="C419" s="91">
        <v>2030519</v>
      </c>
      <c r="D419" s="91">
        <v>966138</v>
      </c>
      <c r="E419" s="91">
        <v>1064381</v>
      </c>
      <c r="F419" s="91">
        <v>208665</v>
      </c>
      <c r="G419" s="91">
        <v>106289</v>
      </c>
      <c r="H419" s="91">
        <v>102376</v>
      </c>
      <c r="I419" s="91">
        <v>1739745</v>
      </c>
      <c r="J419" s="91">
        <v>839616</v>
      </c>
      <c r="K419" s="91">
        <v>900129</v>
      </c>
      <c r="L419" s="92">
        <f t="shared" si="18"/>
        <v>1102</v>
      </c>
      <c r="M419" s="92">
        <f t="shared" si="19"/>
        <v>963</v>
      </c>
      <c r="N419" s="93">
        <f t="shared" si="20"/>
        <v>95.49</v>
      </c>
      <c r="O419" s="93">
        <f t="shared" si="20"/>
        <v>97.65</v>
      </c>
      <c r="P419" s="93">
        <f t="shared" si="20"/>
        <v>93.57</v>
      </c>
    </row>
    <row r="420" spans="1:16" s="94" customFormat="1" ht="15.9" customHeight="1">
      <c r="A420" s="89" t="s">
        <v>918</v>
      </c>
      <c r="B420" s="90" t="s">
        <v>499</v>
      </c>
      <c r="C420" s="91">
        <v>1854783</v>
      </c>
      <c r="D420" s="91">
        <v>876049</v>
      </c>
      <c r="E420" s="91">
        <v>978734</v>
      </c>
      <c r="F420" s="91">
        <v>170591</v>
      </c>
      <c r="G420" s="91">
        <v>87747</v>
      </c>
      <c r="H420" s="91">
        <v>82844</v>
      </c>
      <c r="I420" s="91">
        <v>1620100</v>
      </c>
      <c r="J420" s="91">
        <v>769142</v>
      </c>
      <c r="K420" s="91">
        <v>850958</v>
      </c>
      <c r="L420" s="92">
        <f t="shared" si="18"/>
        <v>1117</v>
      </c>
      <c r="M420" s="92">
        <f t="shared" si="19"/>
        <v>944</v>
      </c>
      <c r="N420" s="93">
        <f t="shared" si="20"/>
        <v>96.19</v>
      </c>
      <c r="O420" s="93">
        <f t="shared" si="20"/>
        <v>97.57</v>
      </c>
      <c r="P420" s="93">
        <f t="shared" si="20"/>
        <v>94.98</v>
      </c>
    </row>
    <row r="421" spans="1:16" s="94" customFormat="1" ht="15.9" customHeight="1">
      <c r="A421" s="95" t="s">
        <v>919</v>
      </c>
      <c r="B421" s="90" t="s">
        <v>499</v>
      </c>
      <c r="C421" s="91">
        <v>1698645</v>
      </c>
      <c r="D421" s="91">
        <v>809154</v>
      </c>
      <c r="E421" s="91">
        <v>889491</v>
      </c>
      <c r="F421" s="91">
        <v>230527</v>
      </c>
      <c r="G421" s="91">
        <v>117782</v>
      </c>
      <c r="H421" s="91">
        <v>112745</v>
      </c>
      <c r="I421" s="91">
        <v>1388426</v>
      </c>
      <c r="J421" s="91">
        <v>668922</v>
      </c>
      <c r="K421" s="91">
        <v>719504</v>
      </c>
      <c r="L421" s="92">
        <f t="shared" si="18"/>
        <v>1099</v>
      </c>
      <c r="M421" s="92">
        <f t="shared" si="19"/>
        <v>957</v>
      </c>
      <c r="N421" s="93">
        <f t="shared" si="20"/>
        <v>94.57</v>
      </c>
      <c r="O421" s="93">
        <f t="shared" si="20"/>
        <v>96.75</v>
      </c>
      <c r="P421" s="93">
        <f t="shared" si="20"/>
        <v>92.63</v>
      </c>
    </row>
    <row r="422" spans="1:16" s="94" customFormat="1" ht="15.9" customHeight="1">
      <c r="A422" s="89" t="s">
        <v>920</v>
      </c>
      <c r="B422" s="90" t="s">
        <v>499</v>
      </c>
      <c r="C422" s="96">
        <v>1687406</v>
      </c>
      <c r="D422" s="96">
        <v>815200</v>
      </c>
      <c r="E422" s="96">
        <v>872206</v>
      </c>
      <c r="F422" s="96">
        <v>142242</v>
      </c>
      <c r="G422" s="96">
        <v>72164</v>
      </c>
      <c r="H422" s="96">
        <v>70078</v>
      </c>
      <c r="I422" s="96">
        <v>1440731</v>
      </c>
      <c r="J422" s="96">
        <v>704926</v>
      </c>
      <c r="K422" s="96">
        <v>735805</v>
      </c>
      <c r="L422" s="92">
        <f t="shared" si="18"/>
        <v>1070</v>
      </c>
      <c r="M422" s="92">
        <f t="shared" si="19"/>
        <v>971</v>
      </c>
      <c r="N422" s="93">
        <f t="shared" si="20"/>
        <v>93.24</v>
      </c>
      <c r="O422" s="93">
        <f t="shared" si="20"/>
        <v>94.87</v>
      </c>
      <c r="P422" s="93">
        <f t="shared" si="20"/>
        <v>91.73</v>
      </c>
    </row>
    <row r="423" spans="1:16" s="94" customFormat="1" ht="15.9" customHeight="1">
      <c r="A423" s="89" t="s">
        <v>921</v>
      </c>
      <c r="B423" s="90" t="s">
        <v>499</v>
      </c>
      <c r="C423" s="91">
        <v>1642892</v>
      </c>
      <c r="D423" s="91">
        <v>757769</v>
      </c>
      <c r="E423" s="91">
        <v>885123</v>
      </c>
      <c r="F423" s="91">
        <v>172924</v>
      </c>
      <c r="G423" s="91">
        <v>87985</v>
      </c>
      <c r="H423" s="91">
        <v>84939</v>
      </c>
      <c r="I423" s="91">
        <v>1414524</v>
      </c>
      <c r="J423" s="91">
        <v>657217</v>
      </c>
      <c r="K423" s="91">
        <v>757307</v>
      </c>
      <c r="L423" s="92">
        <f t="shared" si="18"/>
        <v>1168</v>
      </c>
      <c r="M423" s="92">
        <f t="shared" si="19"/>
        <v>965</v>
      </c>
      <c r="N423" s="93">
        <f t="shared" si="20"/>
        <v>96.23</v>
      </c>
      <c r="O423" s="93">
        <f t="shared" si="20"/>
        <v>98.12</v>
      </c>
      <c r="P423" s="93">
        <f t="shared" si="20"/>
        <v>94.64</v>
      </c>
    </row>
    <row r="424" spans="1:16" s="94" customFormat="1" ht="15.9" customHeight="1">
      <c r="A424" s="89" t="s">
        <v>922</v>
      </c>
      <c r="B424" s="90" t="s">
        <v>499</v>
      </c>
      <c r="C424" s="96">
        <v>1110005</v>
      </c>
      <c r="D424" s="96">
        <v>529838</v>
      </c>
      <c r="E424" s="96">
        <v>580167</v>
      </c>
      <c r="F424" s="96">
        <v>101361</v>
      </c>
      <c r="G424" s="96">
        <v>51856</v>
      </c>
      <c r="H424" s="96">
        <v>49505</v>
      </c>
      <c r="I424" s="96">
        <v>940840</v>
      </c>
      <c r="J424" s="96">
        <v>455919</v>
      </c>
      <c r="K424" s="96">
        <v>484921</v>
      </c>
      <c r="L424" s="92">
        <f t="shared" si="18"/>
        <v>1095</v>
      </c>
      <c r="M424" s="92">
        <f t="shared" si="19"/>
        <v>955</v>
      </c>
      <c r="N424" s="93">
        <f t="shared" si="20"/>
        <v>93.28</v>
      </c>
      <c r="O424" s="93">
        <f t="shared" si="20"/>
        <v>95.38</v>
      </c>
      <c r="P424" s="93">
        <f t="shared" si="20"/>
        <v>91.38</v>
      </c>
    </row>
    <row r="425" spans="1:16" s="94" customFormat="1" ht="15.9" customHeight="1">
      <c r="A425" s="89" t="s">
        <v>923</v>
      </c>
      <c r="B425" s="90" t="s">
        <v>499</v>
      </c>
      <c r="C425" s="91">
        <v>455408</v>
      </c>
      <c r="D425" s="91">
        <v>222398</v>
      </c>
      <c r="E425" s="91">
        <v>233010</v>
      </c>
      <c r="F425" s="91">
        <v>39179</v>
      </c>
      <c r="G425" s="91">
        <v>20156</v>
      </c>
      <c r="H425" s="91">
        <v>19023</v>
      </c>
      <c r="I425" s="91">
        <v>399809</v>
      </c>
      <c r="J425" s="91">
        <v>198180</v>
      </c>
      <c r="K425" s="91">
        <v>201629</v>
      </c>
      <c r="L425" s="92">
        <f t="shared" si="18"/>
        <v>1048</v>
      </c>
      <c r="M425" s="92">
        <f t="shared" si="19"/>
        <v>944</v>
      </c>
      <c r="N425" s="93">
        <f t="shared" si="20"/>
        <v>96.06</v>
      </c>
      <c r="O425" s="93">
        <f t="shared" si="20"/>
        <v>97.99</v>
      </c>
      <c r="P425" s="93">
        <f t="shared" si="20"/>
        <v>94.22</v>
      </c>
    </row>
    <row r="426" spans="1:16" s="94" customFormat="1" ht="15.9" customHeight="1">
      <c r="A426" s="89" t="s">
        <v>924</v>
      </c>
      <c r="B426" s="90" t="s">
        <v>499</v>
      </c>
      <c r="C426" s="96">
        <v>427091</v>
      </c>
      <c r="D426" s="96">
        <v>197960</v>
      </c>
      <c r="E426" s="96">
        <v>229131</v>
      </c>
      <c r="F426" s="96">
        <v>35039</v>
      </c>
      <c r="G426" s="96">
        <v>18022</v>
      </c>
      <c r="H426" s="96">
        <v>17017</v>
      </c>
      <c r="I426" s="96">
        <v>374043</v>
      </c>
      <c r="J426" s="96">
        <v>174685</v>
      </c>
      <c r="K426" s="96">
        <v>199358</v>
      </c>
      <c r="L426" s="92">
        <f t="shared" si="18"/>
        <v>1157</v>
      </c>
      <c r="M426" s="92">
        <f t="shared" si="19"/>
        <v>944</v>
      </c>
      <c r="N426" s="93">
        <f t="shared" si="20"/>
        <v>95.41</v>
      </c>
      <c r="O426" s="93">
        <f t="shared" si="20"/>
        <v>97.08</v>
      </c>
      <c r="P426" s="93">
        <f t="shared" si="20"/>
        <v>93.99</v>
      </c>
    </row>
    <row r="427" spans="1:16" s="94" customFormat="1" ht="15.9" customHeight="1">
      <c r="A427" s="89" t="s">
        <v>925</v>
      </c>
      <c r="B427" s="90" t="s">
        <v>499</v>
      </c>
      <c r="C427" s="96">
        <v>357533</v>
      </c>
      <c r="D427" s="96">
        <v>174465</v>
      </c>
      <c r="E427" s="96">
        <v>183068</v>
      </c>
      <c r="F427" s="96">
        <v>28707</v>
      </c>
      <c r="G427" s="96">
        <v>14612</v>
      </c>
      <c r="H427" s="96">
        <v>14095</v>
      </c>
      <c r="I427" s="96">
        <v>305069</v>
      </c>
      <c r="J427" s="96">
        <v>149184</v>
      </c>
      <c r="K427" s="96">
        <v>155885</v>
      </c>
      <c r="L427" s="92">
        <f t="shared" si="18"/>
        <v>1049</v>
      </c>
      <c r="M427" s="92">
        <f t="shared" si="19"/>
        <v>965</v>
      </c>
      <c r="N427" s="93">
        <f t="shared" si="20"/>
        <v>92.78</v>
      </c>
      <c r="O427" s="93">
        <f t="shared" si="20"/>
        <v>93.33</v>
      </c>
      <c r="P427" s="93">
        <f t="shared" si="20"/>
        <v>92.25</v>
      </c>
    </row>
    <row r="428" spans="1:16" s="94" customFormat="1" ht="15.9" customHeight="1">
      <c r="A428" s="89" t="s">
        <v>926</v>
      </c>
      <c r="B428" s="90" t="s">
        <v>499</v>
      </c>
      <c r="C428" s="91">
        <v>293566</v>
      </c>
      <c r="D428" s="91">
        <v>143650</v>
      </c>
      <c r="E428" s="91">
        <v>149916</v>
      </c>
      <c r="F428" s="91">
        <v>26773</v>
      </c>
      <c r="G428" s="91">
        <v>13707</v>
      </c>
      <c r="H428" s="91">
        <v>13066</v>
      </c>
      <c r="I428" s="91">
        <v>245829</v>
      </c>
      <c r="J428" s="91">
        <v>123892</v>
      </c>
      <c r="K428" s="91">
        <v>121937</v>
      </c>
      <c r="L428" s="92">
        <f t="shared" si="18"/>
        <v>1044</v>
      </c>
      <c r="M428" s="92">
        <f t="shared" si="19"/>
        <v>953</v>
      </c>
      <c r="N428" s="93">
        <f t="shared" si="20"/>
        <v>92.14</v>
      </c>
      <c r="O428" s="93">
        <f t="shared" si="20"/>
        <v>95.34</v>
      </c>
      <c r="P428" s="93">
        <f t="shared" si="20"/>
        <v>89.1</v>
      </c>
    </row>
    <row r="429" spans="1:16" s="94" customFormat="1" ht="15.9" customHeight="1">
      <c r="A429" s="89" t="s">
        <v>927</v>
      </c>
      <c r="B429" s="90" t="s">
        <v>499</v>
      </c>
      <c r="C429" s="96">
        <v>241072</v>
      </c>
      <c r="D429" s="96">
        <v>116401</v>
      </c>
      <c r="E429" s="96">
        <v>124671</v>
      </c>
      <c r="F429" s="96">
        <v>21638</v>
      </c>
      <c r="G429" s="96">
        <v>11162</v>
      </c>
      <c r="H429" s="96">
        <v>10476</v>
      </c>
      <c r="I429" s="96">
        <v>210909</v>
      </c>
      <c r="J429" s="96">
        <v>102817</v>
      </c>
      <c r="K429" s="96">
        <v>108092</v>
      </c>
      <c r="L429" s="92">
        <f t="shared" si="18"/>
        <v>1071</v>
      </c>
      <c r="M429" s="92">
        <f t="shared" si="19"/>
        <v>939</v>
      </c>
      <c r="N429" s="93">
        <f t="shared" si="20"/>
        <v>96.12</v>
      </c>
      <c r="O429" s="93">
        <f t="shared" si="20"/>
        <v>97.7</v>
      </c>
      <c r="P429" s="93">
        <f t="shared" si="20"/>
        <v>94.66</v>
      </c>
    </row>
    <row r="430" spans="1:16" s="94" customFormat="1" ht="15.9" customHeight="1">
      <c r="A430" s="89" t="s">
        <v>928</v>
      </c>
      <c r="B430" s="90" t="s">
        <v>499</v>
      </c>
      <c r="C430" s="91">
        <v>238238</v>
      </c>
      <c r="D430" s="91">
        <v>114183</v>
      </c>
      <c r="E430" s="91">
        <v>124055</v>
      </c>
      <c r="F430" s="91">
        <v>25631</v>
      </c>
      <c r="G430" s="91">
        <v>13060</v>
      </c>
      <c r="H430" s="91">
        <v>12571</v>
      </c>
      <c r="I430" s="91">
        <v>200647</v>
      </c>
      <c r="J430" s="91">
        <v>97477</v>
      </c>
      <c r="K430" s="91">
        <v>103170</v>
      </c>
      <c r="L430" s="92">
        <f t="shared" si="18"/>
        <v>1086</v>
      </c>
      <c r="M430" s="92">
        <f t="shared" si="19"/>
        <v>963</v>
      </c>
      <c r="N430" s="93">
        <f t="shared" si="20"/>
        <v>94.37</v>
      </c>
      <c r="O430" s="93">
        <f t="shared" si="20"/>
        <v>96.39</v>
      </c>
      <c r="P430" s="93">
        <f t="shared" si="20"/>
        <v>92.54</v>
      </c>
    </row>
    <row r="431" spans="1:16" s="94" customFormat="1" ht="15.9" customHeight="1">
      <c r="A431" s="89" t="s">
        <v>929</v>
      </c>
      <c r="B431" s="90" t="s">
        <v>499</v>
      </c>
      <c r="C431" s="91">
        <v>229706</v>
      </c>
      <c r="D431" s="91">
        <v>106983</v>
      </c>
      <c r="E431" s="91">
        <v>122723</v>
      </c>
      <c r="F431" s="91">
        <v>25483</v>
      </c>
      <c r="G431" s="91">
        <v>12980</v>
      </c>
      <c r="H431" s="91">
        <v>12503</v>
      </c>
      <c r="I431" s="91">
        <v>188743</v>
      </c>
      <c r="J431" s="91">
        <v>90325</v>
      </c>
      <c r="K431" s="91">
        <v>98418</v>
      </c>
      <c r="L431" s="92">
        <f t="shared" si="18"/>
        <v>1147</v>
      </c>
      <c r="M431" s="92">
        <f t="shared" si="19"/>
        <v>963</v>
      </c>
      <c r="N431" s="93">
        <f t="shared" si="20"/>
        <v>92.42</v>
      </c>
      <c r="O431" s="93">
        <f t="shared" si="20"/>
        <v>96.09</v>
      </c>
      <c r="P431" s="93">
        <f t="shared" si="20"/>
        <v>89.29</v>
      </c>
    </row>
    <row r="432" spans="1:16" s="94" customFormat="1" ht="15.9" customHeight="1">
      <c r="A432" s="89" t="s">
        <v>930</v>
      </c>
      <c r="B432" s="90" t="s">
        <v>499</v>
      </c>
      <c r="C432" s="96">
        <v>192761</v>
      </c>
      <c r="D432" s="96">
        <v>92960</v>
      </c>
      <c r="E432" s="96">
        <v>99801</v>
      </c>
      <c r="F432" s="96">
        <v>24584</v>
      </c>
      <c r="G432" s="96">
        <v>12621</v>
      </c>
      <c r="H432" s="96">
        <v>11963</v>
      </c>
      <c r="I432" s="96">
        <v>154740</v>
      </c>
      <c r="J432" s="96">
        <v>76527</v>
      </c>
      <c r="K432" s="96">
        <v>78213</v>
      </c>
      <c r="L432" s="92">
        <f t="shared" si="18"/>
        <v>1074</v>
      </c>
      <c r="M432" s="92">
        <f t="shared" si="19"/>
        <v>948</v>
      </c>
      <c r="N432" s="93">
        <f t="shared" si="20"/>
        <v>92.01</v>
      </c>
      <c r="O432" s="93">
        <f t="shared" si="20"/>
        <v>95.26</v>
      </c>
      <c r="P432" s="93">
        <f t="shared" si="20"/>
        <v>89.04</v>
      </c>
    </row>
    <row r="433" spans="1:16" s="94" customFormat="1" ht="15.9" customHeight="1">
      <c r="A433" s="89" t="s">
        <v>931</v>
      </c>
      <c r="B433" s="90" t="s">
        <v>499</v>
      </c>
      <c r="C433" s="91">
        <v>127971</v>
      </c>
      <c r="D433" s="91">
        <v>61740</v>
      </c>
      <c r="E433" s="91">
        <v>66231</v>
      </c>
      <c r="F433" s="91">
        <v>11118</v>
      </c>
      <c r="G433" s="91">
        <v>5700</v>
      </c>
      <c r="H433" s="91">
        <v>5418</v>
      </c>
      <c r="I433" s="91">
        <v>114394</v>
      </c>
      <c r="J433" s="91">
        <v>55188</v>
      </c>
      <c r="K433" s="91">
        <v>59206</v>
      </c>
      <c r="L433" s="92">
        <f t="shared" si="18"/>
        <v>1073</v>
      </c>
      <c r="M433" s="92">
        <f t="shared" si="19"/>
        <v>951</v>
      </c>
      <c r="N433" s="93">
        <f t="shared" si="20"/>
        <v>97.9</v>
      </c>
      <c r="O433" s="93">
        <f t="shared" si="20"/>
        <v>98.48</v>
      </c>
      <c r="P433" s="93">
        <f t="shared" si="20"/>
        <v>97.36</v>
      </c>
    </row>
    <row r="434" spans="1:16" s="94" customFormat="1" ht="15.9" customHeight="1">
      <c r="A434" s="89" t="s">
        <v>932</v>
      </c>
      <c r="B434" s="90" t="s">
        <v>499</v>
      </c>
      <c r="C434" s="91">
        <v>114901</v>
      </c>
      <c r="D434" s="91">
        <v>55276</v>
      </c>
      <c r="E434" s="91">
        <v>59625</v>
      </c>
      <c r="F434" s="91">
        <v>10176</v>
      </c>
      <c r="G434" s="91">
        <v>5225</v>
      </c>
      <c r="H434" s="91">
        <v>4951</v>
      </c>
      <c r="I434" s="91">
        <v>100977</v>
      </c>
      <c r="J434" s="91">
        <v>48815</v>
      </c>
      <c r="K434" s="91">
        <v>52162</v>
      </c>
      <c r="L434" s="92">
        <f t="shared" si="18"/>
        <v>1079</v>
      </c>
      <c r="M434" s="92">
        <f t="shared" si="19"/>
        <v>948</v>
      </c>
      <c r="N434" s="93">
        <f t="shared" si="20"/>
        <v>96.42</v>
      </c>
      <c r="O434" s="93">
        <f t="shared" si="20"/>
        <v>97.53</v>
      </c>
      <c r="P434" s="93">
        <f t="shared" si="20"/>
        <v>95.41</v>
      </c>
    </row>
    <row r="435" spans="1:16" s="94" customFormat="1" ht="15.9" customHeight="1">
      <c r="A435" s="89" t="s">
        <v>933</v>
      </c>
      <c r="B435" s="90" t="s">
        <v>499</v>
      </c>
      <c r="C435" s="91">
        <v>114574</v>
      </c>
      <c r="D435" s="91">
        <v>56753</v>
      </c>
      <c r="E435" s="91">
        <v>57821</v>
      </c>
      <c r="F435" s="91">
        <v>11255</v>
      </c>
      <c r="G435" s="91">
        <v>5834</v>
      </c>
      <c r="H435" s="91">
        <v>5421</v>
      </c>
      <c r="I435" s="91">
        <v>98398</v>
      </c>
      <c r="J435" s="91">
        <v>49412</v>
      </c>
      <c r="K435" s="91">
        <v>48986</v>
      </c>
      <c r="L435" s="92">
        <f t="shared" si="18"/>
        <v>1019</v>
      </c>
      <c r="M435" s="92">
        <f t="shared" si="19"/>
        <v>929</v>
      </c>
      <c r="N435" s="93">
        <f t="shared" si="20"/>
        <v>95.24</v>
      </c>
      <c r="O435" s="93">
        <f t="shared" si="20"/>
        <v>97.04</v>
      </c>
      <c r="P435" s="93">
        <f t="shared" si="20"/>
        <v>93.48</v>
      </c>
    </row>
    <row r="436" spans="1:16" s="94" customFormat="1" ht="15.9" customHeight="1">
      <c r="A436" s="101" t="s">
        <v>934</v>
      </c>
      <c r="B436" s="90" t="s">
        <v>499</v>
      </c>
      <c r="C436" s="96">
        <v>8696010</v>
      </c>
      <c r="D436" s="96">
        <v>4389200</v>
      </c>
      <c r="E436" s="96">
        <v>4306810</v>
      </c>
      <c r="F436" s="96">
        <v>816862</v>
      </c>
      <c r="G436" s="96">
        <v>416238</v>
      </c>
      <c r="H436" s="96">
        <v>400624</v>
      </c>
      <c r="I436" s="96">
        <v>7118747</v>
      </c>
      <c r="J436" s="96">
        <v>3717302</v>
      </c>
      <c r="K436" s="96">
        <v>3401445</v>
      </c>
      <c r="L436" s="92">
        <f t="shared" si="18"/>
        <v>981</v>
      </c>
      <c r="M436" s="92">
        <f t="shared" si="19"/>
        <v>962</v>
      </c>
      <c r="N436" s="93">
        <f t="shared" si="20"/>
        <v>90.35</v>
      </c>
      <c r="O436" s="93">
        <f t="shared" si="20"/>
        <v>93.57</v>
      </c>
      <c r="P436" s="93">
        <f t="shared" si="20"/>
        <v>87.08</v>
      </c>
    </row>
    <row r="437" spans="1:16" s="94" customFormat="1" ht="15.9" customHeight="1">
      <c r="A437" s="89" t="s">
        <v>935</v>
      </c>
      <c r="B437" s="90" t="s">
        <v>499</v>
      </c>
      <c r="C437" s="96">
        <v>2151466</v>
      </c>
      <c r="D437" s="96">
        <v>1077812</v>
      </c>
      <c r="E437" s="96">
        <v>1073654</v>
      </c>
      <c r="F437" s="96">
        <v>193497</v>
      </c>
      <c r="G437" s="96">
        <v>98499</v>
      </c>
      <c r="H437" s="96">
        <v>94998</v>
      </c>
      <c r="I437" s="96">
        <v>1747178</v>
      </c>
      <c r="J437" s="96">
        <v>912408</v>
      </c>
      <c r="K437" s="96">
        <v>834770</v>
      </c>
      <c r="L437" s="92">
        <f t="shared" si="18"/>
        <v>996</v>
      </c>
      <c r="M437" s="92">
        <f t="shared" si="19"/>
        <v>964</v>
      </c>
      <c r="N437" s="93">
        <f t="shared" si="20"/>
        <v>89.23</v>
      </c>
      <c r="O437" s="93">
        <f t="shared" si="20"/>
        <v>93.17</v>
      </c>
      <c r="P437" s="93">
        <f t="shared" si="20"/>
        <v>85.3</v>
      </c>
    </row>
    <row r="438" spans="1:16" s="94" customFormat="1" ht="15.9" customHeight="1">
      <c r="A438" s="89" t="s">
        <v>936</v>
      </c>
      <c r="B438" s="90" t="s">
        <v>499</v>
      </c>
      <c r="C438" s="96">
        <v>1462420</v>
      </c>
      <c r="D438" s="96">
        <v>732861</v>
      </c>
      <c r="E438" s="96">
        <v>729559</v>
      </c>
      <c r="F438" s="96">
        <v>132904</v>
      </c>
      <c r="G438" s="96">
        <v>68026</v>
      </c>
      <c r="H438" s="96">
        <v>64878</v>
      </c>
      <c r="I438" s="96">
        <v>1210645</v>
      </c>
      <c r="J438" s="96">
        <v>630962</v>
      </c>
      <c r="K438" s="96">
        <v>579683</v>
      </c>
      <c r="L438" s="92">
        <f t="shared" si="18"/>
        <v>995</v>
      </c>
      <c r="M438" s="92">
        <f t="shared" si="19"/>
        <v>954</v>
      </c>
      <c r="N438" s="93">
        <f t="shared" si="20"/>
        <v>91.06</v>
      </c>
      <c r="O438" s="93">
        <f t="shared" si="20"/>
        <v>94.91</v>
      </c>
      <c r="P438" s="93">
        <f t="shared" si="20"/>
        <v>87.21</v>
      </c>
    </row>
    <row r="439" spans="1:16" s="94" customFormat="1" ht="15.9" customHeight="1">
      <c r="A439" s="89" t="s">
        <v>937</v>
      </c>
      <c r="B439" s="90" t="s">
        <v>499</v>
      </c>
      <c r="C439" s="96">
        <v>1021717</v>
      </c>
      <c r="D439" s="96">
        <v>507180</v>
      </c>
      <c r="E439" s="96">
        <v>514537</v>
      </c>
      <c r="F439" s="96">
        <v>89176</v>
      </c>
      <c r="G439" s="96">
        <v>45321</v>
      </c>
      <c r="H439" s="96">
        <v>43855</v>
      </c>
      <c r="I439" s="96">
        <v>850484</v>
      </c>
      <c r="J439" s="96">
        <v>437399</v>
      </c>
      <c r="K439" s="96">
        <v>413085</v>
      </c>
      <c r="L439" s="92">
        <f t="shared" si="18"/>
        <v>1015</v>
      </c>
      <c r="M439" s="92">
        <f t="shared" si="19"/>
        <v>968</v>
      </c>
      <c r="N439" s="93">
        <f t="shared" si="20"/>
        <v>91.2</v>
      </c>
      <c r="O439" s="93">
        <f t="shared" si="20"/>
        <v>94.7</v>
      </c>
      <c r="P439" s="93">
        <f t="shared" si="20"/>
        <v>87.76</v>
      </c>
    </row>
    <row r="440" spans="1:16" s="94" customFormat="1" ht="15.9" customHeight="1">
      <c r="A440" s="89" t="s">
        <v>938</v>
      </c>
      <c r="B440" s="90" t="s">
        <v>499</v>
      </c>
      <c r="C440" s="96">
        <v>962982</v>
      </c>
      <c r="D440" s="96">
        <v>489465</v>
      </c>
      <c r="E440" s="96">
        <v>473517</v>
      </c>
      <c r="F440" s="96">
        <v>101797</v>
      </c>
      <c r="G440" s="96">
        <v>52005</v>
      </c>
      <c r="H440" s="96">
        <v>49792</v>
      </c>
      <c r="I440" s="96">
        <v>742982</v>
      </c>
      <c r="J440" s="96">
        <v>399561</v>
      </c>
      <c r="K440" s="96">
        <v>343421</v>
      </c>
      <c r="L440" s="92">
        <f t="shared" si="18"/>
        <v>967</v>
      </c>
      <c r="M440" s="92">
        <f t="shared" si="19"/>
        <v>957</v>
      </c>
      <c r="N440" s="93">
        <f t="shared" si="20"/>
        <v>86.27</v>
      </c>
      <c r="O440" s="93">
        <f t="shared" si="20"/>
        <v>91.34</v>
      </c>
      <c r="P440" s="93">
        <f t="shared" si="20"/>
        <v>81.05</v>
      </c>
    </row>
    <row r="441" spans="1:16" s="94" customFormat="1" ht="15.9" customHeight="1">
      <c r="A441" s="89" t="s">
        <v>939</v>
      </c>
      <c r="B441" s="90" t="s">
        <v>499</v>
      </c>
      <c r="C441" s="96">
        <v>919150</v>
      </c>
      <c r="D441" s="96">
        <v>463267</v>
      </c>
      <c r="E441" s="96">
        <v>455883</v>
      </c>
      <c r="F441" s="96">
        <v>82073</v>
      </c>
      <c r="G441" s="96">
        <v>42024</v>
      </c>
      <c r="H441" s="96">
        <v>40049</v>
      </c>
      <c r="I441" s="96">
        <v>700821</v>
      </c>
      <c r="J441" s="96">
        <v>374420</v>
      </c>
      <c r="K441" s="96">
        <v>326401</v>
      </c>
      <c r="L441" s="92">
        <f t="shared" si="18"/>
        <v>984</v>
      </c>
      <c r="M441" s="92">
        <f t="shared" si="19"/>
        <v>953</v>
      </c>
      <c r="N441" s="93">
        <f t="shared" si="20"/>
        <v>83.72</v>
      </c>
      <c r="O441" s="93">
        <f t="shared" si="20"/>
        <v>88.88</v>
      </c>
      <c r="P441" s="93">
        <f t="shared" si="20"/>
        <v>78.489999999999995</v>
      </c>
    </row>
    <row r="442" spans="1:16" s="94" customFormat="1" ht="15.9" customHeight="1">
      <c r="A442" s="89" t="s">
        <v>940</v>
      </c>
      <c r="B442" s="90" t="s">
        <v>499</v>
      </c>
      <c r="C442" s="96">
        <v>521776</v>
      </c>
      <c r="D442" s="96">
        <v>261470</v>
      </c>
      <c r="E442" s="96">
        <v>260306</v>
      </c>
      <c r="F442" s="96">
        <v>47029</v>
      </c>
      <c r="G442" s="96">
        <v>24002</v>
      </c>
      <c r="H442" s="96">
        <v>23027</v>
      </c>
      <c r="I442" s="96">
        <v>403496</v>
      </c>
      <c r="J442" s="96">
        <v>214981</v>
      </c>
      <c r="K442" s="96">
        <v>188515</v>
      </c>
      <c r="L442" s="92">
        <f t="shared" si="18"/>
        <v>996</v>
      </c>
      <c r="M442" s="92">
        <f t="shared" si="19"/>
        <v>959</v>
      </c>
      <c r="N442" s="93">
        <f t="shared" si="20"/>
        <v>84.99</v>
      </c>
      <c r="O442" s="93">
        <f t="shared" si="20"/>
        <v>90.53</v>
      </c>
      <c r="P442" s="93">
        <f t="shared" si="20"/>
        <v>79.45</v>
      </c>
    </row>
    <row r="443" spans="1:16" s="94" customFormat="1" ht="15.9" customHeight="1">
      <c r="A443" s="89" t="s">
        <v>941</v>
      </c>
      <c r="B443" s="90" t="s">
        <v>499</v>
      </c>
      <c r="C443" s="96">
        <v>498984</v>
      </c>
      <c r="D443" s="96">
        <v>246710</v>
      </c>
      <c r="E443" s="96">
        <v>252274</v>
      </c>
      <c r="F443" s="96">
        <v>46335</v>
      </c>
      <c r="G443" s="96">
        <v>23677</v>
      </c>
      <c r="H443" s="96">
        <v>22658</v>
      </c>
      <c r="I443" s="96">
        <v>411281</v>
      </c>
      <c r="J443" s="96">
        <v>211727</v>
      </c>
      <c r="K443" s="96">
        <v>199554</v>
      </c>
      <c r="L443" s="92">
        <f t="shared" si="18"/>
        <v>1023</v>
      </c>
      <c r="M443" s="92">
        <f t="shared" si="19"/>
        <v>957</v>
      </c>
      <c r="N443" s="93">
        <f t="shared" si="20"/>
        <v>90.86</v>
      </c>
      <c r="O443" s="93">
        <f t="shared" si="20"/>
        <v>94.93</v>
      </c>
      <c r="P443" s="93">
        <f t="shared" si="20"/>
        <v>86.91</v>
      </c>
    </row>
    <row r="444" spans="1:16" s="94" customFormat="1" ht="15.9" customHeight="1">
      <c r="A444" s="89" t="s">
        <v>942</v>
      </c>
      <c r="B444" s="90" t="s">
        <v>499</v>
      </c>
      <c r="C444" s="96">
        <v>481966</v>
      </c>
      <c r="D444" s="96">
        <v>239735</v>
      </c>
      <c r="E444" s="96">
        <v>242231</v>
      </c>
      <c r="F444" s="96">
        <v>45049</v>
      </c>
      <c r="G444" s="96">
        <v>22889</v>
      </c>
      <c r="H444" s="96">
        <v>22160</v>
      </c>
      <c r="I444" s="96">
        <v>381382</v>
      </c>
      <c r="J444" s="96">
        <v>200068</v>
      </c>
      <c r="K444" s="96">
        <v>181314</v>
      </c>
      <c r="L444" s="92">
        <f t="shared" si="18"/>
        <v>1010</v>
      </c>
      <c r="M444" s="92">
        <f t="shared" si="19"/>
        <v>968</v>
      </c>
      <c r="N444" s="93">
        <f t="shared" si="20"/>
        <v>87.29</v>
      </c>
      <c r="O444" s="93">
        <f t="shared" si="20"/>
        <v>92.26</v>
      </c>
      <c r="P444" s="93">
        <f t="shared" si="20"/>
        <v>82.39</v>
      </c>
    </row>
    <row r="445" spans="1:16" s="94" customFormat="1" ht="15.9" customHeight="1">
      <c r="A445" s="89" t="s">
        <v>943</v>
      </c>
      <c r="B445" s="90" t="s">
        <v>499</v>
      </c>
      <c r="C445" s="96">
        <v>410760</v>
      </c>
      <c r="D445" s="96">
        <v>205459</v>
      </c>
      <c r="E445" s="96">
        <v>205301</v>
      </c>
      <c r="F445" s="96">
        <v>42756</v>
      </c>
      <c r="G445" s="96">
        <v>21596</v>
      </c>
      <c r="H445" s="96">
        <v>21160</v>
      </c>
      <c r="I445" s="96">
        <v>338949</v>
      </c>
      <c r="J445" s="96">
        <v>174381</v>
      </c>
      <c r="K445" s="96">
        <v>164568</v>
      </c>
      <c r="L445" s="92">
        <f t="shared" si="18"/>
        <v>999</v>
      </c>
      <c r="M445" s="92">
        <f t="shared" si="19"/>
        <v>980</v>
      </c>
      <c r="N445" s="93">
        <f t="shared" si="20"/>
        <v>92.1</v>
      </c>
      <c r="O445" s="93">
        <f t="shared" si="20"/>
        <v>94.84</v>
      </c>
      <c r="P445" s="93">
        <f t="shared" si="20"/>
        <v>89.37</v>
      </c>
    </row>
    <row r="446" spans="1:16" s="94" customFormat="1" ht="15.9" customHeight="1">
      <c r="A446" s="89" t="s">
        <v>944</v>
      </c>
      <c r="B446" s="90" t="s">
        <v>499</v>
      </c>
      <c r="C446" s="96">
        <v>292132</v>
      </c>
      <c r="D446" s="96">
        <v>145438</v>
      </c>
      <c r="E446" s="96">
        <v>146694</v>
      </c>
      <c r="F446" s="96">
        <v>26169</v>
      </c>
      <c r="G446" s="96">
        <v>13327</v>
      </c>
      <c r="H446" s="96">
        <v>12842</v>
      </c>
      <c r="I446" s="96">
        <v>236961</v>
      </c>
      <c r="J446" s="96">
        <v>123409</v>
      </c>
      <c r="K446" s="96">
        <v>113552</v>
      </c>
      <c r="L446" s="92">
        <f t="shared" si="18"/>
        <v>1009</v>
      </c>
      <c r="M446" s="92">
        <f t="shared" si="19"/>
        <v>964</v>
      </c>
      <c r="N446" s="93">
        <f t="shared" si="20"/>
        <v>89.1</v>
      </c>
      <c r="O446" s="93">
        <f t="shared" si="20"/>
        <v>93.41</v>
      </c>
      <c r="P446" s="93">
        <f t="shared" si="20"/>
        <v>84.83</v>
      </c>
    </row>
    <row r="447" spans="1:16" s="94" customFormat="1" ht="15.9" customHeight="1">
      <c r="A447" s="89" t="s">
        <v>945</v>
      </c>
      <c r="B447" s="90" t="s">
        <v>499</v>
      </c>
      <c r="C447" s="96">
        <v>290724</v>
      </c>
      <c r="D447" s="96">
        <v>142765</v>
      </c>
      <c r="E447" s="96">
        <v>147959</v>
      </c>
      <c r="F447" s="96">
        <v>24760</v>
      </c>
      <c r="G447" s="96">
        <v>12778</v>
      </c>
      <c r="H447" s="96">
        <v>11982</v>
      </c>
      <c r="I447" s="96">
        <v>243017</v>
      </c>
      <c r="J447" s="96">
        <v>123561</v>
      </c>
      <c r="K447" s="96">
        <v>119456</v>
      </c>
      <c r="L447" s="92">
        <f t="shared" si="18"/>
        <v>1036</v>
      </c>
      <c r="M447" s="92">
        <f t="shared" si="19"/>
        <v>938</v>
      </c>
      <c r="N447" s="93">
        <f t="shared" si="20"/>
        <v>91.37</v>
      </c>
      <c r="O447" s="93">
        <f t="shared" si="20"/>
        <v>95.06</v>
      </c>
      <c r="P447" s="93">
        <f t="shared" si="20"/>
        <v>87.85</v>
      </c>
    </row>
    <row r="448" spans="1:16" s="94" customFormat="1" ht="15.9" customHeight="1">
      <c r="A448" s="89" t="s">
        <v>946</v>
      </c>
      <c r="B448" s="90" t="s">
        <v>499</v>
      </c>
      <c r="C448" s="96">
        <v>262346</v>
      </c>
      <c r="D448" s="96">
        <v>129884</v>
      </c>
      <c r="E448" s="96">
        <v>132462</v>
      </c>
      <c r="F448" s="96">
        <v>26109</v>
      </c>
      <c r="G448" s="96">
        <v>13406</v>
      </c>
      <c r="H448" s="96">
        <v>12703</v>
      </c>
      <c r="I448" s="96">
        <v>203977</v>
      </c>
      <c r="J448" s="96">
        <v>106997</v>
      </c>
      <c r="K448" s="96">
        <v>96980</v>
      </c>
      <c r="L448" s="92">
        <f t="shared" si="18"/>
        <v>1020</v>
      </c>
      <c r="M448" s="92">
        <f t="shared" si="19"/>
        <v>948</v>
      </c>
      <c r="N448" s="93">
        <f t="shared" si="20"/>
        <v>86.34</v>
      </c>
      <c r="O448" s="93">
        <f t="shared" si="20"/>
        <v>91.86</v>
      </c>
      <c r="P448" s="93">
        <f t="shared" si="20"/>
        <v>80.98</v>
      </c>
    </row>
    <row r="449" spans="1:16" s="94" customFormat="1" ht="15.9" customHeight="1">
      <c r="A449" s="89" t="s">
        <v>947</v>
      </c>
      <c r="B449" s="90" t="s">
        <v>499</v>
      </c>
      <c r="C449" s="96">
        <v>234688</v>
      </c>
      <c r="D449" s="96">
        <v>116869</v>
      </c>
      <c r="E449" s="96">
        <v>117819</v>
      </c>
      <c r="F449" s="96">
        <v>23183</v>
      </c>
      <c r="G449" s="96">
        <v>11760</v>
      </c>
      <c r="H449" s="96">
        <v>11423</v>
      </c>
      <c r="I449" s="96">
        <v>176698</v>
      </c>
      <c r="J449" s="96">
        <v>94563</v>
      </c>
      <c r="K449" s="96">
        <v>82135</v>
      </c>
      <c r="L449" s="92">
        <f t="shared" si="18"/>
        <v>1008</v>
      </c>
      <c r="M449" s="92">
        <f t="shared" si="19"/>
        <v>971</v>
      </c>
      <c r="N449" s="93">
        <f t="shared" si="20"/>
        <v>83.54</v>
      </c>
      <c r="O449" s="93">
        <f t="shared" si="20"/>
        <v>89.97</v>
      </c>
      <c r="P449" s="93">
        <f t="shared" si="20"/>
        <v>77.2</v>
      </c>
    </row>
    <row r="450" spans="1:16" s="94" customFormat="1" ht="15.9" customHeight="1">
      <c r="A450" s="89" t="s">
        <v>948</v>
      </c>
      <c r="B450" s="90" t="s">
        <v>499</v>
      </c>
      <c r="C450" s="96">
        <v>233763</v>
      </c>
      <c r="D450" s="96">
        <v>116536</v>
      </c>
      <c r="E450" s="96">
        <v>117227</v>
      </c>
      <c r="F450" s="96">
        <v>21175</v>
      </c>
      <c r="G450" s="96">
        <v>11002</v>
      </c>
      <c r="H450" s="96">
        <v>10173</v>
      </c>
      <c r="I450" s="96">
        <v>187223</v>
      </c>
      <c r="J450" s="96">
        <v>99007</v>
      </c>
      <c r="K450" s="96">
        <v>88216</v>
      </c>
      <c r="L450" s="92">
        <f t="shared" ref="L450:L469" si="21">ROUND((E450/D450)*1000,0)</f>
        <v>1006</v>
      </c>
      <c r="M450" s="92">
        <f t="shared" ref="M450:M469" si="22">ROUND((H450/G450)*1000,0)</f>
        <v>925</v>
      </c>
      <c r="N450" s="93">
        <f t="shared" ref="N450:P469" si="23">ROUND(I450/(C450-F450)*100,2)</f>
        <v>88.07</v>
      </c>
      <c r="O450" s="93">
        <f t="shared" si="23"/>
        <v>93.82</v>
      </c>
      <c r="P450" s="93">
        <f t="shared" si="23"/>
        <v>82.4</v>
      </c>
    </row>
    <row r="451" spans="1:16" s="94" customFormat="1" ht="15.9" customHeight="1">
      <c r="A451" s="89" t="s">
        <v>949</v>
      </c>
      <c r="B451" s="90" t="s">
        <v>499</v>
      </c>
      <c r="C451" s="96">
        <v>233374</v>
      </c>
      <c r="D451" s="96">
        <v>115294</v>
      </c>
      <c r="E451" s="96">
        <v>118080</v>
      </c>
      <c r="F451" s="96">
        <v>18643</v>
      </c>
      <c r="G451" s="96">
        <v>9333</v>
      </c>
      <c r="H451" s="96">
        <v>9310</v>
      </c>
      <c r="I451" s="96">
        <v>193689</v>
      </c>
      <c r="J451" s="96">
        <v>100742</v>
      </c>
      <c r="K451" s="96">
        <v>92947</v>
      </c>
      <c r="L451" s="92">
        <f t="shared" si="21"/>
        <v>1024</v>
      </c>
      <c r="M451" s="92">
        <f t="shared" si="22"/>
        <v>998</v>
      </c>
      <c r="N451" s="93">
        <f t="shared" si="23"/>
        <v>90.2</v>
      </c>
      <c r="O451" s="93">
        <f t="shared" si="23"/>
        <v>95.07</v>
      </c>
      <c r="P451" s="93">
        <f t="shared" si="23"/>
        <v>85.45</v>
      </c>
    </row>
    <row r="452" spans="1:16" s="94" customFormat="1" ht="15.9" customHeight="1">
      <c r="A452" s="89" t="s">
        <v>950</v>
      </c>
      <c r="B452" s="90" t="s">
        <v>499</v>
      </c>
      <c r="C452" s="96">
        <v>229507</v>
      </c>
      <c r="D452" s="96">
        <v>118133</v>
      </c>
      <c r="E452" s="96">
        <v>111374</v>
      </c>
      <c r="F452" s="96">
        <v>27724</v>
      </c>
      <c r="G452" s="96">
        <v>14147</v>
      </c>
      <c r="H452" s="96">
        <v>13577</v>
      </c>
      <c r="I452" s="96">
        <v>178048</v>
      </c>
      <c r="J452" s="96">
        <v>95487</v>
      </c>
      <c r="K452" s="96">
        <v>82561</v>
      </c>
      <c r="L452" s="92">
        <f t="shared" si="21"/>
        <v>943</v>
      </c>
      <c r="M452" s="92">
        <f t="shared" si="22"/>
        <v>960</v>
      </c>
      <c r="N452" s="93">
        <f t="shared" si="23"/>
        <v>88.24</v>
      </c>
      <c r="O452" s="93">
        <f t="shared" si="23"/>
        <v>91.83</v>
      </c>
      <c r="P452" s="93">
        <f t="shared" si="23"/>
        <v>84.42</v>
      </c>
    </row>
    <row r="453" spans="1:16" s="94" customFormat="1" ht="15.9" customHeight="1">
      <c r="A453" s="89" t="s">
        <v>951</v>
      </c>
      <c r="B453" s="98" t="s">
        <v>341</v>
      </c>
      <c r="C453" s="96">
        <v>224329</v>
      </c>
      <c r="D453" s="96">
        <v>110132</v>
      </c>
      <c r="E453" s="96">
        <v>114197</v>
      </c>
      <c r="F453" s="96">
        <v>19034</v>
      </c>
      <c r="G453" s="96">
        <v>9599</v>
      </c>
      <c r="H453" s="96">
        <v>9435</v>
      </c>
      <c r="I453" s="96">
        <v>195748</v>
      </c>
      <c r="J453" s="96">
        <v>97545</v>
      </c>
      <c r="K453" s="96">
        <v>98203</v>
      </c>
      <c r="L453" s="92">
        <f t="shared" si="21"/>
        <v>1037</v>
      </c>
      <c r="M453" s="92">
        <f t="shared" si="22"/>
        <v>983</v>
      </c>
      <c r="N453" s="93">
        <f t="shared" si="23"/>
        <v>95.35</v>
      </c>
      <c r="O453" s="93">
        <f t="shared" si="23"/>
        <v>97.03</v>
      </c>
      <c r="P453" s="93">
        <f t="shared" si="23"/>
        <v>93.74</v>
      </c>
    </row>
    <row r="454" spans="1:16" s="94" customFormat="1" ht="15.9" customHeight="1">
      <c r="A454" s="89" t="s">
        <v>952</v>
      </c>
      <c r="B454" s="90" t="s">
        <v>499</v>
      </c>
      <c r="C454" s="96">
        <v>221749</v>
      </c>
      <c r="D454" s="96">
        <v>110800</v>
      </c>
      <c r="E454" s="96">
        <v>110949</v>
      </c>
      <c r="F454" s="96">
        <v>19835</v>
      </c>
      <c r="G454" s="96">
        <v>10022</v>
      </c>
      <c r="H454" s="96">
        <v>9813</v>
      </c>
      <c r="I454" s="96">
        <v>175561</v>
      </c>
      <c r="J454" s="96">
        <v>92669</v>
      </c>
      <c r="K454" s="96">
        <v>82892</v>
      </c>
      <c r="L454" s="92">
        <f t="shared" si="21"/>
        <v>1001</v>
      </c>
      <c r="M454" s="92">
        <f t="shared" si="22"/>
        <v>979</v>
      </c>
      <c r="N454" s="93">
        <f t="shared" si="23"/>
        <v>86.95</v>
      </c>
      <c r="O454" s="93">
        <f t="shared" si="23"/>
        <v>91.95</v>
      </c>
      <c r="P454" s="93">
        <f t="shared" si="23"/>
        <v>81.96</v>
      </c>
    </row>
    <row r="455" spans="1:16" s="94" customFormat="1" ht="15.9" customHeight="1">
      <c r="A455" s="89" t="s">
        <v>953</v>
      </c>
      <c r="B455" s="90" t="s">
        <v>499</v>
      </c>
      <c r="C455" s="96">
        <v>194992</v>
      </c>
      <c r="D455" s="96">
        <v>98642</v>
      </c>
      <c r="E455" s="96">
        <v>96350</v>
      </c>
      <c r="F455" s="96">
        <v>16613</v>
      </c>
      <c r="G455" s="96">
        <v>8465</v>
      </c>
      <c r="H455" s="96">
        <v>8148</v>
      </c>
      <c r="I455" s="96">
        <v>132764</v>
      </c>
      <c r="J455" s="96">
        <v>73805</v>
      </c>
      <c r="K455" s="96">
        <v>58959</v>
      </c>
      <c r="L455" s="92">
        <f t="shared" si="21"/>
        <v>977</v>
      </c>
      <c r="M455" s="92">
        <f t="shared" si="22"/>
        <v>963</v>
      </c>
      <c r="N455" s="93">
        <f t="shared" si="23"/>
        <v>74.430000000000007</v>
      </c>
      <c r="O455" s="93">
        <f t="shared" si="23"/>
        <v>81.84</v>
      </c>
      <c r="P455" s="93">
        <f t="shared" si="23"/>
        <v>66.849999999999994</v>
      </c>
    </row>
    <row r="456" spans="1:16" s="94" customFormat="1" ht="15.9" customHeight="1">
      <c r="A456" s="89" t="s">
        <v>954</v>
      </c>
      <c r="B456" s="90" t="s">
        <v>499</v>
      </c>
      <c r="C456" s="96">
        <v>181347</v>
      </c>
      <c r="D456" s="96">
        <v>90502</v>
      </c>
      <c r="E456" s="96">
        <v>90845</v>
      </c>
      <c r="F456" s="96">
        <v>16830</v>
      </c>
      <c r="G456" s="96">
        <v>8582</v>
      </c>
      <c r="H456" s="96">
        <v>8248</v>
      </c>
      <c r="I456" s="96">
        <v>148458</v>
      </c>
      <c r="J456" s="96">
        <v>77453</v>
      </c>
      <c r="K456" s="96">
        <v>71005</v>
      </c>
      <c r="L456" s="92">
        <f t="shared" si="21"/>
        <v>1004</v>
      </c>
      <c r="M456" s="92">
        <f t="shared" si="22"/>
        <v>961</v>
      </c>
      <c r="N456" s="93">
        <f t="shared" si="23"/>
        <v>90.24</v>
      </c>
      <c r="O456" s="93">
        <f t="shared" si="23"/>
        <v>94.55</v>
      </c>
      <c r="P456" s="93">
        <f t="shared" si="23"/>
        <v>85.97</v>
      </c>
    </row>
    <row r="457" spans="1:16" s="94" customFormat="1" ht="15.9" customHeight="1">
      <c r="A457" s="89" t="s">
        <v>955</v>
      </c>
      <c r="B457" s="90" t="s">
        <v>499</v>
      </c>
      <c r="C457" s="96">
        <v>178925</v>
      </c>
      <c r="D457" s="96">
        <v>90350</v>
      </c>
      <c r="E457" s="96">
        <v>88575</v>
      </c>
      <c r="F457" s="96">
        <v>13657</v>
      </c>
      <c r="G457" s="96">
        <v>7201</v>
      </c>
      <c r="H457" s="96">
        <v>6456</v>
      </c>
      <c r="I457" s="96">
        <v>144512</v>
      </c>
      <c r="J457" s="96">
        <v>77473</v>
      </c>
      <c r="K457" s="96">
        <v>67039</v>
      </c>
      <c r="L457" s="92">
        <f t="shared" si="21"/>
        <v>980</v>
      </c>
      <c r="M457" s="92">
        <f t="shared" si="22"/>
        <v>897</v>
      </c>
      <c r="N457" s="93">
        <f t="shared" si="23"/>
        <v>87.44</v>
      </c>
      <c r="O457" s="93">
        <f t="shared" si="23"/>
        <v>93.17</v>
      </c>
      <c r="P457" s="93">
        <f t="shared" si="23"/>
        <v>81.64</v>
      </c>
    </row>
    <row r="458" spans="1:16" s="94" customFormat="1" ht="15.9" customHeight="1">
      <c r="A458" s="89" t="s">
        <v>956</v>
      </c>
      <c r="B458" s="98" t="s">
        <v>341</v>
      </c>
      <c r="C458" s="91">
        <v>173361</v>
      </c>
      <c r="D458" s="91">
        <v>85593</v>
      </c>
      <c r="E458" s="91">
        <v>87768</v>
      </c>
      <c r="F458" s="91">
        <v>15940</v>
      </c>
      <c r="G458" s="91">
        <v>8153</v>
      </c>
      <c r="H458" s="91">
        <v>7787</v>
      </c>
      <c r="I458" s="91">
        <v>139388</v>
      </c>
      <c r="J458" s="91">
        <v>72083</v>
      </c>
      <c r="K458" s="91">
        <v>67305</v>
      </c>
      <c r="L458" s="92">
        <f t="shared" si="21"/>
        <v>1025</v>
      </c>
      <c r="M458" s="92">
        <f t="shared" si="22"/>
        <v>955</v>
      </c>
      <c r="N458" s="93">
        <f t="shared" si="23"/>
        <v>88.54</v>
      </c>
      <c r="O458" s="93">
        <f t="shared" si="23"/>
        <v>93.08</v>
      </c>
      <c r="P458" s="93">
        <f t="shared" si="23"/>
        <v>84.15</v>
      </c>
    </row>
    <row r="459" spans="1:16" s="94" customFormat="1" ht="15.9" customHeight="1">
      <c r="A459" s="89" t="s">
        <v>957</v>
      </c>
      <c r="B459" s="90" t="s">
        <v>499</v>
      </c>
      <c r="C459" s="96">
        <v>167098</v>
      </c>
      <c r="D459" s="96">
        <v>82844</v>
      </c>
      <c r="E459" s="96">
        <v>84254</v>
      </c>
      <c r="F459" s="96">
        <v>14552</v>
      </c>
      <c r="G459" s="96">
        <v>7309</v>
      </c>
      <c r="H459" s="96">
        <v>7243</v>
      </c>
      <c r="I459" s="96">
        <v>139008</v>
      </c>
      <c r="J459" s="96">
        <v>71612</v>
      </c>
      <c r="K459" s="96">
        <v>67396</v>
      </c>
      <c r="L459" s="92">
        <f t="shared" si="21"/>
        <v>1017</v>
      </c>
      <c r="M459" s="92">
        <f t="shared" si="22"/>
        <v>991</v>
      </c>
      <c r="N459" s="93">
        <f t="shared" si="23"/>
        <v>91.13</v>
      </c>
      <c r="O459" s="93">
        <f t="shared" si="23"/>
        <v>94.81</v>
      </c>
      <c r="P459" s="93">
        <f t="shared" si="23"/>
        <v>87.51</v>
      </c>
    </row>
    <row r="460" spans="1:16" s="94" customFormat="1" ht="15.9" customHeight="1">
      <c r="A460" s="101" t="s">
        <v>958</v>
      </c>
      <c r="B460" s="98" t="s">
        <v>341</v>
      </c>
      <c r="C460" s="96">
        <v>144683</v>
      </c>
      <c r="D460" s="96">
        <v>72351</v>
      </c>
      <c r="E460" s="96">
        <v>72332</v>
      </c>
      <c r="F460" s="96">
        <v>14530</v>
      </c>
      <c r="G460" s="96">
        <v>7413</v>
      </c>
      <c r="H460" s="96">
        <v>7117</v>
      </c>
      <c r="I460" s="96">
        <v>106256</v>
      </c>
      <c r="J460" s="96">
        <v>55585</v>
      </c>
      <c r="K460" s="96">
        <v>50671</v>
      </c>
      <c r="L460" s="92">
        <f t="shared" si="21"/>
        <v>1000</v>
      </c>
      <c r="M460" s="92">
        <f t="shared" si="22"/>
        <v>960</v>
      </c>
      <c r="N460" s="93">
        <f t="shared" si="23"/>
        <v>81.64</v>
      </c>
      <c r="O460" s="93">
        <f t="shared" si="23"/>
        <v>85.6</v>
      </c>
      <c r="P460" s="93">
        <f t="shared" si="23"/>
        <v>77.7</v>
      </c>
    </row>
    <row r="461" spans="1:16" s="94" customFormat="1" ht="15.9" customHeight="1">
      <c r="A461" s="89" t="s">
        <v>959</v>
      </c>
      <c r="B461" s="90" t="s">
        <v>499</v>
      </c>
      <c r="C461" s="96">
        <v>135235</v>
      </c>
      <c r="D461" s="96">
        <v>67260</v>
      </c>
      <c r="E461" s="96">
        <v>67975</v>
      </c>
      <c r="F461" s="96">
        <v>11031</v>
      </c>
      <c r="G461" s="96">
        <v>5683</v>
      </c>
      <c r="H461" s="96">
        <v>5348</v>
      </c>
      <c r="I461" s="96">
        <v>109900</v>
      </c>
      <c r="J461" s="96">
        <v>57352</v>
      </c>
      <c r="K461" s="96">
        <v>52548</v>
      </c>
      <c r="L461" s="92">
        <f t="shared" si="21"/>
        <v>1011</v>
      </c>
      <c r="M461" s="92">
        <f t="shared" si="22"/>
        <v>941</v>
      </c>
      <c r="N461" s="93">
        <f t="shared" si="23"/>
        <v>88.48</v>
      </c>
      <c r="O461" s="93">
        <f t="shared" si="23"/>
        <v>93.14</v>
      </c>
      <c r="P461" s="93">
        <f t="shared" si="23"/>
        <v>83.91</v>
      </c>
    </row>
    <row r="462" spans="1:16" s="94" customFormat="1" ht="15.9" customHeight="1">
      <c r="A462" s="101" t="s">
        <v>960</v>
      </c>
      <c r="B462" s="98" t="s">
        <v>341</v>
      </c>
      <c r="C462" s="91">
        <v>130119</v>
      </c>
      <c r="D462" s="91">
        <v>64624</v>
      </c>
      <c r="E462" s="91">
        <v>65495</v>
      </c>
      <c r="F462" s="91">
        <v>10504</v>
      </c>
      <c r="G462" s="91">
        <v>5371</v>
      </c>
      <c r="H462" s="91">
        <v>5133</v>
      </c>
      <c r="I462" s="91">
        <v>103172</v>
      </c>
      <c r="J462" s="91">
        <v>54622</v>
      </c>
      <c r="K462" s="91">
        <v>48550</v>
      </c>
      <c r="L462" s="92">
        <f t="shared" si="21"/>
        <v>1013</v>
      </c>
      <c r="M462" s="92">
        <f t="shared" si="22"/>
        <v>956</v>
      </c>
      <c r="N462" s="93">
        <f t="shared" si="23"/>
        <v>86.25</v>
      </c>
      <c r="O462" s="93">
        <f t="shared" si="23"/>
        <v>92.18</v>
      </c>
      <c r="P462" s="93">
        <f t="shared" si="23"/>
        <v>80.430000000000007</v>
      </c>
    </row>
    <row r="463" spans="1:16" s="94" customFormat="1" ht="15.9" customHeight="1">
      <c r="A463" s="89" t="s">
        <v>961</v>
      </c>
      <c r="B463" s="90" t="s">
        <v>499</v>
      </c>
      <c r="C463" s="96">
        <v>124274</v>
      </c>
      <c r="D463" s="96">
        <v>61564</v>
      </c>
      <c r="E463" s="96">
        <v>62710</v>
      </c>
      <c r="F463" s="96">
        <v>11876</v>
      </c>
      <c r="G463" s="96">
        <v>6014</v>
      </c>
      <c r="H463" s="96">
        <v>5862</v>
      </c>
      <c r="I463" s="96">
        <v>95231</v>
      </c>
      <c r="J463" s="96">
        <v>50296</v>
      </c>
      <c r="K463" s="96">
        <v>44935</v>
      </c>
      <c r="L463" s="92">
        <f t="shared" si="21"/>
        <v>1019</v>
      </c>
      <c r="M463" s="92">
        <f t="shared" si="22"/>
        <v>975</v>
      </c>
      <c r="N463" s="93">
        <f t="shared" si="23"/>
        <v>84.73</v>
      </c>
      <c r="O463" s="93">
        <f t="shared" si="23"/>
        <v>90.54</v>
      </c>
      <c r="P463" s="93">
        <f t="shared" si="23"/>
        <v>79.040000000000006</v>
      </c>
    </row>
    <row r="464" spans="1:16" s="94" customFormat="1" ht="15.9" customHeight="1">
      <c r="A464" s="89" t="s">
        <v>962</v>
      </c>
      <c r="B464" s="98" t="s">
        <v>341</v>
      </c>
      <c r="C464" s="96">
        <v>117215</v>
      </c>
      <c r="D464" s="96">
        <v>58601</v>
      </c>
      <c r="E464" s="96">
        <v>58614</v>
      </c>
      <c r="F464" s="96">
        <v>10853</v>
      </c>
      <c r="G464" s="96">
        <v>5566</v>
      </c>
      <c r="H464" s="96">
        <v>5287</v>
      </c>
      <c r="I464" s="96">
        <v>98054</v>
      </c>
      <c r="J464" s="96">
        <v>50798</v>
      </c>
      <c r="K464" s="96">
        <v>47256</v>
      </c>
      <c r="L464" s="92">
        <f t="shared" si="21"/>
        <v>1000</v>
      </c>
      <c r="M464" s="92">
        <f t="shared" si="22"/>
        <v>950</v>
      </c>
      <c r="N464" s="93">
        <f t="shared" si="23"/>
        <v>92.19</v>
      </c>
      <c r="O464" s="93">
        <f t="shared" si="23"/>
        <v>95.78</v>
      </c>
      <c r="P464" s="93">
        <f t="shared" si="23"/>
        <v>88.62</v>
      </c>
    </row>
    <row r="465" spans="1:16" s="94" customFormat="1" ht="15.9" customHeight="1">
      <c r="A465" s="89" t="s">
        <v>963</v>
      </c>
      <c r="B465" s="90" t="s">
        <v>499</v>
      </c>
      <c r="C465" s="96">
        <v>116712</v>
      </c>
      <c r="D465" s="96">
        <v>57746</v>
      </c>
      <c r="E465" s="96">
        <v>58966</v>
      </c>
      <c r="F465" s="96">
        <v>13898</v>
      </c>
      <c r="G465" s="96">
        <v>7139</v>
      </c>
      <c r="H465" s="96">
        <v>6759</v>
      </c>
      <c r="I465" s="96">
        <v>86835</v>
      </c>
      <c r="J465" s="96">
        <v>45118</v>
      </c>
      <c r="K465" s="96">
        <v>41717</v>
      </c>
      <c r="L465" s="92">
        <f t="shared" si="21"/>
        <v>1021</v>
      </c>
      <c r="M465" s="92">
        <f t="shared" si="22"/>
        <v>947</v>
      </c>
      <c r="N465" s="93">
        <f t="shared" si="23"/>
        <v>84.46</v>
      </c>
      <c r="O465" s="93">
        <f t="shared" si="23"/>
        <v>89.15</v>
      </c>
      <c r="P465" s="93">
        <f t="shared" si="23"/>
        <v>79.91</v>
      </c>
    </row>
    <row r="466" spans="1:16" s="94" customFormat="1" ht="15.9" customHeight="1">
      <c r="A466" s="89" t="s">
        <v>964</v>
      </c>
      <c r="B466" s="98" t="s">
        <v>341</v>
      </c>
      <c r="C466" s="96">
        <v>113856</v>
      </c>
      <c r="D466" s="96">
        <v>56052</v>
      </c>
      <c r="E466" s="96">
        <v>57804</v>
      </c>
      <c r="F466" s="96">
        <v>12150</v>
      </c>
      <c r="G466" s="96">
        <v>6216</v>
      </c>
      <c r="H466" s="96">
        <v>5934</v>
      </c>
      <c r="I466" s="96">
        <v>88309</v>
      </c>
      <c r="J466" s="96">
        <v>45439</v>
      </c>
      <c r="K466" s="96">
        <v>42870</v>
      </c>
      <c r="L466" s="92">
        <f t="shared" si="21"/>
        <v>1031</v>
      </c>
      <c r="M466" s="92">
        <f t="shared" si="22"/>
        <v>955</v>
      </c>
      <c r="N466" s="93">
        <f t="shared" si="23"/>
        <v>86.83</v>
      </c>
      <c r="O466" s="93">
        <f t="shared" si="23"/>
        <v>91.18</v>
      </c>
      <c r="P466" s="93">
        <f t="shared" si="23"/>
        <v>82.65</v>
      </c>
    </row>
    <row r="467" spans="1:16" s="94" customFormat="1" ht="15.9" customHeight="1">
      <c r="A467" s="89" t="s">
        <v>965</v>
      </c>
      <c r="B467" s="98" t="s">
        <v>341</v>
      </c>
      <c r="C467" s="96">
        <v>102838</v>
      </c>
      <c r="D467" s="96">
        <v>50809</v>
      </c>
      <c r="E467" s="96">
        <v>52029</v>
      </c>
      <c r="F467" s="96">
        <v>11308</v>
      </c>
      <c r="G467" s="96">
        <v>5858</v>
      </c>
      <c r="H467" s="96">
        <v>5450</v>
      </c>
      <c r="I467" s="96">
        <v>81913</v>
      </c>
      <c r="J467" s="96">
        <v>42374</v>
      </c>
      <c r="K467" s="96">
        <v>39539</v>
      </c>
      <c r="L467" s="92">
        <f t="shared" si="21"/>
        <v>1024</v>
      </c>
      <c r="M467" s="92">
        <f t="shared" si="22"/>
        <v>930</v>
      </c>
      <c r="N467" s="93">
        <f t="shared" si="23"/>
        <v>89.49</v>
      </c>
      <c r="O467" s="93">
        <f t="shared" si="23"/>
        <v>94.27</v>
      </c>
      <c r="P467" s="93">
        <f t="shared" si="23"/>
        <v>84.89</v>
      </c>
    </row>
    <row r="468" spans="1:16" s="94" customFormat="1" ht="15.9" customHeight="1">
      <c r="A468" s="95" t="s">
        <v>966</v>
      </c>
      <c r="B468" s="90" t="s">
        <v>499</v>
      </c>
      <c r="C468" s="96">
        <v>654392</v>
      </c>
      <c r="D468" s="96">
        <v>321834</v>
      </c>
      <c r="E468" s="96">
        <v>332558</v>
      </c>
      <c r="F468" s="96">
        <v>63879</v>
      </c>
      <c r="G468" s="96">
        <v>32359</v>
      </c>
      <c r="H468" s="96">
        <v>31520</v>
      </c>
      <c r="I468" s="96">
        <v>526252</v>
      </c>
      <c r="J468" s="96">
        <v>272575</v>
      </c>
      <c r="K468" s="96">
        <v>253677</v>
      </c>
      <c r="L468" s="92">
        <f t="shared" si="21"/>
        <v>1033</v>
      </c>
      <c r="M468" s="92">
        <f t="shared" si="22"/>
        <v>974</v>
      </c>
      <c r="N468" s="93">
        <f t="shared" si="23"/>
        <v>89.12</v>
      </c>
      <c r="O468" s="93">
        <f t="shared" si="23"/>
        <v>94.16</v>
      </c>
      <c r="P468" s="93">
        <f t="shared" si="23"/>
        <v>84.27</v>
      </c>
    </row>
    <row r="469" spans="1:16" s="94" customFormat="1" ht="15.9" customHeight="1">
      <c r="A469" s="101" t="s">
        <v>967</v>
      </c>
      <c r="B469" s="98" t="s">
        <v>341</v>
      </c>
      <c r="C469" s="102">
        <v>100608</v>
      </c>
      <c r="D469" s="102">
        <v>53247</v>
      </c>
      <c r="E469" s="102">
        <v>47361</v>
      </c>
      <c r="F469" s="102">
        <v>9358</v>
      </c>
      <c r="G469" s="102">
        <v>4852</v>
      </c>
      <c r="H469" s="102">
        <v>4506</v>
      </c>
      <c r="I469" s="102">
        <v>81908</v>
      </c>
      <c r="J469" s="102">
        <v>44908</v>
      </c>
      <c r="K469" s="102">
        <v>37000</v>
      </c>
      <c r="L469" s="92">
        <f t="shared" si="21"/>
        <v>889</v>
      </c>
      <c r="M469" s="92">
        <f t="shared" si="22"/>
        <v>929</v>
      </c>
      <c r="N469" s="93">
        <f t="shared" si="23"/>
        <v>89.76</v>
      </c>
      <c r="O469" s="93">
        <f t="shared" si="23"/>
        <v>92.79</v>
      </c>
      <c r="P469" s="93">
        <f t="shared" si="23"/>
        <v>86.34</v>
      </c>
    </row>
    <row r="470" spans="1:16">
      <c r="C470" s="129"/>
      <c r="D470" s="129"/>
      <c r="E470" s="129"/>
      <c r="F470" s="129"/>
      <c r="G470" s="129"/>
      <c r="H470" s="1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5AAA8-3F71-4E38-871A-AFE5D2C1D411}">
  <dimension ref="A1:O37"/>
  <sheetViews>
    <sheetView topLeftCell="D16" zoomScaleNormal="100" workbookViewId="0">
      <selection activeCell="O36" sqref="O36"/>
    </sheetView>
  </sheetViews>
  <sheetFormatPr defaultColWidth="9" defaultRowHeight="14.4"/>
  <cols>
    <col min="1" max="1" width="19.33203125" style="135" customWidth="1"/>
    <col min="2" max="2" width="5.77734375" style="135" customWidth="1"/>
    <col min="3" max="3" width="30.77734375" style="135" customWidth="1"/>
    <col min="4" max="4" width="20.44140625" style="135" bestFit="1" customWidth="1"/>
    <col min="5" max="5" width="22.33203125" style="135" bestFit="1" customWidth="1"/>
    <col min="6" max="10" width="9" style="135"/>
    <col min="11" max="11" width="33.77734375" style="135" customWidth="1"/>
    <col min="12" max="12" width="17.5546875" style="135" customWidth="1"/>
    <col min="13" max="13" width="13" style="135" customWidth="1"/>
    <col min="14" max="14" width="14.88671875" style="135" customWidth="1"/>
    <col min="15" max="15" width="17.33203125" style="135" customWidth="1"/>
    <col min="16" max="16384" width="9" style="135"/>
  </cols>
  <sheetData>
    <row r="1" spans="1:15" ht="46.8">
      <c r="A1" s="130" t="s">
        <v>482</v>
      </c>
      <c r="B1" s="131" t="s">
        <v>483</v>
      </c>
      <c r="C1" s="132" t="s">
        <v>485</v>
      </c>
      <c r="D1" s="133" t="s">
        <v>489</v>
      </c>
      <c r="E1" s="134" t="s">
        <v>497</v>
      </c>
      <c r="K1" s="130" t="s">
        <v>482</v>
      </c>
      <c r="L1" s="131" t="s">
        <v>483</v>
      </c>
      <c r="M1" s="132" t="s">
        <v>485</v>
      </c>
      <c r="N1" s="133" t="s">
        <v>489</v>
      </c>
      <c r="O1" s="134" t="s">
        <v>497</v>
      </c>
    </row>
    <row r="2" spans="1:15">
      <c r="A2" s="136" t="s">
        <v>498</v>
      </c>
      <c r="B2" s="137" t="str">
        <f>VLOOKUP($A2,Data2!$A$1:$P$469,MATCH('Vlookup+Match'!B$1,Data2!$A$1:$P$1,0),0)</f>
        <v>UA</v>
      </c>
      <c r="C2" s="213">
        <f>VLOOKUP($A2,Data2!$A$1:$P$469,MATCH('Vlookup+Match'!C$1,Data2!$A$1:$P$1,0),0)</f>
        <v>677260</v>
      </c>
      <c r="D2" s="213">
        <f>VLOOKUP($A2,Data2!$A$1:$P$469,MATCH('Vlookup+Match'!D$1,Data2!$A$1:$P$1,0),0)</f>
        <v>72990</v>
      </c>
      <c r="E2" s="213">
        <f>VLOOKUP($A2,Data2!$A$1:$P$469,MATCH('Vlookup+Match'!E$1,Data2!$A$1:$P$1,0),0)</f>
        <v>63.74</v>
      </c>
      <c r="K2" s="136" t="s">
        <v>498</v>
      </c>
      <c r="L2" s="137" t="str">
        <f t="shared" ref="L2:O22" si="0">VLOOKUP($K2,Statedetails,MATCH(L$1,Header,0),0)</f>
        <v>UA</v>
      </c>
      <c r="M2" s="137">
        <f t="shared" si="0"/>
        <v>677260</v>
      </c>
      <c r="N2" s="137">
        <f t="shared" si="0"/>
        <v>72990</v>
      </c>
      <c r="O2" s="226">
        <f t="shared" si="0"/>
        <v>63.74</v>
      </c>
    </row>
    <row r="3" spans="1:15">
      <c r="A3" s="136" t="s">
        <v>500</v>
      </c>
      <c r="B3" s="137" t="str">
        <f>VLOOKUP($A3,Data2!$A$1:$P$469,MATCH('Vlookup+Match'!B$1,Data2!$A$1:$P$1,0),0)</f>
        <v>UA</v>
      </c>
      <c r="C3" s="213">
        <f>VLOOKUP($A3,Data2!$A$1:$P$469,MATCH('Vlookup+Match'!C$1,Data2!$A$1:$P$1,0),0)</f>
        <v>350035</v>
      </c>
      <c r="D3" s="213">
        <f>VLOOKUP($A3,Data2!$A$1:$P$469,MATCH('Vlookup+Match'!D$1,Data2!$A$1:$P$1,0),0)</f>
        <v>26445</v>
      </c>
      <c r="E3" s="213">
        <f>VLOOKUP($A3,Data2!$A$1:$P$469,MATCH('Vlookup+Match'!E$1,Data2!$A$1:$P$1,0),0)</f>
        <v>84.75</v>
      </c>
      <c r="K3" s="136" t="s">
        <v>500</v>
      </c>
      <c r="L3" s="137" t="str">
        <f t="shared" si="0"/>
        <v>UA</v>
      </c>
      <c r="M3" s="137">
        <f t="shared" si="0"/>
        <v>350035</v>
      </c>
      <c r="N3" s="137">
        <f t="shared" si="0"/>
        <v>26445</v>
      </c>
      <c r="O3" s="226">
        <f t="shared" si="0"/>
        <v>84.75</v>
      </c>
    </row>
    <row r="4" spans="1:15">
      <c r="A4" s="138" t="s">
        <v>508</v>
      </c>
      <c r="B4" s="137" t="str">
        <f>VLOOKUP($A4,Data2!$A$1:$P$469,MATCH('Vlookup+Match'!B$1,Data2!$A$1:$P$1,0),0)</f>
        <v>UA</v>
      </c>
      <c r="C4" s="213">
        <f>VLOOKUP($A4,Data2!$A$1:$P$469,MATCH('Vlookup+Match'!C$1,Data2!$A$1:$P$1,0),0)</f>
        <v>92407</v>
      </c>
      <c r="D4" s="213">
        <f>VLOOKUP($A4,Data2!$A$1:$P$469,MATCH('Vlookup+Match'!D$1,Data2!$A$1:$P$1,0),0)</f>
        <v>7528</v>
      </c>
      <c r="E4" s="213">
        <f>VLOOKUP($A4,Data2!$A$1:$P$469,MATCH('Vlookup+Match'!E$1,Data2!$A$1:$P$1,0),0)</f>
        <v>91.02</v>
      </c>
      <c r="K4" s="138" t="s">
        <v>508</v>
      </c>
      <c r="L4" s="137" t="str">
        <f t="shared" si="0"/>
        <v>UA</v>
      </c>
      <c r="M4" s="137">
        <f t="shared" si="0"/>
        <v>92407</v>
      </c>
      <c r="N4" s="137">
        <f t="shared" si="0"/>
        <v>7528</v>
      </c>
      <c r="O4" s="226">
        <f t="shared" si="0"/>
        <v>91.02</v>
      </c>
    </row>
    <row r="5" spans="1:15">
      <c r="A5" s="138" t="s">
        <v>514</v>
      </c>
      <c r="B5" s="137" t="str">
        <f>VLOOKUP($A5,Data2!$A$1:$P$469,MATCH('Vlookup+Match'!B$1,Data2!$A$1:$P$1,0),0)</f>
        <v>City</v>
      </c>
      <c r="C5" s="213">
        <f>VLOOKUP($A5,Data2!$A$1:$P$469,MATCH('Vlookup+Match'!C$1,Data2!$A$1:$P$1,0),0)</f>
        <v>71401</v>
      </c>
      <c r="D5" s="213">
        <f>VLOOKUP($A5,Data2!$A$1:$P$469,MATCH('Vlookup+Match'!D$1,Data2!$A$1:$P$1,0),0)</f>
        <v>7950</v>
      </c>
      <c r="E5" s="213">
        <f>VLOOKUP($A5,Data2!$A$1:$P$469,MATCH('Vlookup+Match'!E$1,Data2!$A$1:$P$1,0),0)</f>
        <v>65.099999999999994</v>
      </c>
      <c r="K5" s="138" t="s">
        <v>514</v>
      </c>
      <c r="L5" s="137" t="str">
        <f t="shared" si="0"/>
        <v>City</v>
      </c>
      <c r="M5" s="137">
        <f t="shared" si="0"/>
        <v>71401</v>
      </c>
      <c r="N5" s="137">
        <f t="shared" si="0"/>
        <v>7950</v>
      </c>
      <c r="O5" s="226">
        <f t="shared" si="0"/>
        <v>65.099999999999994</v>
      </c>
    </row>
    <row r="6" spans="1:15">
      <c r="A6" s="138" t="s">
        <v>515</v>
      </c>
      <c r="B6" s="137" t="str">
        <f>VLOOKUP($A6,Data2!$A$1:$P$469,MATCH('Vlookup+Match'!B$1,Data2!$A$1:$P$1,0),0)</f>
        <v>City</v>
      </c>
      <c r="C6" s="213">
        <f>VLOOKUP($A6,Data2!$A$1:$P$469,MATCH('Vlookup+Match'!C$1,Data2!$A$1:$P$1,0),0)</f>
        <v>67811</v>
      </c>
      <c r="D6" s="213">
        <f>VLOOKUP($A6,Data2!$A$1:$P$469,MATCH('Vlookup+Match'!D$1,Data2!$A$1:$P$1,0),0)</f>
        <v>5986</v>
      </c>
      <c r="E6" s="213">
        <f>VLOOKUP($A6,Data2!$A$1:$P$469,MATCH('Vlookup+Match'!E$1,Data2!$A$1:$P$1,0),0)</f>
        <v>80.819999999999993</v>
      </c>
      <c r="K6" s="138" t="s">
        <v>515</v>
      </c>
      <c r="L6" s="137" t="str">
        <f t="shared" si="0"/>
        <v>City</v>
      </c>
      <c r="M6" s="137">
        <f t="shared" si="0"/>
        <v>67811</v>
      </c>
      <c r="N6" s="137">
        <f t="shared" si="0"/>
        <v>5986</v>
      </c>
      <c r="O6" s="226">
        <f t="shared" si="0"/>
        <v>80.819999999999993</v>
      </c>
    </row>
    <row r="7" spans="1:15">
      <c r="A7" s="138" t="s">
        <v>516</v>
      </c>
      <c r="B7" s="137" t="str">
        <f>VLOOKUP($A7,Data2!$A$1:$P$469,MATCH('Vlookup+Match'!B$1,Data2!$A$1:$P$1,0),0)</f>
        <v>UA</v>
      </c>
      <c r="C7" s="213">
        <f>VLOOKUP($A7,Data2!$A$1:$P$469,MATCH('Vlookup+Match'!C$1,Data2!$A$1:$P$1,0),0)</f>
        <v>62171</v>
      </c>
      <c r="D7" s="213">
        <f>VLOOKUP($A7,Data2!$A$1:$P$469,MATCH('Vlookup+Match'!D$1,Data2!$A$1:$P$1,0),0)</f>
        <v>5560</v>
      </c>
      <c r="E7" s="213">
        <f>VLOOKUP($A7,Data2!$A$1:$P$469,MATCH('Vlookup+Match'!E$1,Data2!$A$1:$P$1,0),0)</f>
        <v>83.53</v>
      </c>
      <c r="K7" s="138" t="s">
        <v>516</v>
      </c>
      <c r="L7" s="137" t="str">
        <f t="shared" si="0"/>
        <v>UA</v>
      </c>
      <c r="M7" s="137">
        <f t="shared" si="0"/>
        <v>62171</v>
      </c>
      <c r="N7" s="137">
        <f t="shared" si="0"/>
        <v>5560</v>
      </c>
      <c r="O7" s="226">
        <f t="shared" si="0"/>
        <v>83.53</v>
      </c>
    </row>
    <row r="8" spans="1:15">
      <c r="A8" s="138" t="s">
        <v>517</v>
      </c>
      <c r="B8" s="137" t="str">
        <f>VLOOKUP($A8,Data2!$A$1:$P$469,MATCH('Vlookup+Match'!B$1,Data2!$A$1:$P$1,0),0)</f>
        <v>City</v>
      </c>
      <c r="C8" s="213">
        <f>VLOOKUP($A8,Data2!$A$1:$P$469,MATCH('Vlookup+Match'!C$1,Data2!$A$1:$P$1,0),0)</f>
        <v>62005</v>
      </c>
      <c r="D8" s="213">
        <f>VLOOKUP($A8,Data2!$A$1:$P$469,MATCH('Vlookup+Match'!D$1,Data2!$A$1:$P$1,0),0)</f>
        <v>6191</v>
      </c>
      <c r="E8" s="213">
        <f>VLOOKUP($A8,Data2!$A$1:$P$469,MATCH('Vlookup+Match'!E$1,Data2!$A$1:$P$1,0),0)</f>
        <v>71.53</v>
      </c>
      <c r="K8" s="138" t="s">
        <v>517</v>
      </c>
      <c r="L8" s="137" t="str">
        <f t="shared" si="0"/>
        <v>City</v>
      </c>
      <c r="M8" s="137">
        <f t="shared" si="0"/>
        <v>62005</v>
      </c>
      <c r="N8" s="137">
        <f t="shared" si="0"/>
        <v>6191</v>
      </c>
      <c r="O8" s="226">
        <f t="shared" si="0"/>
        <v>71.53</v>
      </c>
    </row>
    <row r="9" spans="1:15">
      <c r="A9" s="138" t="s">
        <v>518</v>
      </c>
      <c r="B9" s="137" t="str">
        <f>VLOOKUP($A9,Data2!$A$1:$P$469,MATCH('Vlookup+Match'!B$1,Data2!$A$1:$P$1,0),0)</f>
        <v>City</v>
      </c>
      <c r="C9" s="213">
        <f>VLOOKUP($A9,Data2!$A$1:$P$469,MATCH('Vlookup+Match'!C$1,Data2!$A$1:$P$1,0),0)</f>
        <v>62302</v>
      </c>
      <c r="D9" s="213">
        <f>VLOOKUP($A9,Data2!$A$1:$P$469,MATCH('Vlookup+Match'!D$1,Data2!$A$1:$P$1,0),0)</f>
        <v>5888</v>
      </c>
      <c r="E9" s="213">
        <f>VLOOKUP($A9,Data2!$A$1:$P$469,MATCH('Vlookup+Match'!E$1,Data2!$A$1:$P$1,0),0)</f>
        <v>75.099999999999994</v>
      </c>
      <c r="K9" s="138" t="s">
        <v>518</v>
      </c>
      <c r="L9" s="137" t="str">
        <f t="shared" si="0"/>
        <v>City</v>
      </c>
      <c r="M9" s="137">
        <f t="shared" si="0"/>
        <v>62302</v>
      </c>
      <c r="N9" s="137">
        <f t="shared" si="0"/>
        <v>5888</v>
      </c>
      <c r="O9" s="226">
        <f t="shared" si="0"/>
        <v>75.099999999999994</v>
      </c>
    </row>
    <row r="10" spans="1:15">
      <c r="A10" s="139" t="s">
        <v>913</v>
      </c>
      <c r="B10" s="137" t="str">
        <f>VLOOKUP($A10,Data2!$A$1:$P$469,MATCH('Vlookup+Match'!B$1,Data2!$A$1:$P$1,0),0)</f>
        <v>UA</v>
      </c>
      <c r="C10" s="213">
        <f>VLOOKUP($A10,Data2!$A$1:$P$469,MATCH('Vlookup+Match'!C$1,Data2!$A$1:$P$1,0),0)</f>
        <v>59379</v>
      </c>
      <c r="D10" s="213">
        <f>VLOOKUP($A10,Data2!$A$1:$P$469,MATCH('Vlookup+Match'!D$1,Data2!$A$1:$P$1,0),0)</f>
        <v>4939</v>
      </c>
      <c r="E10" s="213">
        <f>VLOOKUP($A10,Data2!$A$1:$P$469,MATCH('Vlookup+Match'!E$1,Data2!$A$1:$P$1,0),0)</f>
        <v>86.94</v>
      </c>
      <c r="K10" s="139" t="s">
        <v>913</v>
      </c>
      <c r="L10" s="137" t="str">
        <f t="shared" si="0"/>
        <v>UA</v>
      </c>
      <c r="M10" s="137">
        <f t="shared" si="0"/>
        <v>59379</v>
      </c>
      <c r="N10" s="137">
        <f t="shared" si="0"/>
        <v>4939</v>
      </c>
      <c r="O10" s="226">
        <f t="shared" si="0"/>
        <v>86.94</v>
      </c>
    </row>
    <row r="11" spans="1:15">
      <c r="A11" s="136" t="s">
        <v>952</v>
      </c>
      <c r="B11" s="137" t="str">
        <f>VLOOKUP($A11,Data2!$A$1:$P$469,MATCH('Vlookup+Match'!B$1,Data2!$A$1:$P$1,0),0)</f>
        <v>UA</v>
      </c>
      <c r="C11" s="213">
        <f>VLOOKUP($A11,Data2!$A$1:$P$469,MATCH('Vlookup+Match'!C$1,Data2!$A$1:$P$1,0),0)</f>
        <v>110800</v>
      </c>
      <c r="D11" s="213">
        <f>VLOOKUP($A11,Data2!$A$1:$P$469,MATCH('Vlookup+Match'!D$1,Data2!$A$1:$P$1,0),0)</f>
        <v>9813</v>
      </c>
      <c r="E11" s="213">
        <f>VLOOKUP($A11,Data2!$A$1:$P$469,MATCH('Vlookup+Match'!E$1,Data2!$A$1:$P$1,0),0)</f>
        <v>81.96</v>
      </c>
      <c r="K11" s="136" t="s">
        <v>952</v>
      </c>
      <c r="L11" s="137" t="str">
        <f t="shared" si="0"/>
        <v>UA</v>
      </c>
      <c r="M11" s="137">
        <f t="shared" si="0"/>
        <v>110800</v>
      </c>
      <c r="N11" s="137">
        <f t="shared" si="0"/>
        <v>9813</v>
      </c>
      <c r="O11" s="226">
        <f t="shared" si="0"/>
        <v>81.96</v>
      </c>
    </row>
    <row r="12" spans="1:15">
      <c r="A12" s="136" t="s">
        <v>953</v>
      </c>
      <c r="B12" s="137" t="str">
        <f>VLOOKUP($A12,Data2!$A$1:$P$469,MATCH('Vlookup+Match'!B$1,Data2!$A$1:$P$1,0),0)</f>
        <v>UA</v>
      </c>
      <c r="C12" s="213">
        <f>VLOOKUP($A12,Data2!$A$1:$P$469,MATCH('Vlookup+Match'!C$1,Data2!$A$1:$P$1,0),0)</f>
        <v>98642</v>
      </c>
      <c r="D12" s="213">
        <f>VLOOKUP($A12,Data2!$A$1:$P$469,MATCH('Vlookup+Match'!D$1,Data2!$A$1:$P$1,0),0)</f>
        <v>8148</v>
      </c>
      <c r="E12" s="213">
        <f>VLOOKUP($A12,Data2!$A$1:$P$469,MATCH('Vlookup+Match'!E$1,Data2!$A$1:$P$1,0),0)</f>
        <v>66.849999999999994</v>
      </c>
      <c r="K12" s="136" t="s">
        <v>953</v>
      </c>
      <c r="L12" s="137" t="str">
        <f t="shared" si="0"/>
        <v>UA</v>
      </c>
      <c r="M12" s="137">
        <f t="shared" si="0"/>
        <v>98642</v>
      </c>
      <c r="N12" s="137">
        <f t="shared" si="0"/>
        <v>8148</v>
      </c>
      <c r="O12" s="226">
        <f t="shared" si="0"/>
        <v>66.849999999999994</v>
      </c>
    </row>
    <row r="13" spans="1:15">
      <c r="A13" s="136" t="s">
        <v>954</v>
      </c>
      <c r="B13" s="137" t="str">
        <f>VLOOKUP($A13,Data2!$A$1:$P$469,MATCH('Vlookup+Match'!B$1,Data2!$A$1:$P$1,0),0)</f>
        <v>UA</v>
      </c>
      <c r="C13" s="213">
        <f>VLOOKUP($A13,Data2!$A$1:$P$469,MATCH('Vlookup+Match'!C$1,Data2!$A$1:$P$1,0),0)</f>
        <v>90502</v>
      </c>
      <c r="D13" s="213">
        <f>VLOOKUP($A13,Data2!$A$1:$P$469,MATCH('Vlookup+Match'!D$1,Data2!$A$1:$P$1,0),0)</f>
        <v>8248</v>
      </c>
      <c r="E13" s="213">
        <f>VLOOKUP($A13,Data2!$A$1:$P$469,MATCH('Vlookup+Match'!E$1,Data2!$A$1:$P$1,0),0)</f>
        <v>85.97</v>
      </c>
      <c r="K13" s="136" t="s">
        <v>954</v>
      </c>
      <c r="L13" s="137" t="str">
        <f t="shared" si="0"/>
        <v>UA</v>
      </c>
      <c r="M13" s="137">
        <f t="shared" si="0"/>
        <v>90502</v>
      </c>
      <c r="N13" s="137">
        <f t="shared" si="0"/>
        <v>8248</v>
      </c>
      <c r="O13" s="226">
        <f t="shared" si="0"/>
        <v>85.97</v>
      </c>
    </row>
    <row r="14" spans="1:15">
      <c r="A14" s="136" t="s">
        <v>955</v>
      </c>
      <c r="B14" s="137" t="str">
        <f>VLOOKUP($A14,Data2!$A$1:$P$469,MATCH('Vlookup+Match'!B$1,Data2!$A$1:$P$1,0),0)</f>
        <v>UA</v>
      </c>
      <c r="C14" s="213">
        <f>VLOOKUP($A14,Data2!$A$1:$P$469,MATCH('Vlookup+Match'!C$1,Data2!$A$1:$P$1,0),0)</f>
        <v>90350</v>
      </c>
      <c r="D14" s="213">
        <f>VLOOKUP($A14,Data2!$A$1:$P$469,MATCH('Vlookup+Match'!D$1,Data2!$A$1:$P$1,0),0)</f>
        <v>6456</v>
      </c>
      <c r="E14" s="213">
        <f>VLOOKUP($A14,Data2!$A$1:$P$469,MATCH('Vlookup+Match'!E$1,Data2!$A$1:$P$1,0),0)</f>
        <v>81.64</v>
      </c>
      <c r="K14" s="136" t="s">
        <v>955</v>
      </c>
      <c r="L14" s="137" t="str">
        <f t="shared" si="0"/>
        <v>UA</v>
      </c>
      <c r="M14" s="137">
        <f t="shared" si="0"/>
        <v>90350</v>
      </c>
      <c r="N14" s="137">
        <f t="shared" si="0"/>
        <v>6456</v>
      </c>
      <c r="O14" s="226">
        <f t="shared" si="0"/>
        <v>81.64</v>
      </c>
    </row>
    <row r="15" spans="1:15">
      <c r="A15" s="136" t="s">
        <v>956</v>
      </c>
      <c r="B15" s="137" t="str">
        <f>VLOOKUP($A15,Data2!$A$1:$P$469,MATCH('Vlookup+Match'!B$1,Data2!$A$1:$P$1,0),0)</f>
        <v>City</v>
      </c>
      <c r="C15" s="213">
        <f>VLOOKUP($A15,Data2!$A$1:$P$469,MATCH('Vlookup+Match'!C$1,Data2!$A$1:$P$1,0),0)</f>
        <v>85593</v>
      </c>
      <c r="D15" s="213">
        <f>VLOOKUP($A15,Data2!$A$1:$P$469,MATCH('Vlookup+Match'!D$1,Data2!$A$1:$P$1,0),0)</f>
        <v>7787</v>
      </c>
      <c r="E15" s="213">
        <f>VLOOKUP($A15,Data2!$A$1:$P$469,MATCH('Vlookup+Match'!E$1,Data2!$A$1:$P$1,0),0)</f>
        <v>84.15</v>
      </c>
      <c r="K15" s="136" t="s">
        <v>956</v>
      </c>
      <c r="L15" s="137" t="str">
        <f t="shared" si="0"/>
        <v>City</v>
      </c>
      <c r="M15" s="137">
        <f t="shared" si="0"/>
        <v>85593</v>
      </c>
      <c r="N15" s="137">
        <f t="shared" si="0"/>
        <v>7787</v>
      </c>
      <c r="O15" s="226">
        <f t="shared" si="0"/>
        <v>84.15</v>
      </c>
    </row>
    <row r="16" spans="1:15">
      <c r="A16" s="136" t="s">
        <v>957</v>
      </c>
      <c r="B16" s="137" t="str">
        <f>VLOOKUP($A16,Data2!$A$1:$P$469,MATCH('Vlookup+Match'!B$1,Data2!$A$1:$P$1,0),0)</f>
        <v>UA</v>
      </c>
      <c r="C16" s="213">
        <f>VLOOKUP($A16,Data2!$A$1:$P$469,MATCH('Vlookup+Match'!C$1,Data2!$A$1:$P$1,0),0)</f>
        <v>82844</v>
      </c>
      <c r="D16" s="213">
        <f>VLOOKUP($A16,Data2!$A$1:$P$469,MATCH('Vlookup+Match'!D$1,Data2!$A$1:$P$1,0),0)</f>
        <v>7243</v>
      </c>
      <c r="E16" s="213">
        <f>VLOOKUP($A16,Data2!$A$1:$P$469,MATCH('Vlookup+Match'!E$1,Data2!$A$1:$P$1,0),0)</f>
        <v>87.51</v>
      </c>
      <c r="K16" s="136" t="s">
        <v>957</v>
      </c>
      <c r="L16" s="137" t="str">
        <f t="shared" si="0"/>
        <v>UA</v>
      </c>
      <c r="M16" s="137">
        <f t="shared" si="0"/>
        <v>82844</v>
      </c>
      <c r="N16" s="137">
        <f t="shared" si="0"/>
        <v>7243</v>
      </c>
      <c r="O16" s="226">
        <f t="shared" si="0"/>
        <v>87.51</v>
      </c>
    </row>
    <row r="17" spans="1:15">
      <c r="A17" s="139" t="s">
        <v>958</v>
      </c>
      <c r="B17" s="137" t="str">
        <f>VLOOKUP($A17,Data2!$A$1:$P$469,MATCH('Vlookup+Match'!B$1,Data2!$A$1:$P$1,0),0)</f>
        <v>City</v>
      </c>
      <c r="C17" s="213">
        <f>VLOOKUP($A17,Data2!$A$1:$P$469,MATCH('Vlookup+Match'!C$1,Data2!$A$1:$P$1,0),0)</f>
        <v>72351</v>
      </c>
      <c r="D17" s="213">
        <f>VLOOKUP($A17,Data2!$A$1:$P$469,MATCH('Vlookup+Match'!D$1,Data2!$A$1:$P$1,0),0)</f>
        <v>7117</v>
      </c>
      <c r="E17" s="213">
        <f>VLOOKUP($A17,Data2!$A$1:$P$469,MATCH('Vlookup+Match'!E$1,Data2!$A$1:$P$1,0),0)</f>
        <v>77.7</v>
      </c>
      <c r="K17" s="139" t="s">
        <v>958</v>
      </c>
      <c r="L17" s="137" t="str">
        <f t="shared" si="0"/>
        <v>City</v>
      </c>
      <c r="M17" s="137">
        <f t="shared" si="0"/>
        <v>72351</v>
      </c>
      <c r="N17" s="137">
        <f t="shared" si="0"/>
        <v>7117</v>
      </c>
      <c r="O17" s="226">
        <f t="shared" si="0"/>
        <v>77.7</v>
      </c>
    </row>
    <row r="18" spans="1:15">
      <c r="A18" s="136" t="s">
        <v>959</v>
      </c>
      <c r="B18" s="137" t="str">
        <f>VLOOKUP($A18,Data2!$A$1:$P$469,MATCH('Vlookup+Match'!B$1,Data2!$A$1:$P$1,0),0)</f>
        <v>UA</v>
      </c>
      <c r="C18" s="213">
        <f>VLOOKUP($A18,Data2!$A$1:$P$469,MATCH('Vlookup+Match'!C$1,Data2!$A$1:$P$1,0),0)</f>
        <v>67260</v>
      </c>
      <c r="D18" s="213">
        <f>VLOOKUP($A18,Data2!$A$1:$P$469,MATCH('Vlookup+Match'!D$1,Data2!$A$1:$P$1,0),0)</f>
        <v>5348</v>
      </c>
      <c r="E18" s="213">
        <f>VLOOKUP($A18,Data2!$A$1:$P$469,MATCH('Vlookup+Match'!E$1,Data2!$A$1:$P$1,0),0)</f>
        <v>83.91</v>
      </c>
      <c r="K18" s="136" t="s">
        <v>959</v>
      </c>
      <c r="L18" s="137" t="str">
        <f t="shared" si="0"/>
        <v>UA</v>
      </c>
      <c r="M18" s="137">
        <f t="shared" si="0"/>
        <v>67260</v>
      </c>
      <c r="N18" s="137">
        <f t="shared" si="0"/>
        <v>5348</v>
      </c>
      <c r="O18" s="226">
        <f t="shared" si="0"/>
        <v>83.91</v>
      </c>
    </row>
    <row r="19" spans="1:15">
      <c r="A19" s="139" t="s">
        <v>960</v>
      </c>
      <c r="B19" s="137" t="str">
        <f>VLOOKUP($A19,Data2!$A$1:$P$469,MATCH('Vlookup+Match'!B$1,Data2!$A$1:$P$1,0),0)</f>
        <v>City</v>
      </c>
      <c r="C19" s="213">
        <f>VLOOKUP($A19,Data2!$A$1:$P$469,MATCH('Vlookup+Match'!C$1,Data2!$A$1:$P$1,0),0)</f>
        <v>64624</v>
      </c>
      <c r="D19" s="213">
        <f>VLOOKUP($A19,Data2!$A$1:$P$469,MATCH('Vlookup+Match'!D$1,Data2!$A$1:$P$1,0),0)</f>
        <v>5133</v>
      </c>
      <c r="E19" s="213">
        <f>VLOOKUP($A19,Data2!$A$1:$P$469,MATCH('Vlookup+Match'!E$1,Data2!$A$1:$P$1,0),0)</f>
        <v>80.430000000000007</v>
      </c>
      <c r="K19" s="139" t="s">
        <v>960</v>
      </c>
      <c r="L19" s="137" t="str">
        <f t="shared" si="0"/>
        <v>City</v>
      </c>
      <c r="M19" s="137">
        <f t="shared" si="0"/>
        <v>64624</v>
      </c>
      <c r="N19" s="137">
        <f t="shared" si="0"/>
        <v>5133</v>
      </c>
      <c r="O19" s="226">
        <f t="shared" si="0"/>
        <v>80.430000000000007</v>
      </c>
    </row>
    <row r="20" spans="1:15">
      <c r="A20" s="136" t="s">
        <v>961</v>
      </c>
      <c r="B20" s="137" t="str">
        <f>VLOOKUP($A20,Data2!$A$1:$P$469,MATCH('Vlookup+Match'!B$1,Data2!$A$1:$P$1,0),0)</f>
        <v>UA</v>
      </c>
      <c r="C20" s="213">
        <f>VLOOKUP($A20,Data2!$A$1:$P$469,MATCH('Vlookup+Match'!C$1,Data2!$A$1:$P$1,0),0)</f>
        <v>61564</v>
      </c>
      <c r="D20" s="213">
        <f>VLOOKUP($A20,Data2!$A$1:$P$469,MATCH('Vlookup+Match'!D$1,Data2!$A$1:$P$1,0),0)</f>
        <v>5862</v>
      </c>
      <c r="E20" s="213">
        <f>VLOOKUP($A20,Data2!$A$1:$P$469,MATCH('Vlookup+Match'!E$1,Data2!$A$1:$P$1,0),0)</f>
        <v>79.040000000000006</v>
      </c>
      <c r="K20" s="136" t="s">
        <v>961</v>
      </c>
      <c r="L20" s="137" t="str">
        <f t="shared" si="0"/>
        <v>UA</v>
      </c>
      <c r="M20" s="137">
        <f t="shared" si="0"/>
        <v>61564</v>
      </c>
      <c r="N20" s="137">
        <f t="shared" si="0"/>
        <v>5862</v>
      </c>
      <c r="O20" s="226">
        <f t="shared" si="0"/>
        <v>79.040000000000006</v>
      </c>
    </row>
    <row r="21" spans="1:15">
      <c r="A21" s="136" t="s">
        <v>962</v>
      </c>
      <c r="B21" s="137" t="str">
        <f>VLOOKUP($A21,Data2!$A$1:$P$469,MATCH('Vlookup+Match'!B$1,Data2!$A$1:$P$1,0),0)</f>
        <v>City</v>
      </c>
      <c r="C21" s="213">
        <f>VLOOKUP($A21,Data2!$A$1:$P$469,MATCH('Vlookup+Match'!C$1,Data2!$A$1:$P$1,0),0)</f>
        <v>58601</v>
      </c>
      <c r="D21" s="213">
        <f>VLOOKUP($A21,Data2!$A$1:$P$469,MATCH('Vlookup+Match'!D$1,Data2!$A$1:$P$1,0),0)</f>
        <v>5287</v>
      </c>
      <c r="E21" s="213">
        <f>VLOOKUP($A21,Data2!$A$1:$P$469,MATCH('Vlookup+Match'!E$1,Data2!$A$1:$P$1,0),0)</f>
        <v>88.62</v>
      </c>
      <c r="K21" s="136" t="s">
        <v>962</v>
      </c>
      <c r="L21" s="137" t="str">
        <f t="shared" si="0"/>
        <v>City</v>
      </c>
      <c r="M21" s="137">
        <f t="shared" si="0"/>
        <v>58601</v>
      </c>
      <c r="N21" s="137">
        <f t="shared" si="0"/>
        <v>5287</v>
      </c>
      <c r="O21" s="226">
        <f t="shared" si="0"/>
        <v>88.62</v>
      </c>
    </row>
    <row r="22" spans="1:15" ht="15" thickBot="1">
      <c r="A22" s="140" t="s">
        <v>963</v>
      </c>
      <c r="B22" s="137" t="str">
        <f>VLOOKUP($A22,Data2!$A$1:$P$469,MATCH('Vlookup+Match'!B$1,Data2!$A$1:$P$1,0),0)</f>
        <v>UA</v>
      </c>
      <c r="C22" s="213">
        <f>VLOOKUP($A22,Data2!$A$1:$P$469,MATCH('Vlookup+Match'!C$1,Data2!$A$1:$P$1,0),0)</f>
        <v>57746</v>
      </c>
      <c r="D22" s="213">
        <f>VLOOKUP($A22,Data2!$A$1:$P$469,MATCH('Vlookup+Match'!D$1,Data2!$A$1:$P$1,0),0)</f>
        <v>6759</v>
      </c>
      <c r="E22" s="213">
        <f>VLOOKUP($A22,Data2!$A$1:$P$469,MATCH('Vlookup+Match'!E$1,Data2!$A$1:$P$1,0),0)</f>
        <v>79.91</v>
      </c>
      <c r="K22" s="140" t="s">
        <v>963</v>
      </c>
      <c r="L22" s="137" t="str">
        <f t="shared" si="0"/>
        <v>UA</v>
      </c>
      <c r="M22" s="137">
        <f t="shared" si="0"/>
        <v>57746</v>
      </c>
      <c r="N22" s="137">
        <f t="shared" si="0"/>
        <v>6759</v>
      </c>
      <c r="O22" s="226">
        <f t="shared" si="0"/>
        <v>79.91</v>
      </c>
    </row>
    <row r="23" spans="1:15">
      <c r="L23" s="137"/>
      <c r="M23" s="137"/>
      <c r="N23" s="137"/>
      <c r="O23" s="137"/>
    </row>
    <row r="24" spans="1:15">
      <c r="L24" s="137"/>
      <c r="M24" s="137"/>
      <c r="N24" s="137"/>
      <c r="O24" s="137"/>
    </row>
    <row r="35" spans="12:14" ht="21.6">
      <c r="L35" s="227"/>
      <c r="M35" s="227"/>
      <c r="N35" s="227"/>
    </row>
    <row r="36" spans="12:14" ht="21.6">
      <c r="L36" s="227" t="s">
        <v>1160</v>
      </c>
      <c r="M36" s="227"/>
      <c r="N36" s="227"/>
    </row>
    <row r="37" spans="12:14" ht="21.6">
      <c r="L37" s="227"/>
      <c r="M37" s="227"/>
      <c r="N37" s="227"/>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960D5-2813-4A56-AEFA-C8DCF9E83F29}">
  <dimension ref="A3:T25"/>
  <sheetViews>
    <sheetView showGridLines="0" topLeftCell="A7" workbookViewId="0">
      <selection activeCell="C5" sqref="C5"/>
    </sheetView>
  </sheetViews>
  <sheetFormatPr defaultColWidth="9" defaultRowHeight="14.4"/>
  <cols>
    <col min="1" max="2" width="9" style="41"/>
    <col min="3" max="3" width="13.6640625" style="41" customWidth="1"/>
    <col min="4" max="4" width="1.88671875" style="41" customWidth="1"/>
    <col min="5" max="5" width="9.88671875" style="41" customWidth="1"/>
    <col min="6" max="16384" width="9" style="41"/>
  </cols>
  <sheetData>
    <row r="3" spans="1:20" ht="21.6" thickBot="1">
      <c r="A3" s="141" t="s">
        <v>968</v>
      </c>
      <c r="B3" s="141" t="s">
        <v>969</v>
      </c>
      <c r="C3" s="141" t="s">
        <v>438</v>
      </c>
      <c r="E3" s="142" t="s">
        <v>970</v>
      </c>
      <c r="F3" s="142" t="s">
        <v>971</v>
      </c>
      <c r="G3" s="142" t="s">
        <v>972</v>
      </c>
      <c r="H3" s="142" t="s">
        <v>973</v>
      </c>
      <c r="I3" s="142" t="s">
        <v>974</v>
      </c>
      <c r="J3" s="142" t="s">
        <v>975</v>
      </c>
      <c r="K3" s="142" t="s">
        <v>976</v>
      </c>
      <c r="L3" s="217" t="s">
        <v>977</v>
      </c>
      <c r="M3" s="142" t="s">
        <v>978</v>
      </c>
      <c r="N3" s="142" t="s">
        <v>979</v>
      </c>
      <c r="O3" s="142" t="s">
        <v>980</v>
      </c>
      <c r="P3" s="142" t="s">
        <v>981</v>
      </c>
      <c r="Q3" s="142" t="s">
        <v>982</v>
      </c>
      <c r="R3" s="142" t="s">
        <v>983</v>
      </c>
      <c r="S3" s="142" t="s">
        <v>984</v>
      </c>
      <c r="T3" s="143" t="s">
        <v>985</v>
      </c>
    </row>
    <row r="4" spans="1:20" ht="15" thickBot="1">
      <c r="A4" s="144" t="s">
        <v>992</v>
      </c>
      <c r="B4" s="144" t="s">
        <v>977</v>
      </c>
      <c r="C4" s="144">
        <f>INDEX($E$3:$T$18,MATCH(A4,$E$3:$E$18,0),MATCH(B4,$E$3:$T$3,0))</f>
        <v>1933</v>
      </c>
      <c r="E4" s="145" t="s">
        <v>986</v>
      </c>
      <c r="F4" s="146">
        <v>1144</v>
      </c>
      <c r="G4" s="146">
        <v>3043</v>
      </c>
      <c r="H4" s="146">
        <v>751</v>
      </c>
      <c r="I4" s="146">
        <v>3201</v>
      </c>
      <c r="J4" s="146">
        <v>3649</v>
      </c>
      <c r="K4" s="146">
        <v>4463</v>
      </c>
      <c r="L4" s="215">
        <v>4770</v>
      </c>
      <c r="M4" s="146">
        <v>1292</v>
      </c>
      <c r="N4" s="146">
        <v>2916</v>
      </c>
      <c r="O4" s="146">
        <v>4605</v>
      </c>
      <c r="P4" s="146">
        <v>580</v>
      </c>
      <c r="Q4" s="146">
        <v>3634</v>
      </c>
      <c r="R4" s="146">
        <v>4303</v>
      </c>
      <c r="S4" s="146">
        <v>4773</v>
      </c>
      <c r="T4" s="147">
        <v>1037</v>
      </c>
    </row>
    <row r="5" spans="1:20">
      <c r="E5" s="148" t="s">
        <v>987</v>
      </c>
      <c r="F5" s="149">
        <v>3242</v>
      </c>
      <c r="G5" s="149">
        <v>3337</v>
      </c>
      <c r="H5" s="149">
        <v>1623</v>
      </c>
      <c r="I5" s="149">
        <v>1994</v>
      </c>
      <c r="J5" s="149">
        <v>3887</v>
      </c>
      <c r="K5" s="149">
        <v>1168</v>
      </c>
      <c r="L5" s="218">
        <v>2773</v>
      </c>
      <c r="M5" s="149">
        <v>3533</v>
      </c>
      <c r="N5" s="149">
        <v>3852</v>
      </c>
      <c r="O5" s="149">
        <v>4726</v>
      </c>
      <c r="P5" s="149">
        <v>676</v>
      </c>
      <c r="Q5" s="149">
        <v>3037</v>
      </c>
      <c r="R5" s="149">
        <v>4437</v>
      </c>
      <c r="S5" s="149">
        <v>1167</v>
      </c>
      <c r="T5" s="150">
        <v>662</v>
      </c>
    </row>
    <row r="6" spans="1:20">
      <c r="E6" s="145" t="s">
        <v>988</v>
      </c>
      <c r="F6" s="146">
        <v>3541</v>
      </c>
      <c r="G6" s="146">
        <v>3858</v>
      </c>
      <c r="H6" s="146">
        <v>2532</v>
      </c>
      <c r="I6" s="146">
        <v>1202</v>
      </c>
      <c r="J6" s="146">
        <v>524</v>
      </c>
      <c r="K6" s="146">
        <v>3242</v>
      </c>
      <c r="L6" s="215">
        <v>4121</v>
      </c>
      <c r="M6" s="146">
        <v>2209</v>
      </c>
      <c r="N6" s="146">
        <v>1576</v>
      </c>
      <c r="O6" s="146">
        <v>976</v>
      </c>
      <c r="P6" s="146">
        <v>2600</v>
      </c>
      <c r="Q6" s="146">
        <v>1898</v>
      </c>
      <c r="R6" s="146">
        <v>1067</v>
      </c>
      <c r="S6" s="146">
        <v>2755</v>
      </c>
      <c r="T6" s="147">
        <v>728</v>
      </c>
    </row>
    <row r="7" spans="1:20">
      <c r="E7" s="148" t="s">
        <v>989</v>
      </c>
      <c r="F7" s="149">
        <v>1192</v>
      </c>
      <c r="G7" s="149">
        <v>4754</v>
      </c>
      <c r="H7" s="149">
        <v>2936</v>
      </c>
      <c r="I7" s="149">
        <v>4604</v>
      </c>
      <c r="J7" s="149">
        <v>4604</v>
      </c>
      <c r="K7" s="149">
        <v>1143</v>
      </c>
      <c r="L7" s="218">
        <v>1595</v>
      </c>
      <c r="M7" s="149">
        <v>2526</v>
      </c>
      <c r="N7" s="149">
        <v>1428</v>
      </c>
      <c r="O7" s="149">
        <v>4888</v>
      </c>
      <c r="P7" s="149">
        <v>3375</v>
      </c>
      <c r="Q7" s="149">
        <v>1750</v>
      </c>
      <c r="R7" s="149">
        <v>1012</v>
      </c>
      <c r="S7" s="149">
        <v>1463</v>
      </c>
      <c r="T7" s="150">
        <v>4367</v>
      </c>
    </row>
    <row r="8" spans="1:20">
      <c r="A8" s="222" t="s">
        <v>1149</v>
      </c>
      <c r="E8" s="145" t="s">
        <v>990</v>
      </c>
      <c r="F8" s="146">
        <v>1670</v>
      </c>
      <c r="G8" s="146">
        <v>2464</v>
      </c>
      <c r="H8" s="146">
        <v>1041</v>
      </c>
      <c r="I8" s="146">
        <v>781</v>
      </c>
      <c r="J8" s="146">
        <v>2812</v>
      </c>
      <c r="K8" s="146">
        <v>1279</v>
      </c>
      <c r="L8" s="215">
        <v>1092</v>
      </c>
      <c r="M8" s="146">
        <v>1456</v>
      </c>
      <c r="N8" s="146">
        <v>1520</v>
      </c>
      <c r="O8" s="146">
        <v>1465</v>
      </c>
      <c r="P8" s="146">
        <v>2582</v>
      </c>
      <c r="Q8" s="146">
        <v>1480</v>
      </c>
      <c r="R8" s="146">
        <v>4178</v>
      </c>
      <c r="S8" s="146">
        <v>3098</v>
      </c>
      <c r="T8" s="147">
        <v>776</v>
      </c>
    </row>
    <row r="9" spans="1:20">
      <c r="A9" s="222" t="s">
        <v>1150</v>
      </c>
      <c r="E9" s="148" t="s">
        <v>991</v>
      </c>
      <c r="F9" s="149">
        <v>1144</v>
      </c>
      <c r="G9" s="149">
        <v>3327</v>
      </c>
      <c r="H9" s="149">
        <v>522</v>
      </c>
      <c r="I9" s="149">
        <v>3402</v>
      </c>
      <c r="J9" s="149">
        <v>3001</v>
      </c>
      <c r="K9" s="149">
        <v>4238</v>
      </c>
      <c r="L9" s="218">
        <v>1715</v>
      </c>
      <c r="M9" s="149">
        <v>3343</v>
      </c>
      <c r="N9" s="149">
        <v>606</v>
      </c>
      <c r="O9" s="149">
        <v>1879</v>
      </c>
      <c r="P9" s="149">
        <v>746</v>
      </c>
      <c r="Q9" s="149">
        <v>2753</v>
      </c>
      <c r="R9" s="149">
        <v>2305</v>
      </c>
      <c r="S9" s="149">
        <v>3829</v>
      </c>
      <c r="T9" s="150">
        <v>2886</v>
      </c>
    </row>
    <row r="10" spans="1:20">
      <c r="E10" s="214" t="s">
        <v>992</v>
      </c>
      <c r="F10" s="215">
        <v>1168</v>
      </c>
      <c r="G10" s="215">
        <v>3820</v>
      </c>
      <c r="H10" s="215">
        <v>4268</v>
      </c>
      <c r="I10" s="215">
        <v>4596</v>
      </c>
      <c r="J10" s="215">
        <v>1887</v>
      </c>
      <c r="K10" s="215">
        <v>4780</v>
      </c>
      <c r="L10" s="220">
        <v>1933</v>
      </c>
      <c r="M10" s="215">
        <v>4621</v>
      </c>
      <c r="N10" s="215">
        <v>3181</v>
      </c>
      <c r="O10" s="215">
        <v>3013</v>
      </c>
      <c r="P10" s="215">
        <v>4809</v>
      </c>
      <c r="Q10" s="215">
        <v>1505</v>
      </c>
      <c r="R10" s="215">
        <v>4950</v>
      </c>
      <c r="S10" s="215">
        <v>4018</v>
      </c>
      <c r="T10" s="216">
        <v>1766</v>
      </c>
    </row>
    <row r="11" spans="1:20">
      <c r="E11" s="148" t="s">
        <v>993</v>
      </c>
      <c r="F11" s="149">
        <v>3925</v>
      </c>
      <c r="G11" s="149">
        <v>3586</v>
      </c>
      <c r="H11" s="149">
        <v>4216</v>
      </c>
      <c r="I11" s="149">
        <v>732</v>
      </c>
      <c r="J11" s="149">
        <v>2364</v>
      </c>
      <c r="K11" s="149">
        <v>3238</v>
      </c>
      <c r="L11" s="218">
        <v>4928</v>
      </c>
      <c r="M11" s="149">
        <v>2756</v>
      </c>
      <c r="N11" s="149">
        <v>3068</v>
      </c>
      <c r="O11" s="149">
        <v>744</v>
      </c>
      <c r="P11" s="149">
        <v>3244</v>
      </c>
      <c r="Q11" s="149">
        <v>2148</v>
      </c>
      <c r="R11" s="149">
        <v>4019</v>
      </c>
      <c r="S11" s="149">
        <v>4880</v>
      </c>
      <c r="T11" s="150">
        <v>3943</v>
      </c>
    </row>
    <row r="12" spans="1:20">
      <c r="E12" s="145" t="s">
        <v>994</v>
      </c>
      <c r="F12" s="146">
        <v>2218</v>
      </c>
      <c r="G12" s="146">
        <v>3647</v>
      </c>
      <c r="H12" s="146">
        <v>2078</v>
      </c>
      <c r="I12" s="146">
        <v>3229</v>
      </c>
      <c r="J12" s="146">
        <v>3171</v>
      </c>
      <c r="K12" s="146">
        <v>2027</v>
      </c>
      <c r="L12" s="215">
        <v>1119</v>
      </c>
      <c r="M12" s="146">
        <v>1623</v>
      </c>
      <c r="N12" s="146">
        <v>2827</v>
      </c>
      <c r="O12" s="146">
        <v>723</v>
      </c>
      <c r="P12" s="146">
        <v>1155</v>
      </c>
      <c r="Q12" s="146">
        <v>1896</v>
      </c>
      <c r="R12" s="146">
        <v>3692</v>
      </c>
      <c r="S12" s="146">
        <v>1807</v>
      </c>
      <c r="T12" s="147">
        <v>4510</v>
      </c>
    </row>
    <row r="13" spans="1:20">
      <c r="E13" s="148" t="s">
        <v>995</v>
      </c>
      <c r="F13" s="149">
        <v>4816</v>
      </c>
      <c r="G13" s="149">
        <v>710</v>
      </c>
      <c r="H13" s="149">
        <v>923</v>
      </c>
      <c r="I13" s="149">
        <v>3842</v>
      </c>
      <c r="J13" s="149">
        <v>3225</v>
      </c>
      <c r="K13" s="149">
        <v>2053</v>
      </c>
      <c r="L13" s="218">
        <v>4561</v>
      </c>
      <c r="M13" s="149">
        <v>4422</v>
      </c>
      <c r="N13" s="149">
        <v>789</v>
      </c>
      <c r="O13" s="149">
        <v>3956</v>
      </c>
      <c r="P13" s="149">
        <v>1921</v>
      </c>
      <c r="Q13" s="149">
        <v>2506</v>
      </c>
      <c r="R13" s="149">
        <v>4533</v>
      </c>
      <c r="S13" s="149">
        <v>2980</v>
      </c>
      <c r="T13" s="150">
        <v>2085</v>
      </c>
    </row>
    <row r="14" spans="1:20">
      <c r="E14" s="145" t="s">
        <v>996</v>
      </c>
      <c r="F14" s="146">
        <v>1214</v>
      </c>
      <c r="G14" s="146">
        <v>4641</v>
      </c>
      <c r="H14" s="146">
        <v>4484</v>
      </c>
      <c r="I14" s="146">
        <v>4103</v>
      </c>
      <c r="J14" s="146">
        <v>3313</v>
      </c>
      <c r="K14" s="146">
        <v>1057</v>
      </c>
      <c r="L14" s="215">
        <v>2551</v>
      </c>
      <c r="M14" s="146">
        <v>1705</v>
      </c>
      <c r="N14" s="146">
        <v>2038</v>
      </c>
      <c r="O14" s="146">
        <v>3915</v>
      </c>
      <c r="P14" s="146">
        <v>2127</v>
      </c>
      <c r="Q14" s="146">
        <v>1786</v>
      </c>
      <c r="R14" s="146">
        <v>1121</v>
      </c>
      <c r="S14" s="146">
        <v>1936</v>
      </c>
      <c r="T14" s="147">
        <v>640</v>
      </c>
    </row>
    <row r="15" spans="1:20">
      <c r="E15" s="148" t="s">
        <v>997</v>
      </c>
      <c r="F15" s="149">
        <v>3038</v>
      </c>
      <c r="G15" s="149">
        <v>2827</v>
      </c>
      <c r="H15" s="149">
        <v>673</v>
      </c>
      <c r="I15" s="149">
        <v>2986</v>
      </c>
      <c r="J15" s="149">
        <v>2477</v>
      </c>
      <c r="K15" s="149">
        <v>1861</v>
      </c>
      <c r="L15" s="218">
        <v>3793</v>
      </c>
      <c r="M15" s="149">
        <v>2281</v>
      </c>
      <c r="N15" s="149">
        <v>1476</v>
      </c>
      <c r="O15" s="149">
        <v>1227</v>
      </c>
      <c r="P15" s="149">
        <v>557</v>
      </c>
      <c r="Q15" s="149">
        <v>1037</v>
      </c>
      <c r="R15" s="149">
        <v>1150</v>
      </c>
      <c r="S15" s="149">
        <v>3635</v>
      </c>
      <c r="T15" s="150">
        <v>640</v>
      </c>
    </row>
    <row r="16" spans="1:20">
      <c r="E16" s="145" t="s">
        <v>998</v>
      </c>
      <c r="F16" s="146">
        <v>3526</v>
      </c>
      <c r="G16" s="146">
        <v>2081</v>
      </c>
      <c r="H16" s="146">
        <v>618</v>
      </c>
      <c r="I16" s="146">
        <v>3083</v>
      </c>
      <c r="J16" s="146">
        <v>4491</v>
      </c>
      <c r="K16" s="146">
        <v>3570</v>
      </c>
      <c r="L16" s="215">
        <v>2688</v>
      </c>
      <c r="M16" s="146">
        <v>879</v>
      </c>
      <c r="N16" s="146">
        <v>2125</v>
      </c>
      <c r="O16" s="146">
        <v>1307</v>
      </c>
      <c r="P16" s="146">
        <v>4642</v>
      </c>
      <c r="Q16" s="146">
        <v>2094</v>
      </c>
      <c r="R16" s="146">
        <v>2160</v>
      </c>
      <c r="S16" s="146">
        <v>3310</v>
      </c>
      <c r="T16" s="147">
        <v>3127</v>
      </c>
    </row>
    <row r="17" spans="5:20">
      <c r="E17" s="148" t="s">
        <v>999</v>
      </c>
      <c r="F17" s="149">
        <v>2115</v>
      </c>
      <c r="G17" s="149">
        <v>3870</v>
      </c>
      <c r="H17" s="149">
        <v>2972</v>
      </c>
      <c r="I17" s="149">
        <v>509</v>
      </c>
      <c r="J17" s="149">
        <v>3862</v>
      </c>
      <c r="K17" s="149">
        <v>4370</v>
      </c>
      <c r="L17" s="218">
        <v>4585</v>
      </c>
      <c r="M17" s="149">
        <v>1762</v>
      </c>
      <c r="N17" s="149">
        <v>4315</v>
      </c>
      <c r="O17" s="149">
        <v>3764</v>
      </c>
      <c r="P17" s="149">
        <v>1984</v>
      </c>
      <c r="Q17" s="149">
        <v>3144</v>
      </c>
      <c r="R17" s="149">
        <v>1722</v>
      </c>
      <c r="S17" s="149">
        <v>2078</v>
      </c>
      <c r="T17" s="150">
        <v>1240</v>
      </c>
    </row>
    <row r="18" spans="5:20">
      <c r="E18" s="151" t="s">
        <v>1000</v>
      </c>
      <c r="F18" s="152">
        <v>2955</v>
      </c>
      <c r="G18" s="152">
        <v>2173</v>
      </c>
      <c r="H18" s="152">
        <v>2845</v>
      </c>
      <c r="I18" s="152">
        <v>2329</v>
      </c>
      <c r="J18" s="152">
        <v>2162</v>
      </c>
      <c r="K18" s="152">
        <v>1935</v>
      </c>
      <c r="L18" s="219">
        <v>1243</v>
      </c>
      <c r="M18" s="152">
        <v>2078</v>
      </c>
      <c r="N18" s="152">
        <v>2762</v>
      </c>
      <c r="O18" s="152">
        <v>855</v>
      </c>
      <c r="P18" s="152">
        <v>3863</v>
      </c>
      <c r="Q18" s="152">
        <v>2870</v>
      </c>
      <c r="R18" s="152">
        <v>4058</v>
      </c>
      <c r="S18" s="152">
        <v>1790</v>
      </c>
      <c r="T18" s="153">
        <v>1530</v>
      </c>
    </row>
    <row r="23" spans="5:20">
      <c r="G23" s="214" t="s">
        <v>992</v>
      </c>
      <c r="H23" s="49" t="s">
        <v>977</v>
      </c>
      <c r="I23" s="221" t="s">
        <v>438</v>
      </c>
      <c r="J23" s="49"/>
      <c r="K23" s="49"/>
      <c r="L23" s="49"/>
    </row>
    <row r="24" spans="5:20">
      <c r="G24" s="49"/>
      <c r="H24" s="49"/>
      <c r="I24" s="49">
        <f>INDEX($E$3:$T$18,8,8)</f>
        <v>1933</v>
      </c>
      <c r="J24" s="49"/>
      <c r="K24" s="49"/>
      <c r="L24" s="49"/>
      <c r="N24" s="222" t="s">
        <v>1148</v>
      </c>
    </row>
    <row r="25" spans="5:20">
      <c r="G25" s="49"/>
      <c r="H25" s="49"/>
      <c r="I25" s="49"/>
      <c r="J25" s="49"/>
      <c r="K25" s="49"/>
      <c r="L25" s="49"/>
    </row>
  </sheetData>
  <dataValidations count="2">
    <dataValidation type="list" allowBlank="1" showInputMessage="1" showErrorMessage="1" sqref="B4" xr:uid="{15B84900-4479-4D8F-BAFE-AF1D0B025834}">
      <formula1>$F$3:$T$3</formula1>
    </dataValidation>
    <dataValidation type="list" allowBlank="1" showInputMessage="1" showErrorMessage="1" sqref="A4" xr:uid="{787D9AA5-CC51-4D6B-886F-0E3D89B0CD1F}">
      <formula1>$E$4:$E$18</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42DD0-15BC-4D57-8EF0-3920BD432E8C}">
  <dimension ref="A3:T38"/>
  <sheetViews>
    <sheetView showGridLines="0" topLeftCell="C7" workbookViewId="0">
      <selection activeCell="A12" sqref="A12:XFD12"/>
    </sheetView>
  </sheetViews>
  <sheetFormatPr defaultColWidth="9" defaultRowHeight="21" customHeight="1"/>
  <cols>
    <col min="1" max="1" width="1.21875" style="158" customWidth="1"/>
    <col min="2" max="2" width="14" style="158" customWidth="1"/>
    <col min="3" max="3" width="10.44140625" style="158" customWidth="1"/>
    <col min="4" max="4" width="12.77734375" style="158" bestFit="1" customWidth="1"/>
    <col min="5" max="20" width="10.88671875" style="158" customWidth="1"/>
    <col min="21" max="16384" width="9" style="158"/>
  </cols>
  <sheetData>
    <row r="3" spans="1:20" s="64" customFormat="1" ht="6" customHeight="1"/>
    <row r="4" spans="1:20" s="154" customFormat="1" ht="38.25" customHeight="1" thickBot="1">
      <c r="B4" s="155" t="s">
        <v>1001</v>
      </c>
      <c r="C4" s="156"/>
      <c r="D4" s="156"/>
      <c r="E4" s="156"/>
    </row>
    <row r="5" spans="1:20" s="154" customFormat="1" ht="17.25" customHeight="1">
      <c r="B5" s="157"/>
      <c r="C5" s="41"/>
      <c r="D5" s="41"/>
      <c r="E5" s="41"/>
      <c r="H5" s="41"/>
    </row>
    <row r="6" spans="1:20" ht="21" customHeight="1">
      <c r="K6" s="159"/>
      <c r="L6" s="159"/>
      <c r="M6" s="159"/>
      <c r="N6" s="159"/>
      <c r="O6" s="159"/>
      <c r="P6" s="159"/>
      <c r="Q6" s="159"/>
      <c r="R6" s="159"/>
      <c r="S6" s="159"/>
      <c r="T6" s="159"/>
    </row>
    <row r="7" spans="1:20" s="163" customFormat="1" ht="21" customHeight="1" thickBot="1">
      <c r="A7" s="160"/>
      <c r="B7" s="161" t="s">
        <v>1002</v>
      </c>
      <c r="C7" s="162" t="s">
        <v>1003</v>
      </c>
      <c r="D7" s="162" t="s">
        <v>1004</v>
      </c>
      <c r="E7" s="162" t="s">
        <v>1005</v>
      </c>
      <c r="F7" s="162" t="s">
        <v>1006</v>
      </c>
    </row>
    <row r="8" spans="1:20" ht="21" customHeight="1" thickTop="1">
      <c r="A8" s="164"/>
      <c r="B8" s="165" t="s">
        <v>1007</v>
      </c>
      <c r="C8" s="166" t="str">
        <f>INDEX($B$10:$T$25,MATCH($B$8,$D$10:$D$24,0),MATCH(C$7,$B$10:$T$10,0))</f>
        <v>RGS0102</v>
      </c>
      <c r="D8" s="166">
        <f t="shared" ref="D8:F8" si="0">INDEX($B$10:$T$25,MATCH($B$8,$D$10:$D$24,0),MATCH(D$7,$B$10:$T$10,0))</f>
        <v>970</v>
      </c>
      <c r="E8" s="166">
        <f t="shared" si="0"/>
        <v>821</v>
      </c>
      <c r="F8" s="166">
        <f t="shared" si="0"/>
        <v>998</v>
      </c>
    </row>
    <row r="9" spans="1:20" ht="21" customHeight="1">
      <c r="A9" s="159"/>
      <c r="B9" s="159"/>
      <c r="C9" s="159"/>
      <c r="D9" s="159"/>
      <c r="E9" s="159"/>
      <c r="F9" s="159"/>
      <c r="G9" s="159"/>
      <c r="H9" s="159"/>
      <c r="I9" s="159"/>
      <c r="J9" s="159"/>
      <c r="K9" s="159"/>
      <c r="L9" s="159"/>
      <c r="M9" s="159"/>
      <c r="N9" s="159"/>
      <c r="O9" s="159"/>
      <c r="P9" s="159"/>
      <c r="Q9" s="159"/>
      <c r="R9" s="159"/>
      <c r="S9" s="159"/>
      <c r="T9" s="159"/>
    </row>
    <row r="10" spans="1:20" ht="21" customHeight="1">
      <c r="A10" s="159"/>
      <c r="B10" s="167" t="s">
        <v>1008</v>
      </c>
      <c r="C10" s="168" t="s">
        <v>1003</v>
      </c>
      <c r="D10" s="168" t="s">
        <v>1002</v>
      </c>
      <c r="E10" s="168" t="s">
        <v>1009</v>
      </c>
      <c r="F10" s="168" t="s">
        <v>1010</v>
      </c>
      <c r="G10" s="168" t="s">
        <v>1011</v>
      </c>
      <c r="H10" s="169" t="s">
        <v>1012</v>
      </c>
      <c r="I10" s="168" t="s">
        <v>1013</v>
      </c>
      <c r="J10" s="168" t="s">
        <v>1014</v>
      </c>
      <c r="K10" s="168" t="s">
        <v>1015</v>
      </c>
      <c r="L10" s="169" t="s">
        <v>1004</v>
      </c>
      <c r="M10" s="168" t="s">
        <v>1016</v>
      </c>
      <c r="N10" s="168" t="s">
        <v>1017</v>
      </c>
      <c r="O10" s="168" t="s">
        <v>1018</v>
      </c>
      <c r="P10" s="169" t="s">
        <v>1005</v>
      </c>
      <c r="Q10" s="168" t="s">
        <v>1019</v>
      </c>
      <c r="R10" s="168" t="s">
        <v>1020</v>
      </c>
      <c r="S10" s="168" t="s">
        <v>1021</v>
      </c>
      <c r="T10" s="169" t="s">
        <v>1006</v>
      </c>
    </row>
    <row r="11" spans="1:20" ht="21" customHeight="1">
      <c r="A11" s="159"/>
      <c r="B11" s="170">
        <v>1</v>
      </c>
      <c r="C11" s="171" t="s">
        <v>1022</v>
      </c>
      <c r="D11" s="172" t="s">
        <v>1023</v>
      </c>
      <c r="E11" s="171">
        <v>1500</v>
      </c>
      <c r="F11" s="171">
        <v>1500</v>
      </c>
      <c r="G11" s="171">
        <v>1500</v>
      </c>
      <c r="H11" s="173">
        <f t="shared" ref="H11:H25" si="1">SUM(E11:G11)</f>
        <v>4500</v>
      </c>
      <c r="I11" s="171">
        <v>1500</v>
      </c>
      <c r="J11" s="171">
        <v>1500</v>
      </c>
      <c r="K11" s="171">
        <v>1500</v>
      </c>
      <c r="L11" s="173">
        <f t="shared" ref="L11:L25" si="2">SUM(I11:K11)</f>
        <v>4500</v>
      </c>
      <c r="M11" s="171">
        <v>1500</v>
      </c>
      <c r="N11" s="171">
        <v>1500</v>
      </c>
      <c r="O11" s="171">
        <v>1500</v>
      </c>
      <c r="P11" s="173">
        <f t="shared" ref="P11:P25" si="3">SUM(M11:O11)</f>
        <v>4500</v>
      </c>
      <c r="Q11" s="171">
        <v>1500</v>
      </c>
      <c r="R11" s="171">
        <v>1500</v>
      </c>
      <c r="S11" s="171">
        <v>1500</v>
      </c>
      <c r="T11" s="173">
        <f t="shared" ref="T11:T25" si="4">SUM(Q11:S11)</f>
        <v>4500</v>
      </c>
    </row>
    <row r="12" spans="1:20" ht="21" customHeight="1">
      <c r="A12" s="159"/>
      <c r="B12" s="174">
        <v>2</v>
      </c>
      <c r="C12" s="175" t="s">
        <v>1024</v>
      </c>
      <c r="D12" s="176" t="s">
        <v>1007</v>
      </c>
      <c r="E12" s="175">
        <v>250</v>
      </c>
      <c r="F12" s="175">
        <v>331</v>
      </c>
      <c r="G12" s="175">
        <v>299</v>
      </c>
      <c r="H12" s="177">
        <f t="shared" si="1"/>
        <v>880</v>
      </c>
      <c r="I12" s="175">
        <v>333</v>
      </c>
      <c r="J12" s="175">
        <v>324</v>
      </c>
      <c r="K12" s="175">
        <v>313</v>
      </c>
      <c r="L12" s="177">
        <f t="shared" si="2"/>
        <v>970</v>
      </c>
      <c r="M12" s="175">
        <v>338</v>
      </c>
      <c r="N12" s="175">
        <v>225</v>
      </c>
      <c r="O12" s="175">
        <v>258</v>
      </c>
      <c r="P12" s="177">
        <f t="shared" si="3"/>
        <v>821</v>
      </c>
      <c r="Q12" s="175">
        <v>322</v>
      </c>
      <c r="R12" s="175">
        <v>338</v>
      </c>
      <c r="S12" s="175">
        <v>338</v>
      </c>
      <c r="T12" s="177">
        <f t="shared" si="4"/>
        <v>998</v>
      </c>
    </row>
    <row r="13" spans="1:20" ht="21" customHeight="1">
      <c r="A13" s="159"/>
      <c r="B13" s="170">
        <v>3</v>
      </c>
      <c r="C13" s="171" t="s">
        <v>1025</v>
      </c>
      <c r="D13" s="172" t="s">
        <v>1026</v>
      </c>
      <c r="E13" s="171">
        <v>345</v>
      </c>
      <c r="F13" s="171">
        <v>345</v>
      </c>
      <c r="G13" s="171">
        <v>345</v>
      </c>
      <c r="H13" s="173">
        <f t="shared" si="1"/>
        <v>1035</v>
      </c>
      <c r="I13" s="171">
        <v>345</v>
      </c>
      <c r="J13" s="171">
        <v>345</v>
      </c>
      <c r="K13" s="171">
        <v>345</v>
      </c>
      <c r="L13" s="173">
        <f t="shared" si="2"/>
        <v>1035</v>
      </c>
      <c r="M13" s="171">
        <v>345</v>
      </c>
      <c r="N13" s="171">
        <v>345</v>
      </c>
      <c r="O13" s="171">
        <v>345</v>
      </c>
      <c r="P13" s="173">
        <f t="shared" si="3"/>
        <v>1035</v>
      </c>
      <c r="Q13" s="171">
        <v>345</v>
      </c>
      <c r="R13" s="171">
        <v>345</v>
      </c>
      <c r="S13" s="171">
        <v>345</v>
      </c>
      <c r="T13" s="173">
        <f t="shared" si="4"/>
        <v>1035</v>
      </c>
    </row>
    <row r="14" spans="1:20" ht="21" customHeight="1">
      <c r="A14" s="159"/>
      <c r="B14" s="174">
        <v>4</v>
      </c>
      <c r="C14" s="175" t="s">
        <v>1027</v>
      </c>
      <c r="D14" s="176" t="s">
        <v>1028</v>
      </c>
      <c r="E14" s="175">
        <v>120</v>
      </c>
      <c r="F14" s="175">
        <v>120</v>
      </c>
      <c r="G14" s="175">
        <v>120</v>
      </c>
      <c r="H14" s="177">
        <f t="shared" si="1"/>
        <v>360</v>
      </c>
      <c r="I14" s="175">
        <v>120</v>
      </c>
      <c r="J14" s="175">
        <v>120</v>
      </c>
      <c r="K14" s="175">
        <v>120</v>
      </c>
      <c r="L14" s="177">
        <f t="shared" si="2"/>
        <v>360</v>
      </c>
      <c r="M14" s="175">
        <v>120</v>
      </c>
      <c r="N14" s="175">
        <v>120</v>
      </c>
      <c r="O14" s="175">
        <v>120</v>
      </c>
      <c r="P14" s="177">
        <f t="shared" si="3"/>
        <v>360</v>
      </c>
      <c r="Q14" s="175">
        <v>120</v>
      </c>
      <c r="R14" s="175">
        <v>120</v>
      </c>
      <c r="S14" s="175">
        <v>120</v>
      </c>
      <c r="T14" s="177">
        <f t="shared" si="4"/>
        <v>360</v>
      </c>
    </row>
    <row r="15" spans="1:20" ht="21" customHeight="1">
      <c r="A15" s="159"/>
      <c r="B15" s="170">
        <v>5</v>
      </c>
      <c r="C15" s="171" t="s">
        <v>1029</v>
      </c>
      <c r="D15" s="172" t="s">
        <v>1030</v>
      </c>
      <c r="E15" s="171">
        <v>50</v>
      </c>
      <c r="F15" s="171">
        <v>50</v>
      </c>
      <c r="G15" s="171">
        <v>50</v>
      </c>
      <c r="H15" s="173">
        <f t="shared" si="1"/>
        <v>150</v>
      </c>
      <c r="I15" s="171">
        <v>50</v>
      </c>
      <c r="J15" s="171">
        <v>50</v>
      </c>
      <c r="K15" s="171">
        <v>50</v>
      </c>
      <c r="L15" s="173">
        <f t="shared" si="2"/>
        <v>150</v>
      </c>
      <c r="M15" s="171">
        <v>50</v>
      </c>
      <c r="N15" s="171">
        <v>50</v>
      </c>
      <c r="O15" s="171">
        <v>50</v>
      </c>
      <c r="P15" s="173">
        <f t="shared" si="3"/>
        <v>150</v>
      </c>
      <c r="Q15" s="171">
        <v>50</v>
      </c>
      <c r="R15" s="171">
        <v>50</v>
      </c>
      <c r="S15" s="171">
        <v>50</v>
      </c>
      <c r="T15" s="173">
        <f t="shared" si="4"/>
        <v>150</v>
      </c>
    </row>
    <row r="16" spans="1:20" ht="21" customHeight="1">
      <c r="A16" s="159"/>
      <c r="B16" s="174">
        <v>6</v>
      </c>
      <c r="C16" s="175" t="s">
        <v>1031</v>
      </c>
      <c r="D16" s="176" t="s">
        <v>1032</v>
      </c>
      <c r="E16" s="175">
        <v>72</v>
      </c>
      <c r="F16" s="175">
        <v>70</v>
      </c>
      <c r="G16" s="175">
        <v>80</v>
      </c>
      <c r="H16" s="177">
        <f t="shared" si="1"/>
        <v>222</v>
      </c>
      <c r="I16" s="175">
        <v>70</v>
      </c>
      <c r="J16" s="175">
        <v>75</v>
      </c>
      <c r="K16" s="175">
        <v>80</v>
      </c>
      <c r="L16" s="177">
        <f t="shared" si="2"/>
        <v>225</v>
      </c>
      <c r="M16" s="175">
        <v>90</v>
      </c>
      <c r="N16" s="175">
        <v>73</v>
      </c>
      <c r="O16" s="175">
        <v>75</v>
      </c>
      <c r="P16" s="177">
        <f t="shared" si="3"/>
        <v>238</v>
      </c>
      <c r="Q16" s="175">
        <v>70</v>
      </c>
      <c r="R16" s="175">
        <v>90</v>
      </c>
      <c r="S16" s="175">
        <v>90</v>
      </c>
      <c r="T16" s="177">
        <f t="shared" si="4"/>
        <v>250</v>
      </c>
    </row>
    <row r="17" spans="1:20" ht="21" customHeight="1">
      <c r="A17" s="159"/>
      <c r="B17" s="170">
        <v>7</v>
      </c>
      <c r="C17" s="171" t="s">
        <v>1033</v>
      </c>
      <c r="D17" s="172" t="s">
        <v>1034</v>
      </c>
      <c r="E17" s="171">
        <v>60</v>
      </c>
      <c r="F17" s="171">
        <v>63</v>
      </c>
      <c r="G17" s="171">
        <v>65</v>
      </c>
      <c r="H17" s="173">
        <f t="shared" si="1"/>
        <v>188</v>
      </c>
      <c r="I17" s="171">
        <v>60</v>
      </c>
      <c r="J17" s="171">
        <v>65</v>
      </c>
      <c r="K17" s="171">
        <v>60</v>
      </c>
      <c r="L17" s="173">
        <f t="shared" si="2"/>
        <v>185</v>
      </c>
      <c r="M17" s="171">
        <v>63</v>
      </c>
      <c r="N17" s="171">
        <v>60</v>
      </c>
      <c r="O17" s="171">
        <v>63</v>
      </c>
      <c r="P17" s="173">
        <f t="shared" si="3"/>
        <v>186</v>
      </c>
      <c r="Q17" s="171">
        <v>60</v>
      </c>
      <c r="R17" s="171">
        <v>63</v>
      </c>
      <c r="S17" s="171">
        <v>63</v>
      </c>
      <c r="T17" s="173">
        <f t="shared" si="4"/>
        <v>186</v>
      </c>
    </row>
    <row r="18" spans="1:20" ht="21" customHeight="1">
      <c r="A18" s="159"/>
      <c r="B18" s="174">
        <v>8</v>
      </c>
      <c r="C18" s="175" t="s">
        <v>1035</v>
      </c>
      <c r="D18" s="176" t="s">
        <v>1036</v>
      </c>
      <c r="E18" s="175">
        <v>45</v>
      </c>
      <c r="F18" s="175">
        <v>45</v>
      </c>
      <c r="G18" s="175">
        <v>45</v>
      </c>
      <c r="H18" s="177">
        <f t="shared" si="1"/>
        <v>135</v>
      </c>
      <c r="I18" s="175">
        <v>45</v>
      </c>
      <c r="J18" s="175">
        <v>45</v>
      </c>
      <c r="K18" s="175">
        <v>45</v>
      </c>
      <c r="L18" s="177">
        <f t="shared" si="2"/>
        <v>135</v>
      </c>
      <c r="M18" s="175">
        <v>45</v>
      </c>
      <c r="N18" s="175">
        <v>45</v>
      </c>
      <c r="O18" s="175">
        <v>45</v>
      </c>
      <c r="P18" s="177">
        <f t="shared" si="3"/>
        <v>135</v>
      </c>
      <c r="Q18" s="175">
        <v>45</v>
      </c>
      <c r="R18" s="175">
        <v>45</v>
      </c>
      <c r="S18" s="175">
        <v>45</v>
      </c>
      <c r="T18" s="177">
        <f t="shared" si="4"/>
        <v>135</v>
      </c>
    </row>
    <row r="19" spans="1:20" ht="21" customHeight="1">
      <c r="A19" s="159"/>
      <c r="B19" s="170">
        <v>9</v>
      </c>
      <c r="C19" s="171" t="s">
        <v>1037</v>
      </c>
      <c r="D19" s="172" t="s">
        <v>1038</v>
      </c>
      <c r="E19" s="171">
        <v>155</v>
      </c>
      <c r="F19" s="171">
        <v>155</v>
      </c>
      <c r="G19" s="171">
        <v>158</v>
      </c>
      <c r="H19" s="173">
        <f t="shared" si="1"/>
        <v>468</v>
      </c>
      <c r="I19" s="171">
        <v>160</v>
      </c>
      <c r="J19" s="171">
        <v>165</v>
      </c>
      <c r="K19" s="171">
        <v>200</v>
      </c>
      <c r="L19" s="173">
        <f t="shared" si="2"/>
        <v>525</v>
      </c>
      <c r="M19" s="171">
        <v>340</v>
      </c>
      <c r="N19" s="171">
        <v>350</v>
      </c>
      <c r="O19" s="171">
        <v>240</v>
      </c>
      <c r="P19" s="173">
        <f t="shared" si="3"/>
        <v>930</v>
      </c>
      <c r="Q19" s="171">
        <v>180</v>
      </c>
      <c r="R19" s="171">
        <v>340</v>
      </c>
      <c r="S19" s="171">
        <v>340</v>
      </c>
      <c r="T19" s="173">
        <f t="shared" si="4"/>
        <v>860</v>
      </c>
    </row>
    <row r="20" spans="1:20" ht="21" customHeight="1">
      <c r="A20" s="159"/>
      <c r="B20" s="174">
        <v>10</v>
      </c>
      <c r="C20" s="175" t="s">
        <v>1039</v>
      </c>
      <c r="D20" s="176" t="s">
        <v>1040</v>
      </c>
      <c r="E20" s="175">
        <v>35</v>
      </c>
      <c r="F20" s="175">
        <v>35</v>
      </c>
      <c r="G20" s="175">
        <v>37</v>
      </c>
      <c r="H20" s="177">
        <f t="shared" si="1"/>
        <v>107</v>
      </c>
      <c r="I20" s="175">
        <v>39</v>
      </c>
      <c r="J20" s="175">
        <v>45</v>
      </c>
      <c r="K20" s="175">
        <v>42</v>
      </c>
      <c r="L20" s="177">
        <f t="shared" si="2"/>
        <v>126</v>
      </c>
      <c r="M20" s="175">
        <v>42</v>
      </c>
      <c r="N20" s="175">
        <v>36</v>
      </c>
      <c r="O20" s="175">
        <v>38</v>
      </c>
      <c r="P20" s="177">
        <f t="shared" si="3"/>
        <v>116</v>
      </c>
      <c r="Q20" s="175">
        <v>40</v>
      </c>
      <c r="R20" s="175">
        <v>42</v>
      </c>
      <c r="S20" s="175">
        <v>42</v>
      </c>
      <c r="T20" s="177">
        <f t="shared" si="4"/>
        <v>124</v>
      </c>
    </row>
    <row r="21" spans="1:20" ht="21" customHeight="1">
      <c r="A21" s="159"/>
      <c r="B21" s="170">
        <v>11</v>
      </c>
      <c r="C21" s="171" t="s">
        <v>1041</v>
      </c>
      <c r="D21" s="172" t="s">
        <v>1042</v>
      </c>
      <c r="E21" s="171">
        <v>50</v>
      </c>
      <c r="F21" s="171">
        <v>45</v>
      </c>
      <c r="G21" s="171">
        <v>40</v>
      </c>
      <c r="H21" s="173">
        <f t="shared" si="1"/>
        <v>135</v>
      </c>
      <c r="I21" s="171">
        <v>40</v>
      </c>
      <c r="J21" s="171">
        <v>42</v>
      </c>
      <c r="K21" s="171">
        <v>50</v>
      </c>
      <c r="L21" s="173">
        <f t="shared" si="2"/>
        <v>132</v>
      </c>
      <c r="M21" s="171">
        <v>55</v>
      </c>
      <c r="N21" s="171">
        <v>40</v>
      </c>
      <c r="O21" s="171">
        <v>43</v>
      </c>
      <c r="P21" s="173">
        <f t="shared" si="3"/>
        <v>138</v>
      </c>
      <c r="Q21" s="171">
        <v>30</v>
      </c>
      <c r="R21" s="171">
        <v>55</v>
      </c>
      <c r="S21" s="171">
        <v>55</v>
      </c>
      <c r="T21" s="173">
        <f t="shared" si="4"/>
        <v>140</v>
      </c>
    </row>
    <row r="22" spans="1:20" ht="21" customHeight="1">
      <c r="A22" s="159"/>
      <c r="B22" s="174">
        <v>12</v>
      </c>
      <c r="C22" s="175" t="s">
        <v>1043</v>
      </c>
      <c r="D22" s="176" t="s">
        <v>1044</v>
      </c>
      <c r="E22" s="175">
        <v>123</v>
      </c>
      <c r="F22" s="175">
        <v>92</v>
      </c>
      <c r="G22" s="175">
        <v>58</v>
      </c>
      <c r="H22" s="177">
        <f t="shared" si="1"/>
        <v>273</v>
      </c>
      <c r="I22" s="175">
        <v>131</v>
      </c>
      <c r="J22" s="175">
        <v>46</v>
      </c>
      <c r="K22" s="175">
        <v>105</v>
      </c>
      <c r="L22" s="177">
        <f t="shared" si="2"/>
        <v>282</v>
      </c>
      <c r="M22" s="175">
        <v>84</v>
      </c>
      <c r="N22" s="175">
        <v>108</v>
      </c>
      <c r="O22" s="175">
        <v>132</v>
      </c>
      <c r="P22" s="177">
        <f t="shared" si="3"/>
        <v>324</v>
      </c>
      <c r="Q22" s="175">
        <v>136</v>
      </c>
      <c r="R22" s="175">
        <v>84</v>
      </c>
      <c r="S22" s="175">
        <v>84</v>
      </c>
      <c r="T22" s="177">
        <f t="shared" si="4"/>
        <v>304</v>
      </c>
    </row>
    <row r="23" spans="1:20" ht="21" customHeight="1">
      <c r="A23" s="159"/>
      <c r="B23" s="170">
        <v>13</v>
      </c>
      <c r="C23" s="171" t="s">
        <v>1045</v>
      </c>
      <c r="D23" s="172" t="s">
        <v>1046</v>
      </c>
      <c r="E23" s="171">
        <v>550</v>
      </c>
      <c r="F23" s="171">
        <v>550</v>
      </c>
      <c r="G23" s="171">
        <v>550</v>
      </c>
      <c r="H23" s="173">
        <f t="shared" si="1"/>
        <v>1650</v>
      </c>
      <c r="I23" s="171">
        <v>550</v>
      </c>
      <c r="J23" s="171">
        <v>550</v>
      </c>
      <c r="K23" s="171">
        <v>550</v>
      </c>
      <c r="L23" s="173">
        <f t="shared" si="2"/>
        <v>1650</v>
      </c>
      <c r="M23" s="171">
        <v>550</v>
      </c>
      <c r="N23" s="171">
        <v>550</v>
      </c>
      <c r="O23" s="171">
        <v>550</v>
      </c>
      <c r="P23" s="173">
        <f t="shared" si="3"/>
        <v>1650</v>
      </c>
      <c r="Q23" s="171">
        <v>550</v>
      </c>
      <c r="R23" s="171">
        <v>550</v>
      </c>
      <c r="S23" s="171">
        <v>550</v>
      </c>
      <c r="T23" s="173">
        <f t="shared" si="4"/>
        <v>1650</v>
      </c>
    </row>
    <row r="24" spans="1:20" ht="21" customHeight="1">
      <c r="B24" s="174">
        <v>14</v>
      </c>
      <c r="C24" s="175" t="s">
        <v>1047</v>
      </c>
      <c r="D24" s="176" t="s">
        <v>1048</v>
      </c>
      <c r="E24" s="175">
        <v>200</v>
      </c>
      <c r="F24" s="175">
        <v>225</v>
      </c>
      <c r="G24" s="175">
        <v>300</v>
      </c>
      <c r="H24" s="177">
        <f t="shared" si="1"/>
        <v>725</v>
      </c>
      <c r="I24" s="175">
        <v>200</v>
      </c>
      <c r="J24" s="175">
        <v>200</v>
      </c>
      <c r="K24" s="175">
        <v>200</v>
      </c>
      <c r="L24" s="177">
        <f t="shared" si="2"/>
        <v>600</v>
      </c>
      <c r="M24" s="175">
        <v>250</v>
      </c>
      <c r="N24" s="175">
        <v>325</v>
      </c>
      <c r="O24" s="175">
        <v>200</v>
      </c>
      <c r="P24" s="177">
        <f t="shared" si="3"/>
        <v>775</v>
      </c>
      <c r="Q24" s="175">
        <v>200</v>
      </c>
      <c r="R24" s="175">
        <v>250</v>
      </c>
      <c r="S24" s="175">
        <v>250</v>
      </c>
      <c r="T24" s="177">
        <f t="shared" si="4"/>
        <v>700</v>
      </c>
    </row>
    <row r="25" spans="1:20" ht="21" customHeight="1">
      <c r="A25" s="159"/>
      <c r="B25" s="178" t="s">
        <v>1049</v>
      </c>
      <c r="C25" s="178"/>
      <c r="D25" s="178"/>
      <c r="E25" s="179">
        <v>3555</v>
      </c>
      <c r="F25" s="179">
        <v>3626</v>
      </c>
      <c r="G25" s="179">
        <v>3647</v>
      </c>
      <c r="H25" s="179">
        <f t="shared" si="1"/>
        <v>10828</v>
      </c>
      <c r="I25" s="179">
        <v>3643</v>
      </c>
      <c r="J25" s="179">
        <v>3572</v>
      </c>
      <c r="K25" s="179">
        <v>3660</v>
      </c>
      <c r="L25" s="179">
        <f t="shared" si="2"/>
        <v>10875</v>
      </c>
      <c r="M25" s="179">
        <v>3872</v>
      </c>
      <c r="N25" s="179">
        <v>3827</v>
      </c>
      <c r="O25" s="179">
        <v>3659</v>
      </c>
      <c r="P25" s="179">
        <f t="shared" si="3"/>
        <v>11358</v>
      </c>
      <c r="Q25" s="179">
        <v>3648</v>
      </c>
      <c r="R25" s="179">
        <v>3872</v>
      </c>
      <c r="S25" s="179">
        <v>3872</v>
      </c>
      <c r="T25" s="179">
        <f t="shared" si="4"/>
        <v>11392</v>
      </c>
    </row>
    <row r="37" ht="14.4"/>
    <row r="38" ht="14.4"/>
  </sheetData>
  <dataValidations count="2">
    <dataValidation type="list" allowBlank="1" showInputMessage="1" showErrorMessage="1" sqref="B8" xr:uid="{CBD5D889-C6B5-4A54-84C0-E50B7B6F616A}">
      <formula1>$D$11:$D$24</formula1>
    </dataValidation>
    <dataValidation type="list" allowBlank="1" showInputMessage="1" showErrorMessage="1" sqref="C7:F7" xr:uid="{7F18D8EE-3FF5-43F3-9DC0-50F5DAA76CAB}">
      <formula1>$B$10:$T$10</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Date &amp; Time</vt:lpstr>
      <vt:lpstr>Text Function</vt:lpstr>
      <vt:lpstr>Text</vt:lpstr>
      <vt:lpstr>Text Ex</vt:lpstr>
      <vt:lpstr>Multiple </vt:lpstr>
      <vt:lpstr>Data2</vt:lpstr>
      <vt:lpstr>Vlookup+Match</vt:lpstr>
      <vt:lpstr>2-Way Vlookup</vt:lpstr>
      <vt:lpstr>Index &amp; Match Ex1</vt:lpstr>
      <vt:lpstr>Data Validation Ex1</vt:lpstr>
      <vt:lpstr>Data Validation Ex2</vt:lpstr>
      <vt:lpstr>Data Validation Ex3 </vt:lpstr>
      <vt:lpstr>Data Validation Ex5</vt:lpstr>
      <vt:lpstr>GUJARAT</vt:lpstr>
      <vt:lpstr>Header</vt:lpstr>
      <vt:lpstr>PUNJAB</vt:lpstr>
      <vt:lpstr>RAJASTHAN</vt:lpstr>
      <vt:lpstr>Statedetails</vt:lpstr>
      <vt:lpstr>UTTAR_PRADESH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AZIM AHAMED</dc:creator>
  <cp:lastModifiedBy>LENOVO</cp:lastModifiedBy>
  <dcterms:created xsi:type="dcterms:W3CDTF">2019-08-16T14:18:39Z</dcterms:created>
  <dcterms:modified xsi:type="dcterms:W3CDTF">2023-01-03T05:59:29Z</dcterms:modified>
</cp:coreProperties>
</file>