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bookViews>
    <workbookView xWindow="0" yWindow="0" windowWidth="23040" windowHeight="9372" activeTab="1"/>
  </bookViews>
  <sheets>
    <sheet name="Teamplan" sheetId="1" r:id="rId1"/>
    <sheet name="Projektplan" sheetId="2" r:id="rId2"/>
    <sheet name="Liste offener Punkte" sheetId="4" r:id="rId3"/>
    <sheet name="Risikolis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8" i="2" l="1"/>
  <c r="Z48" i="2"/>
  <c r="AA48" i="2"/>
  <c r="X48" i="2"/>
  <c r="W48" i="2"/>
  <c r="U48" i="2"/>
  <c r="V48" i="2"/>
  <c r="T48" i="2" l="1"/>
  <c r="L42" i="2" l="1"/>
  <c r="M45" i="2" l="1"/>
  <c r="M42" i="2"/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2" i="2"/>
  <c r="N43" i="2"/>
  <c r="N45" i="2"/>
  <c r="N47" i="2"/>
  <c r="N5" i="2"/>
  <c r="N6" i="2"/>
  <c r="N7" i="2"/>
  <c r="N8" i="2"/>
  <c r="N9" i="2"/>
  <c r="N10" i="2"/>
  <c r="N11" i="2"/>
  <c r="N4" i="2"/>
  <c r="N3" i="2"/>
  <c r="L5" i="2"/>
  <c r="M5" i="2" s="1"/>
  <c r="L27" i="2"/>
  <c r="M27" i="2" s="1"/>
  <c r="L26" i="2"/>
  <c r="M26" i="2" s="1"/>
  <c r="L25" i="2"/>
  <c r="M25" i="2" s="1"/>
  <c r="L22" i="2"/>
  <c r="M22" i="2" s="1"/>
  <c r="L24" i="2"/>
  <c r="M24" i="2" s="1"/>
  <c r="K40" i="2"/>
  <c r="K34" i="2"/>
  <c r="K29" i="2"/>
  <c r="K21" i="2"/>
  <c r="K11" i="2"/>
  <c r="L6" i="2"/>
  <c r="M6" i="2" s="1"/>
  <c r="K48" i="2" l="1"/>
  <c r="K49" i="2" s="1"/>
  <c r="AD59" i="2"/>
  <c r="AE59" i="2" s="1"/>
  <c r="AD58" i="2"/>
  <c r="AE58" i="2" s="1"/>
  <c r="AD57" i="2"/>
  <c r="AE57" i="2" s="1"/>
  <c r="AD56" i="2"/>
  <c r="AE56" i="2" s="1"/>
  <c r="R60" i="2" l="1"/>
  <c r="S60" i="2"/>
  <c r="T60" i="2"/>
  <c r="U60" i="2"/>
  <c r="V60" i="2"/>
  <c r="W60" i="2"/>
  <c r="X60" i="2"/>
  <c r="Y60" i="2"/>
  <c r="Z60" i="2"/>
  <c r="AA60" i="2"/>
  <c r="AB60" i="2"/>
  <c r="AC60" i="2"/>
  <c r="P60" i="2"/>
  <c r="O60" i="2"/>
  <c r="R48" i="2"/>
  <c r="S48" i="2"/>
  <c r="AB48" i="2"/>
  <c r="AC48" i="2"/>
  <c r="O48" i="2"/>
  <c r="P48" i="2"/>
  <c r="Q48" i="2"/>
  <c r="Q60" i="2"/>
  <c r="L20" i="2"/>
  <c r="M20" i="2" s="1"/>
  <c r="L21" i="2"/>
  <c r="L23" i="2"/>
  <c r="M23" i="2" s="1"/>
  <c r="L28" i="2"/>
  <c r="M28" i="2" s="1"/>
  <c r="L29" i="2"/>
  <c r="L30" i="2"/>
  <c r="M30" i="2" s="1"/>
  <c r="L31" i="2"/>
  <c r="M31" i="2" s="1"/>
  <c r="L32" i="2"/>
  <c r="M32" i="2" s="1"/>
  <c r="L33" i="2"/>
  <c r="M33" i="2" s="1"/>
  <c r="L34" i="2"/>
  <c r="L35" i="2"/>
  <c r="M35" i="2" s="1"/>
  <c r="L36" i="2"/>
  <c r="M36" i="2" s="1"/>
  <c r="L37" i="2"/>
  <c r="M37" i="2" s="1"/>
  <c r="L38" i="2"/>
  <c r="M38" i="2" s="1"/>
  <c r="L39" i="2"/>
  <c r="M39" i="2" s="1"/>
  <c r="L40" i="2"/>
  <c r="AD60" i="2" l="1"/>
  <c r="L13" i="2"/>
  <c r="M13" i="2" s="1"/>
  <c r="L4" i="2"/>
  <c r="M4" i="2" s="1"/>
  <c r="L7" i="2"/>
  <c r="M7" i="2" s="1"/>
  <c r="L8" i="2"/>
  <c r="M8" i="2" s="1"/>
  <c r="L9" i="2"/>
  <c r="M9" i="2" s="1"/>
  <c r="L10" i="2"/>
  <c r="L11" i="2"/>
  <c r="L12" i="2"/>
  <c r="M12" i="2" s="1"/>
  <c r="L15" i="2"/>
  <c r="L16" i="2"/>
  <c r="M16" i="2" s="1"/>
  <c r="L17" i="2"/>
  <c r="L18" i="2"/>
  <c r="M18" i="2" s="1"/>
  <c r="L19" i="2"/>
  <c r="M19" i="2" s="1"/>
  <c r="L3" i="2"/>
  <c r="M3" i="2" s="1"/>
  <c r="M49" i="2" l="1"/>
  <c r="L48" i="2"/>
  <c r="L49" i="2" s="1"/>
</calcChain>
</file>

<file path=xl/sharedStrings.xml><?xml version="1.0" encoding="utf-8"?>
<sst xmlns="http://schemas.openxmlformats.org/spreadsheetml/2006/main" count="265" uniqueCount="186">
  <si>
    <t>Name</t>
  </si>
  <si>
    <t xml:space="preserve">Rolle </t>
  </si>
  <si>
    <t>verfügbar von</t>
  </si>
  <si>
    <t>verfügbar bis</t>
  </si>
  <si>
    <t>Kapazität</t>
  </si>
  <si>
    <t>Maurice</t>
  </si>
  <si>
    <t>Arber</t>
  </si>
  <si>
    <t>Denys</t>
  </si>
  <si>
    <t>Torben</t>
  </si>
  <si>
    <t>PL/ Entwickler</t>
  </si>
  <si>
    <t>TCD/ Entwickler</t>
  </si>
  <si>
    <t>FCD/ Entwickler</t>
  </si>
  <si>
    <t>QM/ Entwickler</t>
  </si>
  <si>
    <t>ID</t>
  </si>
  <si>
    <t>Bereich</t>
  </si>
  <si>
    <t>Arbeitspaket</t>
  </si>
  <si>
    <t>Aufgabe</t>
  </si>
  <si>
    <t>Einplanung (Kalenderwoche)</t>
  </si>
  <si>
    <t>Req. Engineering</t>
  </si>
  <si>
    <t>Spezifikation</t>
  </si>
  <si>
    <t>Analysemodell</t>
  </si>
  <si>
    <t>Fachmodell</t>
  </si>
  <si>
    <t>Konstruktion</t>
  </si>
  <si>
    <t>Datenverarbeitungskonzept</t>
  </si>
  <si>
    <t>Komponentendiagramm (technisch)</t>
  </si>
  <si>
    <t>Pro technischer Komponente: Klassendiagramm bzw Designmodell
 inkl aller Klassen</t>
  </si>
  <si>
    <t>Ergebnisse in Powerpoint zusammenfügen (DV-Konzept)</t>
  </si>
  <si>
    <t>Qualitätsmanagement</t>
  </si>
  <si>
    <t>Qualitätsplan</t>
  </si>
  <si>
    <t>Testprotokoll</t>
  </si>
  <si>
    <t>Dokumentation der Qualitätssicherungsmaßnahmen</t>
  </si>
  <si>
    <t>Konfigurationsmanagement</t>
  </si>
  <si>
    <t>Versionsverwaltung</t>
  </si>
  <si>
    <t>Nr</t>
  </si>
  <si>
    <t>Thema</t>
  </si>
  <si>
    <t>Frage</t>
  </si>
  <si>
    <t xml:space="preserve">angelegt
von                am    </t>
  </si>
  <si>
    <t>verantwortlich</t>
  </si>
  <si>
    <t>Zieltermin</t>
  </si>
  <si>
    <t>geklärt 
von                 am</t>
  </si>
  <si>
    <t>Status</t>
  </si>
  <si>
    <t>Ergebnis</t>
  </si>
  <si>
    <t>Beschreibung</t>
  </si>
  <si>
    <t>Quelle</t>
  </si>
  <si>
    <t>Eigentümer</t>
  </si>
  <si>
    <t>Maßnahmen</t>
  </si>
  <si>
    <t>Auslastung</t>
  </si>
  <si>
    <t>Projektmanagement</t>
  </si>
  <si>
    <t>Organisation</t>
  </si>
  <si>
    <t xml:space="preserve">Liste offener Punkte </t>
  </si>
  <si>
    <t>Risikoliste</t>
  </si>
  <si>
    <t>Summe der Stunden</t>
  </si>
  <si>
    <t>Anzahl fachlicher Komponenten</t>
  </si>
  <si>
    <t>Benötigen wir mehr als eine fachliche Komponente?</t>
  </si>
  <si>
    <t>Priorität (1-5)
(unwichtig-wichtig)</t>
  </si>
  <si>
    <t>ungeklärt</t>
  </si>
  <si>
    <t>Fachkonzept: Klassendiagramm</t>
  </si>
  <si>
    <t>DV-Konzept</t>
  </si>
  <si>
    <t>3 technische Komponenten (2x Dialog, 1x AWK/GUI)</t>
  </si>
  <si>
    <t>Konstruktion: Klassendiagramme S.18</t>
  </si>
  <si>
    <t>Unterschied Designmodell und Analysemodell. Einfaches Klassendiagramm?</t>
  </si>
  <si>
    <t xml:space="preserve">Domänenmodell oder Analyse-Klassendiagramm? </t>
  </si>
  <si>
    <t>Konstruktion: Technische Infrastruktur S.16</t>
  </si>
  <si>
    <t>Konstruktion: Klassendiagramme S.19</t>
  </si>
  <si>
    <t>Für jede Komponente ein Klassendiagramm?</t>
  </si>
  <si>
    <t>Funktionale Anforderungen notwendig?</t>
  </si>
  <si>
    <t>PL</t>
  </si>
  <si>
    <t>TCD</t>
  </si>
  <si>
    <t>FCD</t>
  </si>
  <si>
    <t>siehe Thema</t>
  </si>
  <si>
    <r>
      <t xml:space="preserve">Muss die 1. Abbildung gezeichnet werden? </t>
    </r>
    <r>
      <rPr>
        <sz val="11"/>
        <color rgb="FFFF0000"/>
        <rFont val="Calibri"/>
        <family val="2"/>
        <scheme val="minor"/>
      </rPr>
      <t>Systemumgebung?</t>
    </r>
  </si>
  <si>
    <t>Testsoftware beim Progarmmieren</t>
  </si>
  <si>
    <t>Welche Software?Maven, Ant?</t>
  </si>
  <si>
    <t>QM</t>
  </si>
  <si>
    <t>QM-Plan</t>
  </si>
  <si>
    <t>Aufbau und Struktur?</t>
  </si>
  <si>
    <t>geklärt</t>
  </si>
  <si>
    <t>Eine reicht</t>
  </si>
  <si>
    <t>Domänenmodell</t>
  </si>
  <si>
    <t>Erst Analysemodell,
danach Designmodell (inkl Schnittstellen)</t>
  </si>
  <si>
    <t>Für jede Komponente
 1 Klassendiagramm</t>
  </si>
  <si>
    <t>Für Versionskontrolle lieber SVN verwenden. Maven kann auch benutzt werden</t>
  </si>
  <si>
    <t>Nicht notwendig,
 kann ggf ergänzt werden</t>
  </si>
  <si>
    <t>Eine eigenes Excel Dokument inkl Qualitätsziele (z.B. Standardisierung, Klasse testen)</t>
  </si>
  <si>
    <t>Überblick über Softwareprojekt "Online Clicker" verschaffen (KW39)</t>
  </si>
  <si>
    <t>Fragen mit Dallmöller besprechen (KW41)</t>
  </si>
  <si>
    <t>M</t>
  </si>
  <si>
    <t>A</t>
  </si>
  <si>
    <t>D</t>
  </si>
  <si>
    <t>T</t>
  </si>
  <si>
    <t>STUNDEN EINZELN</t>
  </si>
  <si>
    <t>Projektplan aktualisieren (KW40, KW41)</t>
  </si>
  <si>
    <t>SUMME WOCHENSTUNDEN</t>
  </si>
  <si>
    <t>Implementierung</t>
  </si>
  <si>
    <t>Softwarecode entwickeln</t>
  </si>
  <si>
    <t>STUNDEN SUMMIERT</t>
  </si>
  <si>
    <t>geplanter Auf-
wand</t>
  </si>
  <si>
    <t xml:space="preserve">Ist-Aufwand 
</t>
  </si>
  <si>
    <t xml:space="preserve">Rest-
Aufwand </t>
  </si>
  <si>
    <t>SUMME 
GRUPPENMITGLIED</t>
  </si>
  <si>
    <t>REST STUNDEN
 GRUPPENMITGLIED</t>
  </si>
  <si>
    <t>UML Aktivitäten Diagramm</t>
  </si>
  <si>
    <t>Nein, lieber am Standard 
orientieren.</t>
  </si>
  <si>
    <t>Kann man das UML-Aktivitätendiagramm individuell gestalten (s. Enterprise Architect)?</t>
  </si>
  <si>
    <t>Navigation durch "Online-Clicker" Fragenkatalog</t>
  </si>
  <si>
    <t>Haben wir Spielraum bei der Gestaltung des Fragenkatalogs?</t>
  </si>
  <si>
    <t>Gruppe</t>
  </si>
  <si>
    <t>Spielraum vorhanden</t>
  </si>
  <si>
    <t>Gestaltung der Präsentation der GUI</t>
  </si>
  <si>
    <t>Welche Variante ("Pfeile zwischen den GUIs" oder pro Folie 1 GUI Fenster) sollte für eine übersichtliche 
Präsentation der Dialoge genutzt werden?</t>
  </si>
  <si>
    <t>Es ist übersichtlicher nur 
1 Dialog auf einer Folie zu 
positionieren</t>
  </si>
  <si>
    <t>Datenverlust</t>
  </si>
  <si>
    <t>katastrophal</t>
  </si>
  <si>
    <t>Daten werden regelmäßig auf einer sicheren Datenbank (SVN) abgespeichert. Die Ergebnisse der Dateien werden nach jedem Gruppentreffen hochgeladen.</t>
  </si>
  <si>
    <t xml:space="preserve">Deadline der Präsentation </t>
  </si>
  <si>
    <t>kritisch</t>
  </si>
  <si>
    <t>Qualitätsmanager sichert die rechtzeitige Planung der Anfertigung und Vorbereitung der 3 Präsentationen</t>
  </si>
  <si>
    <t>Zeitliche Koordination für den internen Projektablauf</t>
  </si>
  <si>
    <t>unerwünscht</t>
  </si>
  <si>
    <t>QM/PL</t>
  </si>
  <si>
    <t>Wöchentlich min 2 Gruppentreffen, in dem ein Austausch über angepeilte Ergebnisse stattfindet.</t>
  </si>
  <si>
    <t>Fehlende Kompetenz</t>
  </si>
  <si>
    <t>tolerierbar</t>
  </si>
  <si>
    <t>Wiederaufarbeitung des Inhalts von bereits besuchten und absolvierten Vorlesungen (OOP1 +2, OOAD, VS, DB). Wöchentliche Absprache mit Herrn Dallmöller.</t>
  </si>
  <si>
    <t>Ausfall von Gruppenmitglied</t>
  </si>
  <si>
    <t>Ausreichend zeitlicher Puffer vor den Deadlines (3 Präsentation).</t>
  </si>
  <si>
    <t>Ressource Zeit als Engpass</t>
  </si>
  <si>
    <t>Zeitliche Koordination jedes Gruppenmitglieds, damit andere anfallende Arbeiten (Prüfung, Nebenjob, Vorlesungen) keinen negativen Einfluss auf die zeitliche
Planung des Softwareprojekts üben.</t>
  </si>
  <si>
    <t xml:space="preserve">Unklare Anforderungen </t>
  </si>
  <si>
    <t>Regelmäßige Pflege der LoF und Absprache mit Herrn Dallmöller.</t>
  </si>
  <si>
    <t>unrealistische Zeitplanung</t>
  </si>
  <si>
    <t>Krankheit, persönliche Gründe</t>
  </si>
  <si>
    <t>Defekte Hardware (z.B. Datenträger)</t>
  </si>
  <si>
    <t>mangelhafte Zielsetzung</t>
  </si>
  <si>
    <t>Fehlende Aufbereitung von benötigten Unterlagen</t>
  </si>
  <si>
    <t>Fehlinterpretation der Vorlesungsunterlagen, 
mangelnde Absprache</t>
  </si>
  <si>
    <t xml:space="preserve">Kritikalität </t>
  </si>
  <si>
    <t xml:space="preserve">Qualitätsmaßnahmen </t>
  </si>
  <si>
    <t>Maurice/Torben</t>
  </si>
  <si>
    <t>Welches Dateiformat?</t>
  </si>
  <si>
    <t>Risikoliste pflegen(KW42)</t>
  </si>
  <si>
    <t>Alle GAF ermitteln(KW40)</t>
  </si>
  <si>
    <t xml:space="preserve">GAF </t>
  </si>
  <si>
    <t xml:space="preserve">Anforderungsliste </t>
  </si>
  <si>
    <t>Nicht-Funktionale Anforderungen dokumentieren (KW40)</t>
  </si>
  <si>
    <t>Funktionale Anforderungen dokumentieren(KW42)</t>
  </si>
  <si>
    <t>Aktivitäten-Diagramm(KW41)</t>
  </si>
  <si>
    <t>Pro fachlicher Komponente: Use-Case-Diagramm inkl aller GAF(KW41,KW42)</t>
  </si>
  <si>
    <t>Pro fachlicher Komponente: Klassendiagramm inkl Entitätstypen(KW41,KW42)</t>
  </si>
  <si>
    <t>Definition der Qualitätsziele(KW41)</t>
  </si>
  <si>
    <t>Qualitätsmaßnahmen(KW41)</t>
  </si>
  <si>
    <t>Definition der Qualitätskriterien(KW42)</t>
  </si>
  <si>
    <t>Es ist ausreichend die Aufgaben des QMs 
werden in Projektplan aufgenommen.</t>
  </si>
  <si>
    <t>Wie sollen die Qualitätsmaßnahmen in Projektplan eingepflegt werden ("konstruktiv - analytisch")?</t>
  </si>
  <si>
    <t>Dialogentwürfe(KW42, KW43)</t>
  </si>
  <si>
    <t xml:space="preserve">Powerpoint inkl der Ergebnisse aus dem Analysemodell </t>
  </si>
  <si>
    <t>Komponentendiagramm (fachlich) (KW42)</t>
  </si>
  <si>
    <t>Powerpoint inkl Ergebnisse des Projektmanagements(KW43)</t>
  </si>
  <si>
    <t>Fragen besprechen und ggf. in Lof eintragen (KW40)</t>
  </si>
  <si>
    <t>Projektablauf zusammen planen, steuern, kontrollieren</t>
  </si>
  <si>
    <t>Gesammelte GAF ggf. anpassen</t>
  </si>
  <si>
    <t>Alle Anforderungen ggf. anpassen
(Excel-Datei)</t>
  </si>
  <si>
    <t>GAF ausführlich beschreiben (Szenarien)</t>
  </si>
  <si>
    <t>KW Stunden Überprüfung</t>
  </si>
  <si>
    <t>Szenarien</t>
  </si>
  <si>
    <t>Welche Use-Case Schablone (vgl. OOAD)?</t>
  </si>
  <si>
    <t xml:space="preserve"> MAX Geplanter Aufwand für diesen Bereich: 190 Std</t>
  </si>
  <si>
    <t>MAX Geplanter Aufwand für diesen Bereich: 40 Std</t>
  </si>
  <si>
    <t>MAX Geplanter Aufwand für diesen Bereich: 70 Std</t>
  </si>
  <si>
    <t xml:space="preserve"> MAX Geplanter Aufwand für diesen Bereich: 70 Std</t>
  </si>
  <si>
    <t>MAX Geplanter Aufwand für diesen Bereich: 5</t>
  </si>
  <si>
    <t>MAX Geplanter Aufwand für diesen Bereich: 165</t>
  </si>
  <si>
    <t>SPÄTESTES ENDE</t>
  </si>
  <si>
    <t>fortlaufend</t>
  </si>
  <si>
    <t>abgeschlossen</t>
  </si>
  <si>
    <t xml:space="preserve">Beschreibung der Klassen </t>
  </si>
  <si>
    <t>Wir haben freie Wahl.</t>
  </si>
  <si>
    <t>GUI</t>
  </si>
  <si>
    <t>Pro GUI-Entwurf jeweils 1 Tab oder alle GUI-Entwürfe in einem Tab?</t>
  </si>
  <si>
    <t>Je nachdem, welche Variante in der Präsentation verständlicher ist.</t>
  </si>
  <si>
    <t>SVN</t>
  </si>
  <si>
    <t>Passwort und Benutzername?</t>
  </si>
  <si>
    <t>Schulte kontaktieren, ansonsten über github</t>
  </si>
  <si>
    <t>Recherche über Libraries und Vorgehensweise erstellen</t>
  </si>
  <si>
    <t>Server+ Eclipse+Github einrichten</t>
  </si>
  <si>
    <t>Excel Datei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</si>
</sst>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4">
    <xf numFmtId="0" fontId="0" fillId="0" borderId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</cellStyleXfs>
  <cellXfs count="6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Border="1"/>
    <xf numFmtId="0" fontId="2" fillId="3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3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0" borderId="0" xfId="0" applyFont="1"/>
    <xf numFmtId="0" fontId="0" fillId="8" borderId="0" xfId="0" applyFill="1" applyBorder="1"/>
    <xf numFmtId="0" fontId="0" fillId="7" borderId="0" xfId="0" applyFill="1"/>
    <xf numFmtId="0" fontId="0" fillId="9" borderId="0" xfId="0" applyFont="1" applyFill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5" xfId="0" applyFont="1" applyBorder="1"/>
    <xf numFmtId="0" fontId="0" fillId="0" borderId="0" xfId="0" applyBorder="1" applyAlignment="1">
      <alignment wrapText="1"/>
    </xf>
    <xf numFmtId="0" fontId="4" fillId="10" borderId="12" xfId="0" applyFont="1" applyFill="1" applyBorder="1" applyAlignment="1">
      <alignment vertical="top"/>
    </xf>
    <xf numFmtId="0" fontId="4" fillId="10" borderId="13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9" fontId="0" fillId="0" borderId="17" xfId="0" applyNumberFormat="1" applyBorder="1"/>
    <xf numFmtId="0" fontId="0" fillId="0" borderId="18" xfId="0" applyBorder="1"/>
    <xf numFmtId="14" fontId="0" fillId="0" borderId="0" xfId="0" applyNumberFormat="1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14" fontId="0" fillId="0" borderId="21" xfId="0" applyNumberFormat="1" applyBorder="1"/>
    <xf numFmtId="9" fontId="0" fillId="0" borderId="22" xfId="0" applyNumberFormat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5" xfId="0" applyFill="1" applyBorder="1" applyAlignment="1">
      <alignment wrapText="1"/>
    </xf>
    <xf numFmtId="0" fontId="0" fillId="0" borderId="0" xfId="0" applyFont="1"/>
    <xf numFmtId="0" fontId="7" fillId="11" borderId="0" xfId="0" applyFont="1" applyFill="1"/>
    <xf numFmtId="0" fontId="1" fillId="11" borderId="0" xfId="0" applyFont="1" applyFill="1"/>
    <xf numFmtId="0" fontId="5" fillId="11" borderId="0" xfId="0" applyFont="1" applyFill="1"/>
    <xf numFmtId="0" fontId="6" fillId="11" borderId="0" xfId="0" applyFont="1" applyFill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3" borderId="5" xfId="0" applyFill="1" applyBorder="1"/>
    <xf numFmtId="14" fontId="0" fillId="0" borderId="11" xfId="0" applyNumberFormat="1" applyBorder="1"/>
    <xf numFmtId="0" fontId="8" fillId="12" borderId="0" xfId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4" borderId="2" xfId="0" applyFill="1" applyBorder="1" applyAlignment="1">
      <alignment horizontal="center" vertical="top" wrapText="1"/>
    </xf>
    <xf numFmtId="14" fontId="10" fillId="14" borderId="0" xfId="3" applyNumberFormat="1" applyBorder="1"/>
    <xf numFmtId="14" fontId="8" fillId="12" borderId="0" xfId="1" applyNumberFormat="1" applyBorder="1"/>
    <xf numFmtId="14" fontId="10" fillId="14" borderId="11" xfId="3" applyNumberFormat="1" applyBorder="1"/>
    <xf numFmtId="14" fontId="10" fillId="14" borderId="0" xfId="3" applyNumberFormat="1" applyBorder="1" applyAlignment="1">
      <alignment wrapText="1"/>
    </xf>
    <xf numFmtId="0" fontId="9" fillId="13" borderId="0" xfId="2" applyBorder="1" applyAlignment="1">
      <alignment wrapText="1"/>
    </xf>
    <xf numFmtId="0" fontId="10" fillId="14" borderId="11" xfId="3" applyBorder="1"/>
    <xf numFmtId="0" fontId="10" fillId="14" borderId="0" xfId="3" applyBorder="1" applyAlignment="1">
      <alignment wrapText="1"/>
    </xf>
    <xf numFmtId="0" fontId="10" fillId="14" borderId="0" xfId="3" applyBorder="1"/>
    <xf numFmtId="14" fontId="9" fillId="13" borderId="0" xfId="2" applyNumberFormat="1" applyBorder="1" applyAlignment="1">
      <alignment wrapText="1"/>
    </xf>
  </cellXfs>
  <cellStyles count="4">
    <cellStyle name="Gut" xfId="2" builtinId="26"/>
    <cellStyle name="Neutral" xfId="3" builtinId="28"/>
    <cellStyle name="Schlecht" xfId="1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"/>
  <sheetViews>
    <sheetView workbookViewId="0">
      <selection activeCell="B13" sqref="B13"/>
    </sheetView>
  </sheetViews>
  <sheetFormatPr baseColWidth="10" defaultRowHeight="14.4" x14ac:dyDescent="0.3"/>
  <cols>
    <col min="3" max="3" width="20.109375" customWidth="1"/>
    <col min="4" max="4" width="13.33203125" customWidth="1"/>
    <col min="5" max="5" width="12.88671875" customWidth="1"/>
  </cols>
  <sheetData>
    <row r="1" spans="1:5" ht="15" thickBot="1" x14ac:dyDescent="0.35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3">
      <c r="A2" s="25" t="s">
        <v>5</v>
      </c>
      <c r="B2" s="26" t="s">
        <v>9</v>
      </c>
      <c r="C2" s="27">
        <v>42639</v>
      </c>
      <c r="D2" s="27">
        <v>42399</v>
      </c>
      <c r="E2" s="28">
        <v>1</v>
      </c>
    </row>
    <row r="3" spans="1:5" x14ac:dyDescent="0.3">
      <c r="A3" s="29" t="s">
        <v>6</v>
      </c>
      <c r="B3" s="17" t="s">
        <v>10</v>
      </c>
      <c r="C3" s="30">
        <v>42639</v>
      </c>
      <c r="D3" s="30">
        <v>42399</v>
      </c>
      <c r="E3" s="31">
        <v>1</v>
      </c>
    </row>
    <row r="4" spans="1:5" x14ac:dyDescent="0.3">
      <c r="A4" s="29" t="s">
        <v>7</v>
      </c>
      <c r="B4" s="17" t="s">
        <v>11</v>
      </c>
      <c r="C4" s="30">
        <v>42639</v>
      </c>
      <c r="D4" s="30">
        <v>42399</v>
      </c>
      <c r="E4" s="31">
        <v>1</v>
      </c>
    </row>
    <row r="5" spans="1:5" ht="15" thickBot="1" x14ac:dyDescent="0.35">
      <c r="A5" s="32" t="s">
        <v>8</v>
      </c>
      <c r="B5" s="33" t="s">
        <v>12</v>
      </c>
      <c r="C5" s="34">
        <v>42639</v>
      </c>
      <c r="D5" s="34">
        <v>42399</v>
      </c>
      <c r="E5" s="3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60"/>
  <sheetViews>
    <sheetView tabSelected="1" zoomScale="40" zoomScaleNormal="40" workbookViewId="0">
      <selection activeCell="K38" sqref="K38"/>
    </sheetView>
  </sheetViews>
  <sheetFormatPr baseColWidth="10" defaultRowHeight="14.4" x14ac:dyDescent="0.3"/>
  <cols>
    <col min="2" max="2" width="52.6640625" customWidth="1"/>
    <col min="3" max="3" width="29.33203125" customWidth="1"/>
    <col min="4" max="4" width="83.33203125" customWidth="1"/>
    <col min="5" max="5" width="33" customWidth="1"/>
    <col min="6" max="6" width="16.21875" customWidth="1"/>
    <col min="7" max="7" width="5.21875" customWidth="1"/>
    <col min="8" max="8" width="5" customWidth="1"/>
    <col min="9" max="9" width="6.6640625" customWidth="1"/>
    <col min="10" max="10" width="4.88671875" customWidth="1"/>
    <col min="11" max="11" width="16.77734375" customWidth="1"/>
    <col min="12" max="12" width="19.77734375" customWidth="1"/>
    <col min="13" max="13" width="15.33203125" customWidth="1"/>
    <col min="14" max="14" width="14.6640625" customWidth="1"/>
    <col min="31" max="31" width="11" customWidth="1"/>
  </cols>
  <sheetData>
    <row r="1" spans="1:28" x14ac:dyDescent="0.3">
      <c r="G1" s="55" t="s">
        <v>90</v>
      </c>
      <c r="H1" s="55"/>
      <c r="I1" s="55"/>
      <c r="J1" s="55"/>
      <c r="K1" s="54" t="s">
        <v>95</v>
      </c>
      <c r="L1" s="54"/>
      <c r="M1" s="54"/>
      <c r="N1" s="46"/>
      <c r="O1" s="53" t="s">
        <v>17</v>
      </c>
      <c r="P1" s="53"/>
      <c r="Q1" s="53"/>
      <c r="R1" s="53"/>
      <c r="S1" s="53"/>
      <c r="T1" s="53"/>
      <c r="U1" s="53"/>
      <c r="V1" s="53"/>
      <c r="W1" s="53"/>
      <c r="X1" s="53"/>
      <c r="Y1" s="53"/>
    </row>
    <row r="2" spans="1:28" ht="22.2" thickBot="1" x14ac:dyDescent="0.35">
      <c r="A2" s="3" t="s">
        <v>13</v>
      </c>
      <c r="B2" s="3" t="s">
        <v>14</v>
      </c>
      <c r="C2" s="3" t="s">
        <v>15</v>
      </c>
      <c r="D2" s="3" t="s">
        <v>16</v>
      </c>
      <c r="E2" s="3"/>
      <c r="F2" s="3" t="s">
        <v>172</v>
      </c>
      <c r="G2" s="14" t="s">
        <v>86</v>
      </c>
      <c r="H2" s="14" t="s">
        <v>87</v>
      </c>
      <c r="I2" s="14" t="s">
        <v>88</v>
      </c>
      <c r="J2" s="14" t="s">
        <v>89</v>
      </c>
      <c r="K2" s="4" t="s">
        <v>96</v>
      </c>
      <c r="L2" s="4" t="s">
        <v>97</v>
      </c>
      <c r="M2" s="4" t="s">
        <v>98</v>
      </c>
      <c r="N2" s="4" t="s">
        <v>163</v>
      </c>
      <c r="O2">
        <v>39</v>
      </c>
      <c r="P2">
        <v>40</v>
      </c>
      <c r="Q2">
        <v>41</v>
      </c>
      <c r="R2">
        <v>42</v>
      </c>
      <c r="S2">
        <v>43</v>
      </c>
      <c r="T2">
        <v>44</v>
      </c>
      <c r="U2">
        <v>45</v>
      </c>
      <c r="V2">
        <v>46</v>
      </c>
      <c r="W2">
        <v>47</v>
      </c>
      <c r="X2">
        <v>48</v>
      </c>
      <c r="Y2">
        <v>49</v>
      </c>
      <c r="Z2">
        <v>50</v>
      </c>
      <c r="AA2">
        <v>51</v>
      </c>
      <c r="AB2">
        <v>52</v>
      </c>
    </row>
    <row r="3" spans="1:28" s="18" customFormat="1" ht="15" thickTop="1" x14ac:dyDescent="0.3">
      <c r="B3" s="18" t="s">
        <v>47</v>
      </c>
      <c r="C3" s="18" t="s">
        <v>48</v>
      </c>
      <c r="D3" s="18" t="s">
        <v>84</v>
      </c>
      <c r="F3" s="18" t="s">
        <v>174</v>
      </c>
      <c r="G3" s="18">
        <v>1</v>
      </c>
      <c r="H3" s="18">
        <v>1</v>
      </c>
      <c r="I3" s="18">
        <v>1</v>
      </c>
      <c r="J3" s="18">
        <v>1</v>
      </c>
      <c r="K3" s="18">
        <v>4</v>
      </c>
      <c r="L3" s="48">
        <f>SUM(G3:J3)</f>
        <v>4</v>
      </c>
      <c r="M3" s="18">
        <f t="shared" ref="M3:M9" si="0">K3-L3</f>
        <v>0</v>
      </c>
      <c r="N3" s="48">
        <f>SUM(O3:AB3)</f>
        <v>4</v>
      </c>
      <c r="O3" s="18">
        <v>4</v>
      </c>
    </row>
    <row r="4" spans="1:28" s="17" customFormat="1" x14ac:dyDescent="0.3">
      <c r="D4" s="17" t="s">
        <v>91</v>
      </c>
      <c r="F4" s="17" t="s">
        <v>173</v>
      </c>
      <c r="G4" s="17">
        <v>4.5</v>
      </c>
      <c r="H4" s="17">
        <v>0</v>
      </c>
      <c r="I4" s="17">
        <v>0</v>
      </c>
      <c r="J4" s="17">
        <v>0</v>
      </c>
      <c r="K4" s="17">
        <v>8</v>
      </c>
      <c r="L4" s="49">
        <f t="shared" ref="L4:L42" si="1">SUM(G4:J4)</f>
        <v>4.5</v>
      </c>
      <c r="M4" s="17">
        <f t="shared" si="0"/>
        <v>3.5</v>
      </c>
      <c r="N4" s="49">
        <f t="shared" ref="N4:N47" si="2">SUM(O4:AB4)</f>
        <v>4.5</v>
      </c>
      <c r="O4" s="17">
        <v>0.5</v>
      </c>
      <c r="P4" s="17">
        <v>0.5</v>
      </c>
      <c r="Q4" s="17">
        <v>1</v>
      </c>
      <c r="R4" s="45">
        <v>1.5</v>
      </c>
      <c r="S4" s="45">
        <v>1</v>
      </c>
    </row>
    <row r="5" spans="1:28" s="17" customFormat="1" x14ac:dyDescent="0.3">
      <c r="D5" s="45" t="s">
        <v>157</v>
      </c>
      <c r="E5" s="45"/>
      <c r="F5" s="17" t="s">
        <v>174</v>
      </c>
      <c r="G5" s="17">
        <v>5</v>
      </c>
      <c r="H5" s="17">
        <v>2</v>
      </c>
      <c r="I5" s="17">
        <v>2</v>
      </c>
      <c r="J5" s="45">
        <v>2</v>
      </c>
      <c r="K5" s="45">
        <v>15</v>
      </c>
      <c r="L5" s="49">
        <f>SUM(G5:J5)</f>
        <v>11</v>
      </c>
      <c r="M5" s="17">
        <f t="shared" si="0"/>
        <v>4</v>
      </c>
      <c r="N5" s="49">
        <f t="shared" si="2"/>
        <v>11</v>
      </c>
      <c r="S5" s="17">
        <v>11</v>
      </c>
    </row>
    <row r="6" spans="1:28" s="17" customFormat="1" x14ac:dyDescent="0.3">
      <c r="D6" s="45" t="s">
        <v>159</v>
      </c>
      <c r="E6" s="45"/>
      <c r="F6" s="17" t="s">
        <v>173</v>
      </c>
      <c r="G6" s="45">
        <v>8</v>
      </c>
      <c r="H6" s="45">
        <v>8</v>
      </c>
      <c r="I6" s="45">
        <v>8</v>
      </c>
      <c r="J6" s="45">
        <v>8</v>
      </c>
      <c r="K6" s="45">
        <v>100</v>
      </c>
      <c r="L6" s="49">
        <f>SUM(G6:J6)</f>
        <v>32</v>
      </c>
      <c r="M6" s="17">
        <f t="shared" si="0"/>
        <v>68</v>
      </c>
      <c r="N6" s="49">
        <f t="shared" si="2"/>
        <v>32</v>
      </c>
      <c r="O6" s="45">
        <v>6</v>
      </c>
      <c r="P6" s="17">
        <v>10</v>
      </c>
      <c r="Q6" s="17">
        <v>4</v>
      </c>
      <c r="R6" s="45">
        <v>6</v>
      </c>
      <c r="S6" s="45">
        <v>6</v>
      </c>
    </row>
    <row r="7" spans="1:28" s="17" customFormat="1" x14ac:dyDescent="0.3">
      <c r="L7" s="49">
        <f t="shared" si="1"/>
        <v>0</v>
      </c>
      <c r="M7" s="17">
        <f t="shared" si="0"/>
        <v>0</v>
      </c>
      <c r="N7" s="49">
        <f t="shared" si="2"/>
        <v>0</v>
      </c>
    </row>
    <row r="8" spans="1:28" s="17" customFormat="1" x14ac:dyDescent="0.3">
      <c r="C8" s="17" t="s">
        <v>49</v>
      </c>
      <c r="D8" s="17" t="s">
        <v>158</v>
      </c>
      <c r="F8" s="17" t="s">
        <v>173</v>
      </c>
      <c r="G8" s="17">
        <v>2</v>
      </c>
      <c r="H8" s="17">
        <v>2</v>
      </c>
      <c r="I8" s="17">
        <v>2</v>
      </c>
      <c r="J8" s="17">
        <v>1</v>
      </c>
      <c r="K8" s="17">
        <v>15</v>
      </c>
      <c r="L8" s="49">
        <f t="shared" si="1"/>
        <v>7</v>
      </c>
      <c r="M8" s="17">
        <f t="shared" si="0"/>
        <v>8</v>
      </c>
      <c r="N8" s="49">
        <f t="shared" si="2"/>
        <v>7</v>
      </c>
      <c r="P8" s="17">
        <v>3</v>
      </c>
      <c r="R8" s="17">
        <v>4</v>
      </c>
    </row>
    <row r="9" spans="1:28" s="17" customFormat="1" x14ac:dyDescent="0.3">
      <c r="D9" s="17" t="s">
        <v>85</v>
      </c>
      <c r="F9" s="17" t="s">
        <v>173</v>
      </c>
      <c r="G9" s="17">
        <v>1</v>
      </c>
      <c r="H9" s="17">
        <v>1</v>
      </c>
      <c r="I9" s="17">
        <v>1</v>
      </c>
      <c r="J9" s="17">
        <v>1</v>
      </c>
      <c r="K9" s="17">
        <v>26</v>
      </c>
      <c r="L9" s="49">
        <f t="shared" si="1"/>
        <v>4</v>
      </c>
      <c r="M9" s="17">
        <f t="shared" si="0"/>
        <v>22</v>
      </c>
      <c r="N9" s="49">
        <f t="shared" si="2"/>
        <v>4</v>
      </c>
      <c r="Q9" s="17">
        <v>2</v>
      </c>
      <c r="R9" s="17">
        <v>2</v>
      </c>
    </row>
    <row r="10" spans="1:28" s="17" customFormat="1" x14ac:dyDescent="0.3">
      <c r="C10" s="17" t="s">
        <v>50</v>
      </c>
      <c r="D10" s="45" t="s">
        <v>140</v>
      </c>
      <c r="E10" s="45"/>
      <c r="F10" s="17" t="s">
        <v>174</v>
      </c>
      <c r="G10" s="45">
        <v>2</v>
      </c>
      <c r="J10" s="45">
        <v>2</v>
      </c>
      <c r="L10" s="49">
        <f t="shared" si="1"/>
        <v>4</v>
      </c>
      <c r="N10" s="49">
        <f t="shared" si="2"/>
        <v>4</v>
      </c>
      <c r="R10" s="17">
        <v>4</v>
      </c>
    </row>
    <row r="11" spans="1:28" s="19" customFormat="1" ht="15" thickBot="1" x14ac:dyDescent="0.35">
      <c r="B11" s="19" t="s">
        <v>166</v>
      </c>
      <c r="K11" s="20">
        <f>SUM(K3:K10)</f>
        <v>168</v>
      </c>
      <c r="L11" s="50">
        <f t="shared" si="1"/>
        <v>0</v>
      </c>
      <c r="N11" s="49">
        <f t="shared" si="2"/>
        <v>0</v>
      </c>
    </row>
    <row r="12" spans="1:28" s="18" customFormat="1" ht="15" thickTop="1" x14ac:dyDescent="0.3">
      <c r="B12" s="18" t="s">
        <v>18</v>
      </c>
      <c r="C12" s="18" t="s">
        <v>142</v>
      </c>
      <c r="D12" s="18" t="s">
        <v>141</v>
      </c>
      <c r="F12" s="18" t="s">
        <v>174</v>
      </c>
      <c r="G12" s="18">
        <v>1</v>
      </c>
      <c r="H12" s="18">
        <v>1</v>
      </c>
      <c r="I12" s="18">
        <v>1</v>
      </c>
      <c r="J12" s="18">
        <v>0</v>
      </c>
      <c r="K12" s="18">
        <v>6</v>
      </c>
      <c r="L12" s="48">
        <f t="shared" si="1"/>
        <v>3</v>
      </c>
      <c r="M12" s="18">
        <f>K12-L12</f>
        <v>3</v>
      </c>
      <c r="N12" s="48">
        <f t="shared" si="2"/>
        <v>3</v>
      </c>
      <c r="P12" s="18">
        <v>3</v>
      </c>
    </row>
    <row r="13" spans="1:28" s="17" customFormat="1" x14ac:dyDescent="0.3">
      <c r="D13" s="17" t="s">
        <v>160</v>
      </c>
      <c r="G13" s="17">
        <v>2</v>
      </c>
      <c r="H13" s="17">
        <v>1</v>
      </c>
      <c r="I13" s="17">
        <v>1</v>
      </c>
      <c r="J13" s="17">
        <v>1</v>
      </c>
      <c r="K13" s="17">
        <v>10</v>
      </c>
      <c r="L13" s="49">
        <f t="shared" si="1"/>
        <v>5</v>
      </c>
      <c r="M13" s="17">
        <f>K13-L13</f>
        <v>5</v>
      </c>
      <c r="N13" s="49">
        <f t="shared" si="2"/>
        <v>5</v>
      </c>
      <c r="S13" s="17">
        <v>5</v>
      </c>
    </row>
    <row r="14" spans="1:28" s="17" customFormat="1" x14ac:dyDescent="0.3">
      <c r="D14" s="21"/>
      <c r="E14" s="21"/>
      <c r="F14" s="21"/>
      <c r="G14" s="21"/>
      <c r="H14" s="21"/>
      <c r="I14" s="21"/>
      <c r="J14" s="21"/>
      <c r="L14" s="49"/>
      <c r="N14" s="49">
        <f t="shared" si="2"/>
        <v>0</v>
      </c>
    </row>
    <row r="15" spans="1:28" s="17" customFormat="1" x14ac:dyDescent="0.3">
      <c r="D15" s="21"/>
      <c r="E15" s="21"/>
      <c r="F15" s="21"/>
      <c r="G15" s="21"/>
      <c r="H15" s="21"/>
      <c r="I15" s="21"/>
      <c r="J15" s="21"/>
      <c r="L15" s="49">
        <f t="shared" si="1"/>
        <v>0</v>
      </c>
      <c r="N15" s="49">
        <f t="shared" si="2"/>
        <v>0</v>
      </c>
    </row>
    <row r="16" spans="1:28" s="17" customFormat="1" x14ac:dyDescent="0.3">
      <c r="L16" s="49">
        <f t="shared" si="1"/>
        <v>0</v>
      </c>
      <c r="M16" s="17">
        <f>K16-L16</f>
        <v>0</v>
      </c>
      <c r="N16" s="49">
        <f t="shared" si="2"/>
        <v>0</v>
      </c>
    </row>
    <row r="17" spans="2:22" s="17" customFormat="1" x14ac:dyDescent="0.3">
      <c r="L17" s="49">
        <f t="shared" si="1"/>
        <v>0</v>
      </c>
      <c r="N17" s="49">
        <f t="shared" si="2"/>
        <v>0</v>
      </c>
    </row>
    <row r="18" spans="2:22" s="17" customFormat="1" x14ac:dyDescent="0.3">
      <c r="C18" s="17" t="s">
        <v>143</v>
      </c>
      <c r="D18" s="17" t="s">
        <v>145</v>
      </c>
      <c r="F18" s="17" t="s">
        <v>174</v>
      </c>
      <c r="G18" s="17">
        <v>3</v>
      </c>
      <c r="H18" s="17">
        <v>3</v>
      </c>
      <c r="I18" s="17">
        <v>3</v>
      </c>
      <c r="J18" s="17">
        <v>3</v>
      </c>
      <c r="K18" s="17">
        <v>10</v>
      </c>
      <c r="L18" s="49">
        <f t="shared" si="1"/>
        <v>12</v>
      </c>
      <c r="M18" s="17">
        <f>K18-L18</f>
        <v>-2</v>
      </c>
      <c r="N18" s="49">
        <f t="shared" si="2"/>
        <v>12</v>
      </c>
      <c r="R18" s="17">
        <v>12</v>
      </c>
    </row>
    <row r="19" spans="2:22" s="17" customFormat="1" x14ac:dyDescent="0.3">
      <c r="D19" s="17" t="s">
        <v>144</v>
      </c>
      <c r="F19" s="17" t="s">
        <v>174</v>
      </c>
      <c r="G19" s="17">
        <v>0.5</v>
      </c>
      <c r="H19" s="17">
        <v>0.5</v>
      </c>
      <c r="I19" s="17">
        <v>0.5</v>
      </c>
      <c r="K19" s="17">
        <v>2</v>
      </c>
      <c r="L19" s="49">
        <f t="shared" si="1"/>
        <v>1.5</v>
      </c>
      <c r="M19" s="17">
        <f>K19-L19</f>
        <v>0.5</v>
      </c>
      <c r="N19" s="49">
        <f t="shared" si="2"/>
        <v>1.5</v>
      </c>
      <c r="P19" s="17">
        <v>1.5</v>
      </c>
    </row>
    <row r="20" spans="2:22" s="17" customFormat="1" ht="28.8" x14ac:dyDescent="0.3">
      <c r="D20" s="21" t="s">
        <v>161</v>
      </c>
      <c r="E20" s="21"/>
      <c r="F20" s="21"/>
      <c r="G20" s="21">
        <v>1</v>
      </c>
      <c r="H20" s="21">
        <v>1</v>
      </c>
      <c r="I20" s="21">
        <v>1</v>
      </c>
      <c r="J20" s="21">
        <v>1</v>
      </c>
      <c r="K20" s="21">
        <v>10</v>
      </c>
      <c r="L20" s="49">
        <f t="shared" si="1"/>
        <v>4</v>
      </c>
      <c r="M20" s="17">
        <f>K20-L20</f>
        <v>6</v>
      </c>
      <c r="N20" s="49">
        <f t="shared" si="2"/>
        <v>4</v>
      </c>
      <c r="S20" s="17">
        <v>4</v>
      </c>
    </row>
    <row r="21" spans="2:22" s="19" customFormat="1" ht="15" thickBot="1" x14ac:dyDescent="0.35">
      <c r="B21" s="19" t="s">
        <v>167</v>
      </c>
      <c r="K21" s="19">
        <f>SUM(K12:K20)</f>
        <v>38</v>
      </c>
      <c r="L21" s="50">
        <f t="shared" si="1"/>
        <v>0</v>
      </c>
      <c r="N21" s="49">
        <f t="shared" si="2"/>
        <v>0</v>
      </c>
    </row>
    <row r="22" spans="2:22" s="18" customFormat="1" ht="15" thickTop="1" x14ac:dyDescent="0.3">
      <c r="B22" s="18" t="s">
        <v>19</v>
      </c>
      <c r="C22" s="18" t="s">
        <v>20</v>
      </c>
      <c r="D22" s="18" t="s">
        <v>156</v>
      </c>
      <c r="F22" s="17" t="s">
        <v>174</v>
      </c>
      <c r="G22" s="18">
        <v>0.5</v>
      </c>
      <c r="H22" s="18">
        <v>1</v>
      </c>
      <c r="I22" s="18">
        <v>1</v>
      </c>
      <c r="J22" s="18">
        <v>0.5</v>
      </c>
      <c r="K22" s="18">
        <v>4</v>
      </c>
      <c r="L22" s="48">
        <f>SUM(G22:J22)</f>
        <v>3</v>
      </c>
      <c r="M22" s="18">
        <f t="shared" ref="M22:M28" si="3">K22-L22</f>
        <v>1</v>
      </c>
      <c r="N22" s="48">
        <f t="shared" si="2"/>
        <v>3</v>
      </c>
      <c r="R22" s="18">
        <v>3</v>
      </c>
    </row>
    <row r="23" spans="2:22" s="17" customFormat="1" x14ac:dyDescent="0.3">
      <c r="D23" s="17" t="s">
        <v>146</v>
      </c>
      <c r="F23" s="17" t="s">
        <v>174</v>
      </c>
      <c r="G23" s="17">
        <v>0</v>
      </c>
      <c r="H23" s="17">
        <v>2</v>
      </c>
      <c r="I23" s="17">
        <v>2</v>
      </c>
      <c r="J23" s="17">
        <v>0</v>
      </c>
      <c r="K23" s="17">
        <v>6</v>
      </c>
      <c r="L23" s="49">
        <f t="shared" si="1"/>
        <v>4</v>
      </c>
      <c r="M23" s="17">
        <f t="shared" si="3"/>
        <v>2</v>
      </c>
      <c r="N23" s="49">
        <f t="shared" si="2"/>
        <v>4</v>
      </c>
      <c r="Q23" s="17">
        <v>4</v>
      </c>
    </row>
    <row r="24" spans="2:22" s="17" customFormat="1" x14ac:dyDescent="0.3">
      <c r="D24" s="17" t="s">
        <v>147</v>
      </c>
      <c r="F24" s="17" t="s">
        <v>174</v>
      </c>
      <c r="G24" s="17">
        <v>0</v>
      </c>
      <c r="H24" s="17">
        <v>2.5</v>
      </c>
      <c r="I24" s="17">
        <v>2.5</v>
      </c>
      <c r="J24" s="17">
        <v>0</v>
      </c>
      <c r="K24" s="45">
        <v>8</v>
      </c>
      <c r="L24" s="49">
        <f>SUM(G24:J24)</f>
        <v>5</v>
      </c>
      <c r="M24" s="17">
        <f t="shared" si="3"/>
        <v>3</v>
      </c>
      <c r="N24" s="49">
        <f t="shared" si="2"/>
        <v>5</v>
      </c>
      <c r="Q24" s="17">
        <v>1</v>
      </c>
      <c r="R24" s="17">
        <v>4</v>
      </c>
    </row>
    <row r="25" spans="2:22" s="17" customFormat="1" x14ac:dyDescent="0.3">
      <c r="D25" s="17" t="s">
        <v>162</v>
      </c>
      <c r="F25" s="17" t="s">
        <v>174</v>
      </c>
      <c r="G25" s="45">
        <v>1</v>
      </c>
      <c r="H25" s="45">
        <v>1</v>
      </c>
      <c r="I25" s="45">
        <v>4</v>
      </c>
      <c r="J25" s="45">
        <v>1</v>
      </c>
      <c r="K25" s="45">
        <v>10</v>
      </c>
      <c r="L25" s="49">
        <f>SUM(G25:J25)</f>
        <v>7</v>
      </c>
      <c r="M25" s="17">
        <f t="shared" si="3"/>
        <v>3</v>
      </c>
      <c r="N25" s="49">
        <f t="shared" si="2"/>
        <v>7</v>
      </c>
      <c r="S25" s="17">
        <v>7</v>
      </c>
    </row>
    <row r="26" spans="2:22" s="17" customFormat="1" x14ac:dyDescent="0.3">
      <c r="D26" s="17" t="s">
        <v>148</v>
      </c>
      <c r="F26" s="17" t="s">
        <v>174</v>
      </c>
      <c r="G26" s="17">
        <v>0</v>
      </c>
      <c r="H26" s="17">
        <v>4</v>
      </c>
      <c r="I26" s="17">
        <v>4</v>
      </c>
      <c r="J26" s="17">
        <v>0</v>
      </c>
      <c r="K26" s="45">
        <v>8</v>
      </c>
      <c r="L26" s="49">
        <f>SUM(G26:J26)</f>
        <v>8</v>
      </c>
      <c r="M26" s="17">
        <f t="shared" si="3"/>
        <v>0</v>
      </c>
      <c r="N26" s="49">
        <f t="shared" si="2"/>
        <v>8</v>
      </c>
      <c r="Q26" s="17">
        <v>6</v>
      </c>
      <c r="R26" s="17">
        <v>2</v>
      </c>
    </row>
    <row r="27" spans="2:22" s="17" customFormat="1" x14ac:dyDescent="0.3">
      <c r="D27" s="17" t="s">
        <v>154</v>
      </c>
      <c r="F27" s="17" t="s">
        <v>174</v>
      </c>
      <c r="G27" s="45">
        <v>1</v>
      </c>
      <c r="H27" s="45">
        <v>2</v>
      </c>
      <c r="I27" s="17">
        <v>4</v>
      </c>
      <c r="J27" s="45">
        <v>1</v>
      </c>
      <c r="K27" s="45">
        <v>10</v>
      </c>
      <c r="L27" s="49">
        <f>SUM(G27:J27)</f>
        <v>8</v>
      </c>
      <c r="M27" s="17">
        <f t="shared" si="3"/>
        <v>2</v>
      </c>
      <c r="N27" s="49">
        <f t="shared" si="2"/>
        <v>8</v>
      </c>
      <c r="R27" s="17">
        <v>3</v>
      </c>
      <c r="S27" s="17">
        <v>5</v>
      </c>
    </row>
    <row r="28" spans="2:22" s="17" customFormat="1" x14ac:dyDescent="0.3">
      <c r="C28" s="17" t="s">
        <v>21</v>
      </c>
      <c r="D28" s="62" t="s">
        <v>155</v>
      </c>
      <c r="E28" s="21"/>
      <c r="F28" s="66">
        <v>43061</v>
      </c>
      <c r="G28" s="21"/>
      <c r="H28" s="21"/>
      <c r="I28" s="21">
        <v>4</v>
      </c>
      <c r="J28" s="21"/>
      <c r="K28" s="45">
        <v>15</v>
      </c>
      <c r="L28" s="49">
        <f t="shared" si="1"/>
        <v>4</v>
      </c>
      <c r="M28" s="17">
        <f t="shared" si="3"/>
        <v>11</v>
      </c>
      <c r="N28" s="49">
        <f t="shared" si="2"/>
        <v>4</v>
      </c>
      <c r="U28" s="17">
        <v>3</v>
      </c>
      <c r="V28" s="17">
        <v>1</v>
      </c>
    </row>
    <row r="29" spans="2:22" s="19" customFormat="1" ht="15" thickBot="1" x14ac:dyDescent="0.35">
      <c r="B29" s="19" t="s">
        <v>168</v>
      </c>
      <c r="K29" s="19">
        <f>SUM(K22:K28)</f>
        <v>61</v>
      </c>
      <c r="L29" s="50">
        <f t="shared" si="1"/>
        <v>0</v>
      </c>
      <c r="N29" s="49">
        <f t="shared" si="2"/>
        <v>0</v>
      </c>
    </row>
    <row r="30" spans="2:22" s="18" customFormat="1" ht="27.75" customHeight="1" thickTop="1" x14ac:dyDescent="0.3">
      <c r="B30" s="18" t="s">
        <v>22</v>
      </c>
      <c r="C30" s="18" t="s">
        <v>23</v>
      </c>
      <c r="D30" s="63" t="s">
        <v>24</v>
      </c>
      <c r="F30" s="60">
        <v>43052</v>
      </c>
      <c r="K30" s="18">
        <v>8</v>
      </c>
      <c r="L30" s="48">
        <f t="shared" si="1"/>
        <v>0</v>
      </c>
      <c r="M30" s="18">
        <f>K30-L30</f>
        <v>8</v>
      </c>
      <c r="N30" s="48">
        <f t="shared" si="2"/>
        <v>0</v>
      </c>
    </row>
    <row r="31" spans="2:22" s="17" customFormat="1" ht="28.8" x14ac:dyDescent="0.3">
      <c r="D31" s="64" t="s">
        <v>25</v>
      </c>
      <c r="E31" s="21"/>
      <c r="F31" s="61">
        <v>43052</v>
      </c>
      <c r="G31" s="21"/>
      <c r="H31" s="21"/>
      <c r="I31" s="21"/>
      <c r="J31" s="21"/>
      <c r="K31" s="45">
        <v>20</v>
      </c>
      <c r="L31" s="49">
        <f t="shared" si="1"/>
        <v>0</v>
      </c>
      <c r="M31" s="17">
        <f>K31-L31</f>
        <v>20</v>
      </c>
      <c r="N31" s="49">
        <f t="shared" si="2"/>
        <v>0</v>
      </c>
    </row>
    <row r="32" spans="2:22" s="17" customFormat="1" x14ac:dyDescent="0.3">
      <c r="D32" s="65" t="s">
        <v>175</v>
      </c>
      <c r="F32" s="58">
        <v>43054</v>
      </c>
      <c r="K32" s="45">
        <v>10</v>
      </c>
      <c r="L32" s="49">
        <f t="shared" si="1"/>
        <v>0</v>
      </c>
      <c r="M32" s="17">
        <f>K32-L32</f>
        <v>10</v>
      </c>
      <c r="N32" s="49">
        <f t="shared" si="2"/>
        <v>0</v>
      </c>
    </row>
    <row r="33" spans="2:29" s="17" customFormat="1" x14ac:dyDescent="0.3">
      <c r="D33" s="65" t="s">
        <v>26</v>
      </c>
      <c r="F33" s="58">
        <v>43084</v>
      </c>
      <c r="K33" s="45">
        <v>15</v>
      </c>
      <c r="L33" s="49">
        <f t="shared" si="1"/>
        <v>0</v>
      </c>
      <c r="M33" s="17">
        <f>K33-L33</f>
        <v>15</v>
      </c>
      <c r="N33" s="49">
        <f t="shared" si="2"/>
        <v>0</v>
      </c>
    </row>
    <row r="34" spans="2:29" s="19" customFormat="1" ht="15" thickBot="1" x14ac:dyDescent="0.35">
      <c r="B34" s="19" t="s">
        <v>169</v>
      </c>
      <c r="K34" s="19">
        <f>SUM(K30:K33)</f>
        <v>53</v>
      </c>
      <c r="L34" s="50">
        <f t="shared" si="1"/>
        <v>0</v>
      </c>
      <c r="N34" s="49">
        <f t="shared" si="2"/>
        <v>0</v>
      </c>
    </row>
    <row r="35" spans="2:29" s="18" customFormat="1" ht="15" thickTop="1" x14ac:dyDescent="0.3">
      <c r="B35" s="18" t="s">
        <v>27</v>
      </c>
      <c r="C35" s="18" t="s">
        <v>28</v>
      </c>
      <c r="D35" s="18" t="s">
        <v>149</v>
      </c>
      <c r="F35" s="18" t="s">
        <v>174</v>
      </c>
      <c r="G35" s="18">
        <v>2.5</v>
      </c>
      <c r="H35" s="18">
        <v>0</v>
      </c>
      <c r="I35" s="18">
        <v>0</v>
      </c>
      <c r="J35" s="18">
        <v>2.5</v>
      </c>
      <c r="K35" s="18">
        <v>6</v>
      </c>
      <c r="L35" s="48">
        <f t="shared" si="1"/>
        <v>5</v>
      </c>
      <c r="M35" s="18">
        <f>K35-L35</f>
        <v>1</v>
      </c>
      <c r="N35" s="48">
        <f t="shared" si="2"/>
        <v>5</v>
      </c>
      <c r="Q35" s="18">
        <v>5</v>
      </c>
    </row>
    <row r="36" spans="2:29" s="17" customFormat="1" x14ac:dyDescent="0.3">
      <c r="D36" s="17" t="s">
        <v>151</v>
      </c>
      <c r="F36" s="17" t="s">
        <v>174</v>
      </c>
      <c r="J36" s="17">
        <v>2</v>
      </c>
      <c r="K36" s="45">
        <v>20</v>
      </c>
      <c r="L36" s="49">
        <f t="shared" si="1"/>
        <v>2</v>
      </c>
      <c r="M36" s="17">
        <f>K36-L36</f>
        <v>18</v>
      </c>
      <c r="N36" s="49">
        <f t="shared" si="2"/>
        <v>2</v>
      </c>
      <c r="R36" s="17">
        <v>2</v>
      </c>
    </row>
    <row r="37" spans="2:29" s="17" customFormat="1" x14ac:dyDescent="0.3">
      <c r="D37" s="17" t="s">
        <v>150</v>
      </c>
      <c r="F37" s="17" t="s">
        <v>174</v>
      </c>
      <c r="J37" s="17">
        <v>3</v>
      </c>
      <c r="K37" s="45">
        <v>10</v>
      </c>
      <c r="L37" s="49">
        <f t="shared" si="1"/>
        <v>3</v>
      </c>
      <c r="M37" s="17">
        <f>K37-L37</f>
        <v>7</v>
      </c>
      <c r="N37" s="49">
        <f t="shared" si="2"/>
        <v>3</v>
      </c>
      <c r="Q37" s="17">
        <v>3</v>
      </c>
    </row>
    <row r="38" spans="2:29" s="17" customFormat="1" x14ac:dyDescent="0.3">
      <c r="C38" s="17" t="s">
        <v>29</v>
      </c>
      <c r="D38" s="52" t="s">
        <v>30</v>
      </c>
      <c r="F38" s="30">
        <v>43069</v>
      </c>
      <c r="K38" s="45">
        <v>25</v>
      </c>
      <c r="L38" s="49">
        <f t="shared" si="1"/>
        <v>0</v>
      </c>
      <c r="M38" s="17">
        <f>K38-L38</f>
        <v>25</v>
      </c>
      <c r="N38" s="49">
        <f t="shared" si="2"/>
        <v>0</v>
      </c>
    </row>
    <row r="39" spans="2:29" s="17" customFormat="1" x14ac:dyDescent="0.3">
      <c r="L39" s="49">
        <f t="shared" si="1"/>
        <v>0</v>
      </c>
      <c r="M39" s="17">
        <f>K39-L39</f>
        <v>0</v>
      </c>
      <c r="N39" s="49">
        <f t="shared" si="2"/>
        <v>0</v>
      </c>
    </row>
    <row r="40" spans="2:29" s="19" customFormat="1" ht="15" thickBot="1" x14ac:dyDescent="0.35">
      <c r="B40" s="19" t="s">
        <v>168</v>
      </c>
      <c r="K40" s="19">
        <f>SUM(K35:K39)</f>
        <v>61</v>
      </c>
      <c r="L40" s="50">
        <f t="shared" si="1"/>
        <v>0</v>
      </c>
      <c r="N40" s="49">
        <f t="shared" si="2"/>
        <v>0</v>
      </c>
    </row>
    <row r="41" spans="2:29" s="18" customFormat="1" ht="15" thickTop="1" x14ac:dyDescent="0.3">
      <c r="B41" s="18" t="s">
        <v>31</v>
      </c>
      <c r="C41" s="18" t="s">
        <v>32</v>
      </c>
      <c r="D41"/>
      <c r="F41" s="51"/>
      <c r="L41" s="48"/>
      <c r="M41" s="17"/>
      <c r="N41" s="48"/>
    </row>
    <row r="42" spans="2:29" s="17" customFormat="1" x14ac:dyDescent="0.3">
      <c r="D42" s="52" t="s">
        <v>184</v>
      </c>
      <c r="E42" s="45"/>
      <c r="F42" s="59">
        <v>43053</v>
      </c>
      <c r="G42" s="17">
        <v>9</v>
      </c>
      <c r="H42" s="17">
        <v>11</v>
      </c>
      <c r="I42" s="17">
        <v>2</v>
      </c>
      <c r="J42" s="45">
        <v>6</v>
      </c>
      <c r="K42" s="45">
        <v>15</v>
      </c>
      <c r="L42" s="49">
        <f t="shared" si="1"/>
        <v>28</v>
      </c>
      <c r="M42" s="17">
        <f>K42-L42</f>
        <v>-13</v>
      </c>
      <c r="N42" s="49">
        <f t="shared" si="2"/>
        <v>28</v>
      </c>
      <c r="T42" s="17">
        <v>6</v>
      </c>
      <c r="U42" s="17">
        <v>9</v>
      </c>
      <c r="V42" s="17">
        <v>13</v>
      </c>
    </row>
    <row r="43" spans="2:29" s="17" customFormat="1" x14ac:dyDescent="0.3">
      <c r="B43" s="17" t="s">
        <v>170</v>
      </c>
      <c r="K43" s="17">
        <v>15</v>
      </c>
      <c r="L43" s="49"/>
      <c r="N43" s="49">
        <f t="shared" si="2"/>
        <v>0</v>
      </c>
    </row>
    <row r="44" spans="2:29" s="17" customFormat="1" x14ac:dyDescent="0.3">
      <c r="B44" s="17" t="s">
        <v>93</v>
      </c>
      <c r="C44" s="17" t="s">
        <v>94</v>
      </c>
      <c r="D44" s="17" t="s">
        <v>183</v>
      </c>
      <c r="F44" s="30">
        <v>43084</v>
      </c>
      <c r="L44" s="49"/>
      <c r="N44" s="49"/>
    </row>
    <row r="45" spans="2:29" s="17" customFormat="1" x14ac:dyDescent="0.3">
      <c r="D45" s="65" t="s">
        <v>94</v>
      </c>
      <c r="F45" s="58">
        <v>43084</v>
      </c>
      <c r="K45" s="17">
        <v>180</v>
      </c>
      <c r="L45" s="49"/>
      <c r="M45" s="17">
        <f>K45-L45</f>
        <v>180</v>
      </c>
      <c r="N45" s="49">
        <f t="shared" si="2"/>
        <v>0</v>
      </c>
    </row>
    <row r="46" spans="2:29" s="17" customFormat="1" x14ac:dyDescent="0.3">
      <c r="D46"/>
      <c r="F46" s="30"/>
      <c r="L46" s="49"/>
      <c r="N46" s="49"/>
    </row>
    <row r="47" spans="2:29" s="19" customFormat="1" ht="15" thickBot="1" x14ac:dyDescent="0.35">
      <c r="B47" s="19" t="s">
        <v>171</v>
      </c>
      <c r="L47" s="50"/>
      <c r="N47" s="49">
        <f t="shared" si="2"/>
        <v>0</v>
      </c>
    </row>
    <row r="48" spans="2:29" ht="15" thickTop="1" x14ac:dyDescent="0.3">
      <c r="D48" s="15" t="s">
        <v>51</v>
      </c>
      <c r="E48" s="15"/>
      <c r="F48" s="15"/>
      <c r="G48" s="15"/>
      <c r="H48" s="15"/>
      <c r="I48" s="15"/>
      <c r="J48" s="15"/>
      <c r="K48" s="15">
        <f>SUM(K45:K47,K40,K34,K29,K21,K11,K43)</f>
        <v>576</v>
      </c>
      <c r="L48" s="15">
        <f>SUM(L3:L41)</f>
        <v>141</v>
      </c>
      <c r="M48" s="15"/>
      <c r="N48" s="15"/>
      <c r="O48" s="15">
        <f>SUM(O3:O41)</f>
        <v>10.5</v>
      </c>
      <c r="P48" s="15">
        <f>SUM(P3:P41)</f>
        <v>18</v>
      </c>
      <c r="Q48" s="15">
        <f>SUM(Q3:Q41)</f>
        <v>26</v>
      </c>
      <c r="R48" s="15">
        <f>SUM(R3:R41)</f>
        <v>43.5</v>
      </c>
      <c r="S48" s="15">
        <f>SUM(S3:S41)</f>
        <v>39</v>
      </c>
      <c r="T48" s="15">
        <f>SUM(T3:T47)</f>
        <v>6</v>
      </c>
      <c r="U48" s="15">
        <f>SUM(U3:U47)</f>
        <v>12</v>
      </c>
      <c r="V48" s="15">
        <f>SUM(V3:V47)</f>
        <v>14</v>
      </c>
      <c r="W48" s="15">
        <f>SUM(W3:W47)</f>
        <v>0</v>
      </c>
      <c r="X48" s="15">
        <f>SUM(X3:X47)</f>
        <v>0</v>
      </c>
      <c r="Y48" s="15">
        <f t="shared" ref="Y48:AA48" si="4">SUM(Y3:Y47)</f>
        <v>0</v>
      </c>
      <c r="Z48" s="15">
        <f t="shared" si="4"/>
        <v>0</v>
      </c>
      <c r="AA48" s="15">
        <f t="shared" si="4"/>
        <v>0</v>
      </c>
      <c r="AB48" s="15">
        <f t="shared" ref="U48:AC48" si="5">SUM(AB3:AB41)</f>
        <v>0</v>
      </c>
      <c r="AC48" s="15">
        <f t="shared" si="5"/>
        <v>0</v>
      </c>
    </row>
    <row r="49" spans="11:31" x14ac:dyDescent="0.3">
      <c r="K49" t="str">
        <f>600-K48 &amp; " (Zeitpuffer)"</f>
        <v>24 (Zeitpuffer)</v>
      </c>
      <c r="L49" t="str">
        <f>600-L48 &amp; " (Rest IST Std)"</f>
        <v>459 (Rest IST Std)</v>
      </c>
      <c r="M49">
        <f>SUM(M3:M45)</f>
        <v>411</v>
      </c>
    </row>
    <row r="55" spans="11:31" ht="72" x14ac:dyDescent="0.3">
      <c r="AD55" s="16" t="s">
        <v>99</v>
      </c>
      <c r="AE55" s="16" t="s">
        <v>100</v>
      </c>
    </row>
    <row r="56" spans="11:31" x14ac:dyDescent="0.3">
      <c r="L56" s="9" t="s">
        <v>46</v>
      </c>
      <c r="M56" s="10" t="s">
        <v>5</v>
      </c>
      <c r="N56" s="10"/>
      <c r="O56" s="10">
        <v>3</v>
      </c>
      <c r="P56" s="10">
        <v>5.5</v>
      </c>
      <c r="Q56" s="10">
        <v>5</v>
      </c>
      <c r="R56" s="10">
        <v>10</v>
      </c>
      <c r="S56" s="10">
        <v>12.5</v>
      </c>
      <c r="T56" s="10">
        <v>3</v>
      </c>
      <c r="U56" s="10">
        <v>3</v>
      </c>
      <c r="V56" s="10">
        <v>3</v>
      </c>
      <c r="W56" s="10"/>
      <c r="X56" s="10"/>
      <c r="Y56" s="10"/>
      <c r="Z56" s="10"/>
      <c r="AA56" s="10"/>
      <c r="AB56" s="10"/>
      <c r="AC56" s="10"/>
      <c r="AD56">
        <f>SUM(O56:AC56)</f>
        <v>45</v>
      </c>
      <c r="AE56">
        <f>150-AD56</f>
        <v>105</v>
      </c>
    </row>
    <row r="57" spans="11:31" x14ac:dyDescent="0.3">
      <c r="L57" s="11"/>
      <c r="M57" s="11" t="s">
        <v>6</v>
      </c>
      <c r="N57" s="11"/>
      <c r="O57" s="11">
        <v>2.5</v>
      </c>
      <c r="P57" s="11">
        <v>5</v>
      </c>
      <c r="Q57" s="11">
        <v>7</v>
      </c>
      <c r="R57" s="11">
        <v>11</v>
      </c>
      <c r="S57" s="11">
        <v>7.5</v>
      </c>
      <c r="T57" s="11">
        <v>3</v>
      </c>
      <c r="U57" s="11">
        <v>3</v>
      </c>
      <c r="V57" s="11">
        <v>5</v>
      </c>
      <c r="W57" s="11"/>
      <c r="X57" s="11"/>
      <c r="Y57" s="11"/>
      <c r="Z57" s="11"/>
      <c r="AA57" s="11"/>
      <c r="AB57" s="11"/>
      <c r="AC57" s="11"/>
      <c r="AD57">
        <f>SUM(O57:AC57)</f>
        <v>44</v>
      </c>
      <c r="AE57">
        <f t="shared" ref="AE57:AE59" si="6">150-AD57</f>
        <v>106</v>
      </c>
    </row>
    <row r="58" spans="11:31" x14ac:dyDescent="0.3">
      <c r="L58" s="11"/>
      <c r="M58" s="11" t="s">
        <v>7</v>
      </c>
      <c r="N58" s="11"/>
      <c r="O58" s="11">
        <v>2.5</v>
      </c>
      <c r="P58" s="11">
        <v>5</v>
      </c>
      <c r="Q58" s="11">
        <v>7</v>
      </c>
      <c r="R58" s="11">
        <v>12</v>
      </c>
      <c r="S58" s="11">
        <v>11.5</v>
      </c>
      <c r="T58" s="11">
        <v>0</v>
      </c>
      <c r="U58" s="11">
        <v>3</v>
      </c>
      <c r="V58" s="11">
        <v>3</v>
      </c>
      <c r="W58" s="11"/>
      <c r="X58" s="11"/>
      <c r="Y58" s="11"/>
      <c r="Z58" s="11"/>
      <c r="AA58" s="11"/>
      <c r="AB58" s="11"/>
      <c r="AC58" s="11"/>
      <c r="AD58">
        <f>SUM(O58:AC58)</f>
        <v>44</v>
      </c>
      <c r="AE58">
        <f t="shared" si="6"/>
        <v>106</v>
      </c>
    </row>
    <row r="59" spans="11:31" x14ac:dyDescent="0.3">
      <c r="L59" s="12"/>
      <c r="M59" s="12" t="s">
        <v>8</v>
      </c>
      <c r="N59" s="12"/>
      <c r="O59" s="12">
        <v>2.5</v>
      </c>
      <c r="P59" s="12">
        <v>2.5</v>
      </c>
      <c r="Q59" s="12">
        <v>7</v>
      </c>
      <c r="R59" s="12">
        <v>10.5</v>
      </c>
      <c r="S59" s="12">
        <v>7.5</v>
      </c>
      <c r="T59" s="12">
        <v>0</v>
      </c>
      <c r="U59" s="12">
        <v>3</v>
      </c>
      <c r="V59" s="12">
        <v>3</v>
      </c>
      <c r="W59" s="12"/>
      <c r="X59" s="12"/>
      <c r="Y59" s="12"/>
      <c r="Z59" s="12"/>
      <c r="AA59" s="12"/>
      <c r="AB59" s="12"/>
      <c r="AC59" s="12"/>
      <c r="AD59">
        <f>SUM(O59:AC59)</f>
        <v>36</v>
      </c>
      <c r="AE59">
        <f t="shared" si="6"/>
        <v>114</v>
      </c>
    </row>
    <row r="60" spans="11:31" x14ac:dyDescent="0.3">
      <c r="L60" s="56" t="s">
        <v>92</v>
      </c>
      <c r="M60" s="56"/>
      <c r="N60" s="47"/>
      <c r="O60" s="15">
        <f>SUM(O56:O59)</f>
        <v>10.5</v>
      </c>
      <c r="P60" s="15">
        <f>SUM(P56:P59)</f>
        <v>18</v>
      </c>
      <c r="Q60" s="15">
        <f>SUM(Q56:Q59)</f>
        <v>26</v>
      </c>
      <c r="R60" s="15">
        <f t="shared" ref="R60:AC60" si="7">SUM(R56:R59)</f>
        <v>43.5</v>
      </c>
      <c r="S60" s="15">
        <f t="shared" si="7"/>
        <v>39</v>
      </c>
      <c r="T60" s="15">
        <f t="shared" si="7"/>
        <v>6</v>
      </c>
      <c r="U60" s="15">
        <f t="shared" si="7"/>
        <v>12</v>
      </c>
      <c r="V60" s="15">
        <f t="shared" si="7"/>
        <v>14</v>
      </c>
      <c r="W60" s="15">
        <f t="shared" si="7"/>
        <v>0</v>
      </c>
      <c r="X60" s="15">
        <f t="shared" si="7"/>
        <v>0</v>
      </c>
      <c r="Y60" s="15">
        <f t="shared" si="7"/>
        <v>0</v>
      </c>
      <c r="Z60" s="15">
        <f t="shared" si="7"/>
        <v>0</v>
      </c>
      <c r="AA60" s="15">
        <f t="shared" si="7"/>
        <v>0</v>
      </c>
      <c r="AB60" s="15">
        <f t="shared" si="7"/>
        <v>0</v>
      </c>
      <c r="AC60" s="15">
        <f t="shared" si="7"/>
        <v>0</v>
      </c>
      <c r="AD60" s="15">
        <f>SUM(O60:AC60)</f>
        <v>169</v>
      </c>
    </row>
  </sheetData>
  <mergeCells count="4">
    <mergeCell ref="O1:Y1"/>
    <mergeCell ref="K1:M1"/>
    <mergeCell ref="G1:J1"/>
    <mergeCell ref="L60:M60"/>
  </mergeCells>
  <conditionalFormatting sqref="M49:N4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56:AE59">
    <cfRule type="cellIs" dxfId="1" priority="2" operator="greaterThan">
      <formula>0</formula>
    </cfRule>
  </conditionalFormatting>
  <conditionalFormatting sqref="N4">
    <cfRule type="cellIs" dxfId="0" priority="1" operator="greaterThan">
      <formula>$L$4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18"/>
  <sheetViews>
    <sheetView topLeftCell="C1" workbookViewId="0">
      <selection activeCell="K4" sqref="K4"/>
    </sheetView>
  </sheetViews>
  <sheetFormatPr baseColWidth="10" defaultRowHeight="14.4" x14ac:dyDescent="0.3"/>
  <cols>
    <col min="2" max="2" width="37.33203125" customWidth="1"/>
    <col min="3" max="3" width="83.33203125" customWidth="1"/>
    <col min="4" max="4" width="16.6640625" customWidth="1"/>
    <col min="7" max="7" width="13.77734375" customWidth="1"/>
    <col min="11" max="11" width="7.88671875" customWidth="1"/>
    <col min="12" max="12" width="16.33203125" customWidth="1"/>
  </cols>
  <sheetData>
    <row r="1" spans="1:12" ht="28.95" customHeight="1" x14ac:dyDescent="0.3">
      <c r="A1" s="5" t="s">
        <v>33</v>
      </c>
      <c r="B1" s="6" t="s">
        <v>34</v>
      </c>
      <c r="C1" s="6" t="s">
        <v>35</v>
      </c>
      <c r="D1" s="7" t="s">
        <v>54</v>
      </c>
      <c r="E1" s="57" t="s">
        <v>36</v>
      </c>
      <c r="F1" s="57"/>
      <c r="G1" s="6" t="s">
        <v>37</v>
      </c>
      <c r="H1" s="6" t="s">
        <v>38</v>
      </c>
      <c r="I1" s="57" t="s">
        <v>39</v>
      </c>
      <c r="J1" s="57"/>
      <c r="K1" s="6" t="s">
        <v>40</v>
      </c>
      <c r="L1" s="8" t="s">
        <v>41</v>
      </c>
    </row>
    <row r="2" spans="1:12" x14ac:dyDescent="0.3">
      <c r="A2">
        <v>1</v>
      </c>
      <c r="B2" t="s">
        <v>52</v>
      </c>
      <c r="C2" t="s">
        <v>53</v>
      </c>
      <c r="D2">
        <v>3</v>
      </c>
      <c r="E2" t="s">
        <v>68</v>
      </c>
      <c r="F2" s="1">
        <v>42647</v>
      </c>
      <c r="G2" t="s">
        <v>7</v>
      </c>
      <c r="H2" s="1">
        <v>42653</v>
      </c>
      <c r="J2" s="1">
        <v>42653</v>
      </c>
      <c r="K2" s="40" t="s">
        <v>76</v>
      </c>
      <c r="L2" t="s">
        <v>77</v>
      </c>
    </row>
    <row r="3" spans="1:12" x14ac:dyDescent="0.3">
      <c r="A3">
        <v>2</v>
      </c>
      <c r="B3" t="s">
        <v>56</v>
      </c>
      <c r="C3" t="s">
        <v>61</v>
      </c>
      <c r="D3">
        <v>5</v>
      </c>
      <c r="E3" t="s">
        <v>68</v>
      </c>
      <c r="F3" s="1">
        <v>42647</v>
      </c>
      <c r="G3" t="s">
        <v>7</v>
      </c>
      <c r="H3" s="1">
        <v>42653</v>
      </c>
      <c r="J3" s="1">
        <v>42653</v>
      </c>
      <c r="K3" t="s">
        <v>76</v>
      </c>
      <c r="L3" t="s">
        <v>78</v>
      </c>
    </row>
    <row r="4" spans="1:12" x14ac:dyDescent="0.3">
      <c r="A4">
        <v>3</v>
      </c>
      <c r="B4" t="s">
        <v>57</v>
      </c>
      <c r="C4" t="s">
        <v>58</v>
      </c>
      <c r="D4">
        <v>3</v>
      </c>
      <c r="E4" t="s">
        <v>67</v>
      </c>
      <c r="F4" s="1">
        <v>42647</v>
      </c>
      <c r="G4" t="s">
        <v>6</v>
      </c>
      <c r="H4" s="1">
        <v>42653</v>
      </c>
      <c r="K4" s="13" t="s">
        <v>55</v>
      </c>
    </row>
    <row r="5" spans="1:12" ht="72" x14ac:dyDescent="0.3">
      <c r="A5">
        <v>4</v>
      </c>
      <c r="B5" t="s">
        <v>59</v>
      </c>
      <c r="C5" t="s">
        <v>60</v>
      </c>
      <c r="D5">
        <v>5</v>
      </c>
      <c r="E5" t="s">
        <v>67</v>
      </c>
      <c r="F5" s="1">
        <v>42647</v>
      </c>
      <c r="G5" t="s">
        <v>6</v>
      </c>
      <c r="H5" s="1">
        <v>42653</v>
      </c>
      <c r="J5" s="1">
        <v>42653</v>
      </c>
      <c r="K5" t="s">
        <v>76</v>
      </c>
      <c r="L5" s="2" t="s">
        <v>79</v>
      </c>
    </row>
    <row r="6" spans="1:12" x14ac:dyDescent="0.3">
      <c r="A6">
        <v>5</v>
      </c>
      <c r="B6" t="s">
        <v>62</v>
      </c>
      <c r="C6" t="s">
        <v>70</v>
      </c>
      <c r="D6">
        <v>1</v>
      </c>
      <c r="E6" t="s">
        <v>67</v>
      </c>
      <c r="F6" s="1">
        <v>42647</v>
      </c>
      <c r="G6" t="s">
        <v>6</v>
      </c>
      <c r="H6" s="1">
        <v>42653</v>
      </c>
      <c r="K6" s="13" t="s">
        <v>76</v>
      </c>
      <c r="L6" t="s">
        <v>176</v>
      </c>
    </row>
    <row r="7" spans="1:12" ht="57.6" x14ac:dyDescent="0.3">
      <c r="A7">
        <v>6</v>
      </c>
      <c r="B7" t="s">
        <v>63</v>
      </c>
      <c r="C7" t="s">
        <v>64</v>
      </c>
      <c r="D7">
        <v>5</v>
      </c>
      <c r="E7" t="s">
        <v>67</v>
      </c>
      <c r="F7" s="1">
        <v>42647</v>
      </c>
      <c r="G7" t="s">
        <v>6</v>
      </c>
      <c r="H7" s="1">
        <v>42653</v>
      </c>
      <c r="J7" s="1">
        <v>42653</v>
      </c>
      <c r="K7" t="s">
        <v>76</v>
      </c>
      <c r="L7" s="2" t="s">
        <v>80</v>
      </c>
    </row>
    <row r="8" spans="1:12" ht="43.2" x14ac:dyDescent="0.3">
      <c r="A8">
        <v>7</v>
      </c>
      <c r="B8" t="s">
        <v>65</v>
      </c>
      <c r="C8" t="s">
        <v>69</v>
      </c>
      <c r="D8">
        <v>5</v>
      </c>
      <c r="E8" t="s">
        <v>66</v>
      </c>
      <c r="F8" s="1">
        <v>42647</v>
      </c>
      <c r="G8" t="s">
        <v>5</v>
      </c>
      <c r="H8" s="1">
        <v>42653</v>
      </c>
      <c r="J8" s="1">
        <v>42653</v>
      </c>
      <c r="K8" t="s">
        <v>76</v>
      </c>
      <c r="L8" s="2" t="s">
        <v>82</v>
      </c>
    </row>
    <row r="9" spans="1:12" ht="86.4" x14ac:dyDescent="0.3">
      <c r="A9">
        <v>8</v>
      </c>
      <c r="B9" t="s">
        <v>71</v>
      </c>
      <c r="C9" t="s">
        <v>72</v>
      </c>
      <c r="D9">
        <v>3</v>
      </c>
      <c r="E9" t="s">
        <v>73</v>
      </c>
      <c r="F9" s="1">
        <v>42653</v>
      </c>
      <c r="G9" t="s">
        <v>8</v>
      </c>
      <c r="H9" s="1">
        <v>42653</v>
      </c>
      <c r="J9" s="1">
        <v>42653</v>
      </c>
      <c r="K9" t="s">
        <v>76</v>
      </c>
      <c r="L9" s="2" t="s">
        <v>81</v>
      </c>
    </row>
    <row r="10" spans="1:12" ht="72" x14ac:dyDescent="0.3">
      <c r="A10">
        <v>9</v>
      </c>
      <c r="B10" t="s">
        <v>74</v>
      </c>
      <c r="C10" t="s">
        <v>75</v>
      </c>
      <c r="D10">
        <v>4</v>
      </c>
      <c r="E10" t="s">
        <v>73</v>
      </c>
      <c r="F10" s="1">
        <v>42653</v>
      </c>
      <c r="G10" t="s">
        <v>8</v>
      </c>
      <c r="H10" s="1">
        <v>42653</v>
      </c>
      <c r="J10" s="1">
        <v>42653</v>
      </c>
      <c r="K10" t="s">
        <v>76</v>
      </c>
      <c r="L10" s="2" t="s">
        <v>83</v>
      </c>
    </row>
    <row r="11" spans="1:12" ht="43.2" x14ac:dyDescent="0.3">
      <c r="A11">
        <v>10</v>
      </c>
      <c r="B11" t="s">
        <v>101</v>
      </c>
      <c r="C11" t="s">
        <v>103</v>
      </c>
      <c r="D11">
        <v>5</v>
      </c>
      <c r="E11" t="s">
        <v>68</v>
      </c>
      <c r="F11" s="1">
        <v>42657</v>
      </c>
      <c r="G11" t="s">
        <v>7</v>
      </c>
      <c r="H11" s="1">
        <v>42660</v>
      </c>
      <c r="J11" s="1">
        <v>42660</v>
      </c>
      <c r="K11" t="s">
        <v>76</v>
      </c>
      <c r="L11" s="2" t="s">
        <v>102</v>
      </c>
    </row>
    <row r="12" spans="1:12" ht="28.8" x14ac:dyDescent="0.3">
      <c r="A12">
        <v>11</v>
      </c>
      <c r="B12" t="s">
        <v>104</v>
      </c>
      <c r="C12" t="s">
        <v>105</v>
      </c>
      <c r="D12">
        <v>5</v>
      </c>
      <c r="E12" t="s">
        <v>106</v>
      </c>
      <c r="F12" s="1">
        <v>42657</v>
      </c>
      <c r="G12" t="s">
        <v>106</v>
      </c>
      <c r="H12" s="1">
        <v>42660</v>
      </c>
      <c r="J12" s="1">
        <v>42660</v>
      </c>
      <c r="K12" t="s">
        <v>76</v>
      </c>
      <c r="L12" s="2" t="s">
        <v>107</v>
      </c>
    </row>
    <row r="13" spans="1:12" ht="72" x14ac:dyDescent="0.3">
      <c r="B13" t="s">
        <v>108</v>
      </c>
      <c r="C13" s="2" t="s">
        <v>109</v>
      </c>
      <c r="D13">
        <v>3</v>
      </c>
      <c r="E13" t="s">
        <v>68</v>
      </c>
      <c r="F13" s="1">
        <v>42657</v>
      </c>
      <c r="G13" t="s">
        <v>7</v>
      </c>
      <c r="H13" s="1">
        <v>42660</v>
      </c>
      <c r="J13" s="1">
        <v>42660</v>
      </c>
      <c r="K13" t="s">
        <v>76</v>
      </c>
      <c r="L13" s="2" t="s">
        <v>110</v>
      </c>
    </row>
    <row r="14" spans="1:12" ht="86.4" x14ac:dyDescent="0.3">
      <c r="B14" t="s">
        <v>137</v>
      </c>
      <c r="C14" t="s">
        <v>153</v>
      </c>
      <c r="D14">
        <v>3</v>
      </c>
      <c r="E14" t="s">
        <v>119</v>
      </c>
      <c r="F14" s="1">
        <v>42657</v>
      </c>
      <c r="G14" t="s">
        <v>138</v>
      </c>
      <c r="H14" s="1">
        <v>42664</v>
      </c>
      <c r="K14" s="40" t="s">
        <v>76</v>
      </c>
      <c r="L14" s="2" t="s">
        <v>152</v>
      </c>
    </row>
    <row r="15" spans="1:12" x14ac:dyDescent="0.3">
      <c r="B15" t="s">
        <v>29</v>
      </c>
      <c r="C15" t="s">
        <v>139</v>
      </c>
      <c r="D15">
        <v>3</v>
      </c>
      <c r="E15" t="s">
        <v>73</v>
      </c>
      <c r="F15" s="1">
        <v>42657</v>
      </c>
      <c r="G15" t="s">
        <v>8</v>
      </c>
      <c r="H15" s="1">
        <v>42674</v>
      </c>
      <c r="K15" s="13" t="s">
        <v>76</v>
      </c>
      <c r="L15" s="2" t="s">
        <v>185</v>
      </c>
    </row>
    <row r="16" spans="1:12" ht="28.8" x14ac:dyDescent="0.3">
      <c r="B16" t="s">
        <v>164</v>
      </c>
      <c r="C16" t="s">
        <v>165</v>
      </c>
      <c r="D16">
        <v>3</v>
      </c>
      <c r="E16" t="s">
        <v>68</v>
      </c>
      <c r="F16" s="1">
        <v>42668</v>
      </c>
      <c r="G16" t="s">
        <v>7</v>
      </c>
      <c r="H16" s="1">
        <v>42674</v>
      </c>
      <c r="K16" s="13" t="s">
        <v>76</v>
      </c>
      <c r="L16" s="2" t="s">
        <v>176</v>
      </c>
    </row>
    <row r="17" spans="2:12" ht="57.6" x14ac:dyDescent="0.3">
      <c r="B17" t="s">
        <v>177</v>
      </c>
      <c r="C17" t="s">
        <v>178</v>
      </c>
      <c r="D17">
        <v>4</v>
      </c>
      <c r="E17" t="s">
        <v>68</v>
      </c>
      <c r="F17" s="1">
        <v>42676</v>
      </c>
      <c r="G17" t="s">
        <v>7</v>
      </c>
      <c r="H17" s="1">
        <v>42681</v>
      </c>
      <c r="J17" s="1">
        <v>42681</v>
      </c>
      <c r="K17" s="40" t="s">
        <v>76</v>
      </c>
      <c r="L17" s="2" t="s">
        <v>179</v>
      </c>
    </row>
    <row r="18" spans="2:12" ht="57.6" x14ac:dyDescent="0.3">
      <c r="B18" t="s">
        <v>180</v>
      </c>
      <c r="C18" t="s">
        <v>181</v>
      </c>
      <c r="D18">
        <v>5</v>
      </c>
      <c r="E18" t="s">
        <v>106</v>
      </c>
      <c r="F18" s="1">
        <v>42668</v>
      </c>
      <c r="G18" t="s">
        <v>8</v>
      </c>
      <c r="H18" s="1">
        <v>42681</v>
      </c>
      <c r="J18" s="1">
        <v>42681</v>
      </c>
      <c r="K18" s="40" t="s">
        <v>76</v>
      </c>
      <c r="L18" s="2" t="s">
        <v>182</v>
      </c>
    </row>
  </sheetData>
  <mergeCells count="2">
    <mergeCell ref="E1:F1"/>
    <mergeCell ref="I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E6" sqref="E6"/>
    </sheetView>
  </sheetViews>
  <sheetFormatPr baseColWidth="10" defaultRowHeight="14.4" x14ac:dyDescent="0.3"/>
  <cols>
    <col min="1" max="1" width="5.21875" customWidth="1"/>
    <col min="2" max="2" width="41.77734375" customWidth="1"/>
    <col min="3" max="3" width="39.88671875" customWidth="1"/>
    <col min="4" max="4" width="29.109375" customWidth="1"/>
    <col min="5" max="5" width="13.88671875" customWidth="1"/>
    <col min="6" max="6" width="119" customWidth="1"/>
  </cols>
  <sheetData>
    <row r="1" spans="1:6" ht="15" thickBot="1" x14ac:dyDescent="0.35">
      <c r="A1" s="36" t="s">
        <v>13</v>
      </c>
      <c r="B1" s="37" t="s">
        <v>42</v>
      </c>
      <c r="C1" s="37" t="s">
        <v>43</v>
      </c>
      <c r="D1" s="39" t="s">
        <v>136</v>
      </c>
      <c r="E1" s="37" t="s">
        <v>44</v>
      </c>
      <c r="F1" s="38" t="s">
        <v>45</v>
      </c>
    </row>
    <row r="2" spans="1:6" ht="15" thickTop="1" x14ac:dyDescent="0.3">
      <c r="A2">
        <v>601</v>
      </c>
      <c r="B2" t="s">
        <v>111</v>
      </c>
      <c r="C2" t="s">
        <v>132</v>
      </c>
      <c r="D2" s="41" t="s">
        <v>112</v>
      </c>
      <c r="E2" t="s">
        <v>106</v>
      </c>
      <c r="F2" t="s">
        <v>113</v>
      </c>
    </row>
    <row r="3" spans="1:6" x14ac:dyDescent="0.3">
      <c r="A3">
        <v>602</v>
      </c>
      <c r="B3" t="s">
        <v>114</v>
      </c>
      <c r="C3" t="s">
        <v>133</v>
      </c>
      <c r="D3" s="42" t="s">
        <v>115</v>
      </c>
      <c r="E3" t="s">
        <v>119</v>
      </c>
      <c r="F3" t="s">
        <v>116</v>
      </c>
    </row>
    <row r="4" spans="1:6" ht="28.8" x14ac:dyDescent="0.3">
      <c r="A4">
        <v>607</v>
      </c>
      <c r="B4" t="s">
        <v>128</v>
      </c>
      <c r="C4" s="2" t="s">
        <v>135</v>
      </c>
      <c r="D4" s="42" t="s">
        <v>115</v>
      </c>
      <c r="E4" t="s">
        <v>106</v>
      </c>
      <c r="F4" t="s">
        <v>129</v>
      </c>
    </row>
    <row r="5" spans="1:6" x14ac:dyDescent="0.3">
      <c r="A5">
        <v>603</v>
      </c>
      <c r="B5" t="s">
        <v>117</v>
      </c>
      <c r="C5" t="s">
        <v>130</v>
      </c>
      <c r="D5" s="43" t="s">
        <v>118</v>
      </c>
      <c r="E5" t="s">
        <v>106</v>
      </c>
      <c r="F5" t="s">
        <v>120</v>
      </c>
    </row>
    <row r="6" spans="1:6" x14ac:dyDescent="0.3">
      <c r="A6">
        <v>604</v>
      </c>
      <c r="B6" t="s">
        <v>121</v>
      </c>
      <c r="C6" t="s">
        <v>134</v>
      </c>
      <c r="D6" s="43" t="s">
        <v>118</v>
      </c>
      <c r="E6" t="s">
        <v>106</v>
      </c>
      <c r="F6" t="s">
        <v>123</v>
      </c>
    </row>
    <row r="7" spans="1:6" ht="43.2" x14ac:dyDescent="0.3">
      <c r="A7">
        <v>606</v>
      </c>
      <c r="B7" t="s">
        <v>126</v>
      </c>
      <c r="C7" t="s">
        <v>130</v>
      </c>
      <c r="D7" s="43" t="s">
        <v>118</v>
      </c>
      <c r="E7" t="s">
        <v>106</v>
      </c>
      <c r="F7" s="2" t="s">
        <v>127</v>
      </c>
    </row>
    <row r="8" spans="1:6" x14ac:dyDescent="0.3">
      <c r="A8">
        <v>605</v>
      </c>
      <c r="B8" t="s">
        <v>124</v>
      </c>
      <c r="C8" t="s">
        <v>131</v>
      </c>
      <c r="D8" s="44" t="s">
        <v>122</v>
      </c>
      <c r="E8" t="s">
        <v>106</v>
      </c>
      <c r="F8" t="s">
        <v>125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Teamplan</vt:lpstr>
      <vt:lpstr>Projektplan</vt:lpstr>
      <vt:lpstr>Liste offener Punkte</vt:lpstr>
      <vt:lpstr>Risikoliste</vt:lpstr>
    </vt:vector>
  </TitlesOfParts>
  <Company>Hochschule Osnabrück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Arber Zekaj</dc:creator>
  <cp:lastModifiedBy>Maurice Touma</cp:lastModifiedBy>
  <dcterms:created xsi:type="dcterms:W3CDTF">2016-09-27T13:33:42Z</dcterms:created>
  <dcterms:modified xsi:type="dcterms:W3CDTF">2016-11-16T10:33:16Z</dcterms:modified>
</cp:coreProperties>
</file>