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ЛЦЗ\Отдел управления проектами\ТЗ инструмент\Приложения\"/>
    </mc:Choice>
  </mc:AlternateContent>
  <bookViews>
    <workbookView xWindow="0" yWindow="0" windowWidth="28800" windowHeight="12300"/>
  </bookViews>
  <sheets>
    <sheet name="Реестр 2018" sheetId="1" r:id="rId1"/>
    <sheet name="ТП_ТО_Аренда 2018" sheetId="2" r:id="rId2"/>
    <sheet name="Список" sheetId="3" r:id="rId3"/>
  </sheets>
  <externalReferences>
    <externalReference r:id="rId4"/>
    <externalReference r:id="rId5"/>
    <externalReference r:id="rId6"/>
  </externalReferences>
  <definedNames>
    <definedName name="_xlnm._FilterDatabase" localSheetId="0" hidden="1">'Реестр 2018'!$A$3:$AD$3</definedName>
    <definedName name="_xlnm._FilterDatabase" localSheetId="1">'ТП_ТО_Аренда 2018'!$A$1:$CA$5</definedName>
    <definedName name="Currency">#REF!</definedName>
    <definedName name="Excel_BuiltIn__FilterDatabase_2_1">"$#REF!.$#REF!$#REF!:$#REF!$#REF!"</definedName>
    <definedName name="Excel_BuiltIn__FilterDatabase_4">"$#REF!.$E$55:$P$56"</definedName>
    <definedName name="Excel_BuiltIn_Print_Area_3_1">"$#REF!.$A$2:$H$83"</definedName>
    <definedName name="Excel_BuiltIn_Print_Area_3_1_1">"$#REF!.$#REF!$#REF!:$#REF!$#REF!"</definedName>
    <definedName name="Excel_BuiltIn_Print_Area_4">#REF!</definedName>
    <definedName name="Excel_BuiltIn_Print_Area_6">#REF!</definedName>
    <definedName name="Excel_BuiltIn_Print_Area_6_1">"$#REF!.$#REF!$#REF!:$#REF!$#REF!"</definedName>
    <definedName name="Excel_BuiltIn_Print_Area_7">#REF!</definedName>
    <definedName name="Excel_BuiltIn_Print_Area_8">"$#REF!.$C$29:$M$96"</definedName>
    <definedName name="Excel_BuiltIn_Print_Titles_15">"$#REF!.$A$5:$AJO$6"</definedName>
    <definedName name="Excel_BuiltIn_Print_Titles_2_1">"$#REF!.$B$3:$F$57253;$#REF!.$#REF!$#REF!:$#REF!$#REF!"</definedName>
    <definedName name="Excel_BuiltIn_Print_Titles_2_1_1">"$#REF!.$B$3:$F$57253;$#REF!.$#REF!$#REF!:$#REF!$#REF!"</definedName>
    <definedName name="Excel_BuiltIn_Print_Titles_2_1_1_1">"$#REF!.$B$3:$F$57253;$#REF!.$#REF!$#REF!:$#REF!$#REF!"</definedName>
    <definedName name="Excel_BuiltIn_Print_Titles_4_1">#REF!</definedName>
    <definedName name="Excel_BuiltIn_Print_Titles_4_1_1">#REF!</definedName>
    <definedName name="Excel_BuiltIn_Print_Titles_4_1_1_1">#REF!</definedName>
    <definedName name="Excel_BuiltIn_Print_Titles_4_1_1_1_1">#REF!</definedName>
    <definedName name="Excel_BuiltIn_Print_Titles_6_1">#REF!</definedName>
    <definedName name="Excel_BuiltIn_Print_Titles_6_1_1">"$#REF!.$B$3:$F$57253;$#REF!.$#REF!$#REF!:$#REF!$#REF!"</definedName>
    <definedName name="Excel_BuiltIn_Print_Titles_7_1">#REF!</definedName>
    <definedName name="Excel_BuiltIn_Print_Titles_7_1_1">"$#REF!.$B$3:$F$57253;$#REF!.$#REF!$#REF!:$#REF!$#REF!"</definedName>
    <definedName name="Filter_1">"$#REF!.$A$6:$AMJ$7"</definedName>
    <definedName name="Filter_2">"$#REF!.$A$11:$AMJ$27"</definedName>
    <definedName name="Filter_3">"$#REF!.$A$32:$AMJ$37"</definedName>
    <definedName name="Filter_4">"$#REF!.$D$41:$P$44"</definedName>
    <definedName name="GOTOTOP">"$#REF!.$A$2"</definedName>
    <definedName name="JBoss_Enterprise_Application_Platform">NA()</definedName>
    <definedName name="JBoss_Enterprise_BRMS">NA()</definedName>
    <definedName name="JBoss_Enterprise_Portal_Platform">NA()</definedName>
    <definedName name="JBoss_Enterprise_SOA_Platform">NA()</definedName>
    <definedName name="JBoss_Enterprise_Web_Platform">NA()</definedName>
    <definedName name="JBoss_Enterprise_Web_Server">NA()</definedName>
    <definedName name="JBoss_Operations_Network_for_BRMS">NA()</definedName>
    <definedName name="JBoss_Operations_Network_for_EAP">NA()</definedName>
    <definedName name="JBoss_Operations_Network_for_EPP">NA()</definedName>
    <definedName name="JBoss_Operations_Network_for_EWP">NA()</definedName>
    <definedName name="JBoss_Operations_Network_for_EWS">NA()</definedName>
    <definedName name="JBoss_Operations_Network_for_SOA">NA()</definedName>
    <definedName name="JBoss_Partner_Developer">NA()</definedName>
    <definedName name="JBPrice">#REF!</definedName>
    <definedName name="JBProducts">#REF!</definedName>
    <definedName name="Load_Balancing">"$#REF!.$A$88"</definedName>
    <definedName name="Newfilter1">"$#REF!.$E$6:$P$7"</definedName>
    <definedName name="Newfilter2">"$#REF!.$E$11:$P$27"</definedName>
    <definedName name="Newfilter3">"$#REF!.$E$32:$P$37"</definedName>
    <definedName name="Newfilter4">"$#REF!.$E$41:$P$44"</definedName>
    <definedName name="Newfilter6">"$#REF!.$E$49:$P$51"</definedName>
    <definedName name="Newfilter7">"$#REF!.$E$60:$P$62"</definedName>
    <definedName name="Prices">#REF!</definedName>
    <definedName name="Products">#REF!</definedName>
    <definedName name="Resilient_Storage">"$#REF!.$A$92"</definedName>
    <definedName name="RFD">"$#REF!.$E$55:$P$56"</definedName>
    <definedName name="RFM">"$#REF!.$E$32:$P$37"</definedName>
    <definedName name="RFP">"$#REF!.$E$12:$P$27"</definedName>
    <definedName name="RFPS">"$#REF!.$#REF!$#REF!:$#REF!$#REF!"</definedName>
    <definedName name="RFS">"$#REF!.$E$60:$P$62"</definedName>
    <definedName name="RFSC">"$#REF!.$E$41:$P$45"</definedName>
    <definedName name="RFWS">"$#REF!.$E$49:$P$51"</definedName>
    <definedName name="RH01HPLNK">"$#REF!.$A$34"</definedName>
    <definedName name="RH02HPLNK">"$#REF!.$A$54"</definedName>
    <definedName name="RH03HPLNK">"$#REF!.$A$58"</definedName>
    <definedName name="RH04HPLNK">"$#REF!.$A$65"</definedName>
    <definedName name="RH05HPLINK">"$#REF!.$A$68"</definedName>
    <definedName name="RH06HPLNK">"$#REF!.$A$84"</definedName>
    <definedName name="RH07HPLNK">"$#REF!.$A$75"</definedName>
    <definedName name="RH08HPLNK">NA()</definedName>
    <definedName name="RH09HPLNK">"$#REF!.$A$79"</definedName>
    <definedName name="RH10HPLNK">"$#REF!.$A$81"</definedName>
    <definedName name="Scalable_File_System">"$#REF!.$A$96"</definedName>
    <definedName name="адрес_файла">[1]Структура!#REF!</definedName>
    <definedName name="ГодовойБюджет">#REF!</definedName>
    <definedName name="КУРС">#REF!</definedName>
    <definedName name="название_файла">[1]Структура!#REF!</definedName>
    <definedName name="Производители">#REF!</definedName>
    <definedName name="Статус_Районы">OFFSET([2]Инструменты!$B$40,0,0,COUNTA([2]Инструменты!$B$40:$B$64),1)</definedName>
    <definedName name="ЯкорьТаблицы">[3]!Список[[#Headers],[ ]]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" i="1" l="1"/>
  <c r="AD8" i="1"/>
  <c r="AC8" i="1"/>
  <c r="AB8" i="1"/>
  <c r="L8" i="2" l="1"/>
  <c r="CF8" i="2"/>
  <c r="CC8" i="2"/>
  <c r="BZ8" i="2"/>
  <c r="BW8" i="2"/>
  <c r="BT8" i="2"/>
  <c r="BQ8" i="2"/>
  <c r="BN8" i="2"/>
  <c r="BK8" i="2"/>
  <c r="BH8" i="2"/>
  <c r="BE8" i="2"/>
  <c r="BB8" i="2"/>
  <c r="AY8" i="2"/>
  <c r="AV8" i="2"/>
  <c r="AS8" i="2"/>
  <c r="AP8" i="2"/>
  <c r="AM8" i="2"/>
  <c r="AJ8" i="2"/>
  <c r="AG8" i="2"/>
  <c r="X8" i="2"/>
  <c r="U8" i="2"/>
  <c r="R8" i="2"/>
  <c r="O8" i="2"/>
  <c r="AA8" i="2"/>
  <c r="AD8" i="2"/>
  <c r="AQ2" i="2" l="1"/>
  <c r="C3" i="2" l="1"/>
  <c r="I3" i="2" l="1"/>
  <c r="J3" i="2" l="1"/>
  <c r="C4" i="2" l="1"/>
  <c r="C5" i="2"/>
  <c r="D4" i="2"/>
  <c r="D5" i="2"/>
  <c r="D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AW3" i="2" l="1"/>
  <c r="AQ3" i="2"/>
  <c r="M3" i="2"/>
  <c r="M1" i="2" l="1"/>
  <c r="M2" i="2"/>
  <c r="S2" i="2"/>
  <c r="Y2" i="2"/>
  <c r="AE2" i="2"/>
  <c r="AK2" i="2"/>
  <c r="AW2" i="2"/>
  <c r="BC2" i="2"/>
  <c r="BI2" i="2"/>
  <c r="BO2" i="2"/>
  <c r="BU2" i="2"/>
  <c r="CA2" i="2"/>
  <c r="B3" i="2"/>
  <c r="E3" i="2"/>
  <c r="F3" i="2"/>
  <c r="S3" i="2"/>
  <c r="CG3" i="2"/>
  <c r="CH3" i="2"/>
  <c r="B4" i="2"/>
  <c r="E4" i="2"/>
  <c r="F4" i="2"/>
  <c r="I4" i="2"/>
  <c r="J4" i="2"/>
  <c r="CG4" i="2"/>
  <c r="CH4" i="2"/>
  <c r="B5" i="2"/>
  <c r="E5" i="2"/>
  <c r="F5" i="2"/>
  <c r="I5" i="2"/>
  <c r="J5" i="2"/>
  <c r="CG5" i="2"/>
  <c r="CH5" i="2"/>
  <c r="M12" i="2" l="1"/>
  <c r="M11" i="2"/>
  <c r="AA8" i="1"/>
  <c r="CM4" i="2"/>
  <c r="CQ4" i="2"/>
  <c r="CU4" i="2"/>
  <c r="CY4" i="2"/>
  <c r="DC4" i="2"/>
  <c r="DG4" i="2"/>
  <c r="CS4" i="2"/>
  <c r="DE4" i="2"/>
  <c r="CW4" i="2"/>
  <c r="CK4" i="2"/>
  <c r="DA4" i="2"/>
  <c r="CO4" i="2"/>
  <c r="CL5" i="2"/>
  <c r="CP5" i="2"/>
  <c r="CT5" i="2"/>
  <c r="CX5" i="2"/>
  <c r="DB5" i="2"/>
  <c r="DF5" i="2"/>
  <c r="CJ5" i="2"/>
  <c r="CN5" i="2"/>
  <c r="CR5" i="2"/>
  <c r="CV5" i="2"/>
  <c r="CZ5" i="2"/>
  <c r="DD5" i="2"/>
  <c r="DG5" i="2"/>
  <c r="CM5" i="2"/>
  <c r="CQ5" i="2"/>
  <c r="CU5" i="2"/>
  <c r="CY5" i="2"/>
  <c r="DC5" i="2"/>
  <c r="CK5" i="2"/>
  <c r="DA5" i="2"/>
  <c r="CO5" i="2"/>
  <c r="DE5" i="2"/>
  <c r="CS5" i="2"/>
  <c r="CW5" i="2"/>
  <c r="CL4" i="2"/>
  <c r="S4" i="2" s="1"/>
  <c r="CP4" i="2"/>
  <c r="AE4" i="2" s="1"/>
  <c r="CT4" i="2"/>
  <c r="AQ4" i="2" s="1"/>
  <c r="CX4" i="2"/>
  <c r="BC4" i="2" s="1"/>
  <c r="DB4" i="2"/>
  <c r="BO4" i="2" s="1"/>
  <c r="DF4" i="2"/>
  <c r="CA4" i="2" s="1"/>
  <c r="CN4" i="2"/>
  <c r="CV4" i="2"/>
  <c r="CJ4" i="2"/>
  <c r="CR4" i="2"/>
  <c r="CZ4" i="2"/>
  <c r="BI4" i="2" s="1"/>
  <c r="DD4" i="2"/>
  <c r="BU4" i="2" s="1"/>
  <c r="BU3" i="2"/>
  <c r="BI3" i="2"/>
  <c r="AK3" i="2"/>
  <c r="Y3" i="2"/>
  <c r="AE3" i="2"/>
  <c r="AQ5" i="2" l="1"/>
  <c r="AW4" i="2"/>
  <c r="Y4" i="2"/>
  <c r="AK4" i="2"/>
  <c r="AW5" i="2"/>
  <c r="BI5" i="2"/>
  <c r="BO5" i="2"/>
  <c r="S5" i="2"/>
  <c r="M4" i="2"/>
  <c r="CA5" i="2"/>
  <c r="AE5" i="2"/>
  <c r="M5" i="2"/>
  <c r="AK5" i="2"/>
  <c r="BU5" i="2"/>
  <c r="Y5" i="2"/>
  <c r="BC5" i="2"/>
  <c r="BC3" i="2"/>
  <c r="BO3" i="2"/>
  <c r="CA3" i="2"/>
  <c r="M8" i="2" l="1"/>
  <c r="S8" i="2"/>
  <c r="AQ8" i="2"/>
  <c r="AE8" i="2"/>
  <c r="BI8" i="2"/>
  <c r="AK8" i="2"/>
  <c r="Y8" i="2"/>
  <c r="BU8" i="2"/>
  <c r="AW8" i="2"/>
  <c r="CA8" i="2"/>
  <c r="BC8" i="2"/>
  <c r="BO8" i="2"/>
</calcChain>
</file>

<file path=xl/comments1.xml><?xml version="1.0" encoding="utf-8"?>
<comments xmlns="http://schemas.openxmlformats.org/spreadsheetml/2006/main">
  <authors>
    <author>Kuznetsov K.</author>
  </authors>
  <commentList>
    <comment ref="Q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Формируется список из загруженных документов, по статье (поставка, СМР, ПНР) 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Формируется список из загруженных документов, по статье (Аренда, Тех.обслуживание)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1" authorId="0" shapeId="0">
      <text>
        <r>
          <rPr>
            <b/>
            <sz val="9"/>
            <color rgb="FF000000"/>
            <rFont val="Tahoma"/>
            <family val="2"/>
            <charset val="1"/>
          </rPr>
          <t>Необходимо указать период оказание услуг ТП.
Действие периода актуально на 2018 г.</t>
        </r>
      </text>
    </comment>
  </commentList>
</comments>
</file>

<file path=xl/sharedStrings.xml><?xml version="1.0" encoding="utf-8"?>
<sst xmlns="http://schemas.openxmlformats.org/spreadsheetml/2006/main" count="219" uniqueCount="104">
  <si>
    <t>Отсутствует</t>
  </si>
  <si>
    <t>Подписан</t>
  </si>
  <si>
    <t>Пилот</t>
  </si>
  <si>
    <t>Киргизия</t>
  </si>
  <si>
    <t>СЗФО</t>
  </si>
  <si>
    <t>Получен</t>
  </si>
  <si>
    <t>ПФО</t>
  </si>
  <si>
    <t>Казахстан</t>
  </si>
  <si>
    <t>Ежемесячно</t>
  </si>
  <si>
    <t>Доходный</t>
  </si>
  <si>
    <t>Договор</t>
  </si>
  <si>
    <t>№ Счёта</t>
  </si>
  <si>
    <t>ПНР</t>
  </si>
  <si>
    <t>СМР</t>
  </si>
  <si>
    <t>Дата окончания договора</t>
  </si>
  <si>
    <t>Дата договора</t>
  </si>
  <si>
    <t>№ договора</t>
  </si>
  <si>
    <t>Статья договора</t>
  </si>
  <si>
    <r>
      <rPr>
        <sz val="11"/>
        <color rgb="FF000000"/>
        <rFont val="Calibri"/>
        <family val="2"/>
        <charset val="1"/>
      </rPr>
      <t xml:space="preserve">ТИП договора
</t>
    </r>
    <r>
      <rPr>
        <b/>
        <i/>
        <sz val="11"/>
        <color rgb="FF000000"/>
        <rFont val="Calibri"/>
        <family val="2"/>
        <charset val="1"/>
      </rPr>
      <t>(список)</t>
    </r>
  </si>
  <si>
    <t>Контрагент</t>
  </si>
  <si>
    <t>Проект</t>
  </si>
  <si>
    <t>Регион</t>
  </si>
  <si>
    <r>
      <rPr>
        <sz val="12"/>
        <color rgb="FF000000"/>
        <rFont val="Calibri"/>
        <family val="2"/>
        <charset val="1"/>
      </rPr>
      <t xml:space="preserve">Фед.округ
</t>
    </r>
    <r>
      <rPr>
        <b/>
        <i/>
        <sz val="12"/>
        <color rgb="FF000000"/>
        <rFont val="Calibri"/>
        <family val="2"/>
        <charset val="1"/>
      </rPr>
      <t>(список)</t>
    </r>
  </si>
  <si>
    <t>№</t>
  </si>
  <si>
    <t>Общая сумма поступлений:</t>
  </si>
  <si>
    <t>Сумма выставленных счетов:</t>
  </si>
  <si>
    <t>ДА</t>
  </si>
  <si>
    <t>Итого поступили по договору</t>
  </si>
  <si>
    <t>Итого выставлено по договору</t>
  </si>
  <si>
    <t>Поступление оплаты
(сумма)</t>
  </si>
  <si>
    <t>Оригинал
АКТа получен</t>
  </si>
  <si>
    <t>Дата выставления АКТа</t>
  </si>
  <si>
    <t>Сумма
по счёту</t>
  </si>
  <si>
    <t>Стоимость Тех.поддержки
руб. с НДС</t>
  </si>
  <si>
    <t>ВГК</t>
  </si>
  <si>
    <t>Передвижка</t>
  </si>
  <si>
    <t>По / Сервер</t>
  </si>
  <si>
    <t>ЮФО</t>
  </si>
  <si>
    <t>КФВФ / ПО / Сервер</t>
  </si>
  <si>
    <t>СФО</t>
  </si>
  <si>
    <t>КФВФ / ПО</t>
  </si>
  <si>
    <t>ДВФО</t>
  </si>
  <si>
    <t>Ежегодно</t>
  </si>
  <si>
    <t>Монтаж</t>
  </si>
  <si>
    <t>ПО</t>
  </si>
  <si>
    <t>УФО</t>
  </si>
  <si>
    <t>Полгода</t>
  </si>
  <si>
    <t>СМР/ПНР</t>
  </si>
  <si>
    <t>КФВФ / Сервер</t>
  </si>
  <si>
    <t>Нулевой</t>
  </si>
  <si>
    <t>Рамочный</t>
  </si>
  <si>
    <t>Квартально</t>
  </si>
  <si>
    <t>Тех.обслуживание</t>
  </si>
  <si>
    <t>Серверное</t>
  </si>
  <si>
    <t>Расходный</t>
  </si>
  <si>
    <t>На подписи</t>
  </si>
  <si>
    <t xml:space="preserve">ДС </t>
  </si>
  <si>
    <t>Тех.поддержка</t>
  </si>
  <si>
    <t>КФВФ</t>
  </si>
  <si>
    <t>Не подписан</t>
  </si>
  <si>
    <t>ЦФО</t>
  </si>
  <si>
    <t>Условия оплаты</t>
  </si>
  <si>
    <t>Тип услуги ТП</t>
  </si>
  <si>
    <t>Тип услуги</t>
  </si>
  <si>
    <t>Тип оборудования</t>
  </si>
  <si>
    <t>Статус оригинала</t>
  </si>
  <si>
    <t>Статус КА</t>
  </si>
  <si>
    <t>Статус ЛЦЗ</t>
  </si>
  <si>
    <t>ТИП договора</t>
  </si>
  <si>
    <t>ОКРУГ</t>
  </si>
  <si>
    <t>Узбекистан</t>
  </si>
  <si>
    <t>Статус закрывающих</t>
  </si>
  <si>
    <t>Выставлен</t>
  </si>
  <si>
    <t>Кол-во обслуживаемых  комплексов</t>
  </si>
  <si>
    <t>Менеджер проекта ЛЦЗ</t>
  </si>
  <si>
    <t>Монтаж/ПНР</t>
  </si>
  <si>
    <t>Код проекта</t>
  </si>
  <si>
    <r>
      <t xml:space="preserve">Фед.округ
</t>
    </r>
    <r>
      <rPr>
        <i/>
        <sz val="12"/>
        <color theme="8" tint="-0.499984740745262"/>
        <rFont val="Calibri"/>
        <family val="2"/>
        <charset val="1"/>
      </rPr>
      <t>(список)</t>
    </r>
  </si>
  <si>
    <r>
      <t xml:space="preserve">Статья договора
</t>
    </r>
    <r>
      <rPr>
        <i/>
        <sz val="10"/>
        <color theme="8" tint="-0.499984740745262"/>
        <rFont val="Tahoma"/>
        <family val="2"/>
        <charset val="1"/>
      </rPr>
      <t>(список)</t>
    </r>
  </si>
  <si>
    <r>
      <t xml:space="preserve">Условия оплаты </t>
    </r>
    <r>
      <rPr>
        <b/>
        <i/>
        <sz val="10"/>
        <color theme="8" tint="-0.499984740745262"/>
        <rFont val="Tahoma"/>
        <family val="2"/>
        <charset val="1"/>
      </rPr>
      <t>(список)</t>
    </r>
  </si>
  <si>
    <t>Передан в бухгалтерию</t>
  </si>
  <si>
    <t>Авто</t>
  </si>
  <si>
    <t>Сумма по договору</t>
  </si>
  <si>
    <t>ИТОГО по всем  договорам:</t>
  </si>
  <si>
    <t>Объём выполненных обязательств ВСЕГО,  руб. (подписаны КС/акты)</t>
  </si>
  <si>
    <t>Объём оплаченных  работ ВСЕГО,  руб.</t>
  </si>
  <si>
    <t xml:space="preserve">Статус подписания </t>
  </si>
  <si>
    <r>
      <t xml:space="preserve">Статус оригинала
</t>
    </r>
    <r>
      <rPr>
        <b/>
        <i/>
        <sz val="11"/>
        <color rgb="FF000000"/>
        <rFont val="Calibri"/>
        <family val="2"/>
        <charset val="1"/>
      </rPr>
      <t>(список)</t>
    </r>
  </si>
  <si>
    <t>Загрузить</t>
  </si>
  <si>
    <t>Сумма будущих поступлений по договору,  руб.</t>
  </si>
  <si>
    <t>Обслуживание</t>
  </si>
  <si>
    <t>Список</t>
  </si>
  <si>
    <t>Финансовый статус</t>
  </si>
  <si>
    <t>Платежный документ</t>
  </si>
  <si>
    <t>№ платежного документа</t>
  </si>
  <si>
    <t>Дата платежного документа</t>
  </si>
  <si>
    <t>Сумма платежного документа</t>
  </si>
  <si>
    <t>Скан платежного документа</t>
  </si>
  <si>
    <t>Открыть</t>
  </si>
  <si>
    <t>Стсатус выставленных документов (поставка, СМР, ПНР)</t>
  </si>
  <si>
    <t>Статус обслуживания</t>
  </si>
  <si>
    <t>Затраты по проекту</t>
  </si>
  <si>
    <r>
      <t xml:space="preserve">Реестр доходных договоров
</t>
    </r>
    <r>
      <rPr>
        <b/>
        <i/>
        <sz val="14"/>
        <color rgb="FF2F5597"/>
        <rFont val="Calibri"/>
        <family val="2"/>
        <charset val="1"/>
      </rPr>
      <t>(в т.ч. "Пилотных" с нулевой стоимостью)</t>
    </r>
  </si>
  <si>
    <t xml:space="preserve">Наличие оригинала договора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</si>
</sst>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#,##0.00&quot; ₽&quot;"/>
    <numFmt numFmtId="165" formatCode="#,##0.00\ &quot;₽&quot;"/>
    <numFmt numFmtId="166" formatCode="#,##0.00,\₽"/>
    <numFmt numFmtId="167" formatCode="dd/mm/yy"/>
    <numFmt numFmtId="168" formatCode="0,;\-0,"/>
    <numFmt numFmtId="169" formatCode="* #,##0&quot;р. &quot;;\-* #,##0&quot;р. &quot;;* \-#&quot;р. &quot;;@\ "/>
    <numFmt numFmtId="170" formatCode="mmmm;@"/>
    <numFmt numFmtId="171" formatCode="yyyy"/>
    <numFmt numFmtId="172" formatCode="_-* #,##0.00&quot;р.&quot;_-;\-* #,##0.00&quot;р.&quot;_-;_-* &quot;-&quot;??&quot;р.&quot;_-;_-@_-"/>
  </numFmts>
  <fonts count="3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b/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b/>
      <sz val="18"/>
      <color rgb="FF2F5597"/>
      <name val="Calibri"/>
      <family val="2"/>
      <charset val="1"/>
    </font>
    <font>
      <b/>
      <i/>
      <sz val="14"/>
      <color rgb="FF2F5597"/>
      <name val="Calibri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9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1"/>
      <color theme="1"/>
      <name val="Calibri"/>
      <family val="2"/>
      <scheme val="minor"/>
    </font>
    <font>
      <b/>
      <sz val="22"/>
      <color theme="0" tint="-0.34998626667073579"/>
      <name val="Calibri Light"/>
      <family val="2"/>
      <scheme val="major"/>
    </font>
    <font>
      <sz val="10"/>
      <color theme="0" tint="-0.34998626667073579"/>
      <name val="Calibri"/>
      <family val="2"/>
      <scheme val="minor"/>
    </font>
    <font>
      <b/>
      <sz val="10.5"/>
      <color theme="0" tint="-0.34998626667073579"/>
      <name val="Calibri Light"/>
      <family val="1"/>
      <scheme val="major"/>
    </font>
    <font>
      <b/>
      <sz val="14"/>
      <color theme="8" tint="-0.499984740745262"/>
      <name val="Calibri"/>
      <family val="2"/>
      <charset val="1"/>
    </font>
    <font>
      <sz val="10"/>
      <color theme="8" tint="-0.499984740745262"/>
      <name val="Tahoma"/>
      <family val="2"/>
      <charset val="1"/>
    </font>
    <font>
      <sz val="12"/>
      <color theme="8" tint="-0.499984740745262"/>
      <name val="Calibri"/>
      <family val="2"/>
      <charset val="1"/>
    </font>
    <font>
      <i/>
      <sz val="12"/>
      <color theme="8" tint="-0.499984740745262"/>
      <name val="Calibri"/>
      <family val="2"/>
      <charset val="1"/>
    </font>
    <font>
      <i/>
      <sz val="10"/>
      <color theme="8" tint="-0.499984740745262"/>
      <name val="Tahoma"/>
      <family val="2"/>
      <charset val="1"/>
    </font>
    <font>
      <b/>
      <sz val="10"/>
      <color theme="8" tint="-0.499984740745262"/>
      <name val="Tahoma"/>
      <family val="2"/>
      <charset val="1"/>
    </font>
    <font>
      <b/>
      <i/>
      <sz val="10"/>
      <color theme="8" tint="-0.499984740745262"/>
      <name val="Tahoma"/>
      <family val="2"/>
      <charset val="1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333F50"/>
        <bgColor rgb="FF333300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DEEBF7"/>
      </patternFill>
    </fill>
    <fill>
      <patternFill patternType="solid">
        <fgColor rgb="FFC5E0B4"/>
        <bgColor rgb="FFD9D9D9"/>
      </patternFill>
    </fill>
    <fill>
      <patternFill patternType="solid">
        <fgColor rgb="FFDEEBF7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rgb="FFD9D9D9"/>
        <bgColor rgb="FFD0CECE"/>
      </patternFill>
    </fill>
    <fill>
      <patternFill patternType="solid">
        <fgColor rgb="FFBFBFBF"/>
        <bgColor rgb="FFD0CECE"/>
      </patternFill>
    </fill>
    <fill>
      <patternFill patternType="solid">
        <fgColor rgb="FFAFABAB"/>
        <bgColor rgb="FFBFBFB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rgb="FFFBE5D6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 tint="-4.9989318521683403E-2"/>
        <bgColor rgb="FFF2F2F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72" fontId="1" fillId="0" borderId="0" applyFont="0" applyFill="0" applyBorder="0" applyAlignment="0" applyProtection="0"/>
    <xf numFmtId="0" fontId="18" fillId="11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>
      <alignment vertical="center"/>
    </xf>
    <xf numFmtId="0" fontId="21" fillId="0" borderId="0" applyNumberFormat="0" applyFill="0" applyBorder="0" applyAlignment="0" applyProtection="0"/>
    <xf numFmtId="0" fontId="18" fillId="0" borderId="0"/>
  </cellStyleXfs>
  <cellXfs count="1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2" fillId="2" borderId="0" xfId="0" applyNumberFormat="1" applyFont="1" applyFill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Font="1" applyBorder="1" applyAlignment="1" applyProtection="1">
      <alignment horizontal="center" vertical="center"/>
    </xf>
    <xf numFmtId="4" fontId="0" fillId="0" borderId="1" xfId="0" applyNumberForma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3" borderId="0" xfId="0" applyFont="1" applyFill="1"/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3" fontId="9" fillId="3" borderId="0" xfId="0" applyNumberFormat="1" applyFont="1" applyFill="1"/>
    <xf numFmtId="0" fontId="9" fillId="3" borderId="0" xfId="0" applyFont="1" applyFill="1" applyAlignment="1">
      <alignment horizontal="right"/>
    </xf>
    <xf numFmtId="0" fontId="9" fillId="3" borderId="0" xfId="0" applyFont="1" applyFill="1" applyAlignment="1">
      <alignment horizontal="right" vertical="center"/>
    </xf>
    <xf numFmtId="4" fontId="11" fillId="3" borderId="0" xfId="0" applyNumberFormat="1" applyFont="1" applyFill="1"/>
    <xf numFmtId="3" fontId="12" fillId="3" borderId="0" xfId="0" applyNumberFormat="1" applyFont="1" applyFill="1"/>
    <xf numFmtId="4" fontId="10" fillId="3" borderId="0" xfId="0" applyNumberFormat="1" applyFont="1" applyFill="1"/>
    <xf numFmtId="168" fontId="13" fillId="0" borderId="1" xfId="0" applyNumberFormat="1" applyFont="1" applyBorder="1" applyAlignment="1" applyProtection="1">
      <alignment horizontal="center"/>
    </xf>
    <xf numFmtId="169" fontId="13" fillId="0" borderId="1" xfId="0" applyNumberFormat="1" applyFont="1" applyBorder="1" applyAlignment="1" applyProtection="1"/>
    <xf numFmtId="164" fontId="9" fillId="3" borderId="2" xfId="0" applyNumberFormat="1" applyFont="1" applyFill="1" applyBorder="1"/>
    <xf numFmtId="0" fontId="9" fillId="3" borderId="1" xfId="0" applyFont="1" applyFill="1" applyBorder="1" applyAlignment="1">
      <alignment horizontal="center" vertical="center"/>
    </xf>
    <xf numFmtId="169" fontId="13" fillId="0" borderId="4" xfId="0" applyNumberFormat="1" applyFont="1" applyBorder="1" applyAlignment="1" applyProtection="1"/>
    <xf numFmtId="4" fontId="14" fillId="3" borderId="3" xfId="0" applyNumberFormat="1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right" vertical="center"/>
    </xf>
    <xf numFmtId="14" fontId="16" fillId="3" borderId="1" xfId="0" applyNumberFormat="1" applyFont="1" applyFill="1" applyBorder="1" applyAlignment="1" applyProtection="1">
      <alignment horizontal="right" vertical="center" wrapText="1"/>
    </xf>
    <xf numFmtId="14" fontId="9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  <xf numFmtId="14" fontId="9" fillId="3" borderId="1" xfId="0" applyNumberFormat="1" applyFont="1" applyFill="1" applyBorder="1" applyAlignment="1">
      <alignment horizontal="center" vertical="center" wrapText="1" shrinkToFit="1"/>
    </xf>
    <xf numFmtId="0" fontId="14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wrapText="1"/>
    </xf>
    <xf numFmtId="171" fontId="4" fillId="8" borderId="2" xfId="0" applyNumberFormat="1" applyFont="1" applyFill="1" applyBorder="1" applyAlignment="1">
      <alignment horizontal="center" vertical="center" wrapText="1"/>
    </xf>
    <xf numFmtId="170" fontId="0" fillId="3" borderId="1" xfId="0" applyNumberFormat="1" applyFont="1" applyFill="1" applyBorder="1" applyAlignment="1">
      <alignment horizontal="center" vertical="center" wrapText="1"/>
    </xf>
    <xf numFmtId="170" fontId="4" fillId="9" borderId="1" xfId="0" applyNumberFormat="1" applyFont="1" applyFill="1" applyBorder="1" applyAlignment="1">
      <alignment horizontal="center" vertical="center"/>
    </xf>
    <xf numFmtId="170" fontId="4" fillId="9" borderId="4" xfId="0" applyNumberFormat="1" applyFont="1" applyFill="1" applyBorder="1" applyAlignment="1">
      <alignment horizontal="center" vertical="center"/>
    </xf>
    <xf numFmtId="0" fontId="17" fillId="3" borderId="0" xfId="0" applyFont="1" applyFill="1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Protection="1"/>
    <xf numFmtId="0" fontId="0" fillId="10" borderId="0" xfId="0" applyFill="1" applyProtection="1">
      <protection locked="0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4" borderId="0" xfId="0" applyFont="1" applyFill="1" applyAlignment="1" applyProtection="1">
      <alignment horizontal="center" vertical="center"/>
      <protection locked="0"/>
    </xf>
    <xf numFmtId="0" fontId="4" fillId="10" borderId="0" xfId="0" applyFont="1" applyFill="1" applyAlignment="1" applyProtection="1">
      <alignment horizontal="center" vertical="center"/>
    </xf>
    <xf numFmtId="0" fontId="4" fillId="4" borderId="0" xfId="0" applyFont="1" applyFill="1" applyAlignment="1" applyProtection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167" fontId="9" fillId="3" borderId="1" xfId="0" applyNumberFormat="1" applyFont="1" applyFill="1" applyBorder="1" applyAlignment="1">
      <alignment horizontal="center" vertical="center"/>
    </xf>
    <xf numFmtId="4" fontId="10" fillId="3" borderId="0" xfId="0" applyNumberFormat="1" applyFont="1" applyFill="1" applyAlignment="1">
      <alignment horizontal="center" vertical="center"/>
    </xf>
    <xf numFmtId="164" fontId="9" fillId="3" borderId="3" xfId="0" applyNumberFormat="1" applyFont="1" applyFill="1" applyBorder="1" applyAlignment="1">
      <alignment horizontal="center" vertical="center"/>
    </xf>
    <xf numFmtId="0" fontId="15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0" fillId="3" borderId="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left" vertical="center" wrapText="1"/>
    </xf>
    <xf numFmtId="0" fontId="14" fillId="3" borderId="7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center" vertical="center" wrapText="1"/>
    </xf>
    <xf numFmtId="0" fontId="15" fillId="3" borderId="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14" fontId="9" fillId="3" borderId="7" xfId="0" applyNumberFormat="1" applyFont="1" applyFill="1" applyBorder="1" applyAlignment="1">
      <alignment horizontal="center" vertical="center"/>
    </xf>
    <xf numFmtId="14" fontId="16" fillId="3" borderId="7" xfId="0" applyNumberFormat="1" applyFont="1" applyFill="1" applyBorder="1" applyAlignment="1" applyProtection="1">
      <alignment horizontal="right" vertical="center" wrapText="1"/>
    </xf>
    <xf numFmtId="0" fontId="15" fillId="3" borderId="7" xfId="0" applyFont="1" applyFill="1" applyBorder="1" applyAlignment="1">
      <alignment horizontal="right" vertical="center"/>
    </xf>
    <xf numFmtId="169" fontId="13" fillId="0" borderId="9" xfId="0" applyNumberFormat="1" applyFont="1" applyBorder="1" applyAlignment="1" applyProtection="1"/>
    <xf numFmtId="0" fontId="9" fillId="3" borderId="7" xfId="0" applyFont="1" applyFill="1" applyBorder="1" applyAlignment="1">
      <alignment horizontal="center" vertical="center"/>
    </xf>
    <xf numFmtId="164" fontId="9" fillId="3" borderId="7" xfId="0" applyNumberFormat="1" applyFont="1" applyFill="1" applyBorder="1" applyAlignment="1">
      <alignment horizontal="center" vertical="center"/>
    </xf>
    <xf numFmtId="169" fontId="13" fillId="0" borderId="7" xfId="0" applyNumberFormat="1" applyFont="1" applyBorder="1" applyAlignment="1" applyProtection="1"/>
    <xf numFmtId="164" fontId="9" fillId="3" borderId="8" xfId="0" applyNumberFormat="1" applyFont="1" applyFill="1" applyBorder="1" applyAlignment="1">
      <alignment horizontal="center" vertical="center"/>
    </xf>
    <xf numFmtId="0" fontId="9" fillId="3" borderId="1" xfId="0" applyFont="1" applyFill="1" applyBorder="1"/>
    <xf numFmtId="0" fontId="17" fillId="0" borderId="0" xfId="0" applyFont="1" applyFill="1"/>
    <xf numFmtId="0" fontId="15" fillId="0" borderId="0" xfId="0" applyFont="1" applyFill="1" applyAlignment="1">
      <alignment horizontal="center" wrapText="1"/>
    </xf>
    <xf numFmtId="0" fontId="0" fillId="0" borderId="0" xfId="0" applyFill="1"/>
    <xf numFmtId="0" fontId="9" fillId="0" borderId="0" xfId="0" applyFont="1" applyFill="1"/>
    <xf numFmtId="0" fontId="9" fillId="0" borderId="1" xfId="0" applyFont="1" applyFill="1" applyBorder="1"/>
    <xf numFmtId="0" fontId="9" fillId="0" borderId="10" xfId="0" applyFont="1" applyFill="1" applyBorder="1"/>
    <xf numFmtId="0" fontId="17" fillId="0" borderId="0" xfId="0" applyFont="1" applyFill="1" applyBorder="1"/>
    <xf numFmtId="0" fontId="15" fillId="0" borderId="0" xfId="0" applyFont="1" applyFill="1" applyBorder="1" applyAlignment="1">
      <alignment horizontal="center" wrapText="1"/>
    </xf>
    <xf numFmtId="0" fontId="0" fillId="0" borderId="0" xfId="0" applyFill="1" applyBorder="1"/>
    <xf numFmtId="0" fontId="9" fillId="0" borderId="0" xfId="0" applyFont="1" applyFill="1" applyBorder="1"/>
    <xf numFmtId="0" fontId="9" fillId="3" borderId="0" xfId="0" applyFont="1" applyFill="1" applyBorder="1"/>
    <xf numFmtId="169" fontId="13" fillId="0" borderId="0" xfId="0" applyNumberFormat="1" applyFont="1" applyBorder="1" applyAlignment="1" applyProtection="1"/>
    <xf numFmtId="168" fontId="13" fillId="0" borderId="0" xfId="0" applyNumberFormat="1" applyFont="1" applyBorder="1" applyAlignment="1" applyProtection="1">
      <alignment horizontal="center"/>
    </xf>
    <xf numFmtId="0" fontId="22" fillId="12" borderId="3" xfId="0" applyFont="1" applyFill="1" applyBorder="1" applyAlignment="1">
      <alignment vertical="center"/>
    </xf>
    <xf numFmtId="0" fontId="22" fillId="12" borderId="11" xfId="0" applyFont="1" applyFill="1" applyBorder="1" applyAlignment="1">
      <alignment vertical="center"/>
    </xf>
    <xf numFmtId="0" fontId="22" fillId="12" borderId="10" xfId="0" applyFont="1" applyFill="1" applyBorder="1" applyAlignment="1">
      <alignment vertical="center"/>
    </xf>
    <xf numFmtId="0" fontId="22" fillId="13" borderId="1" xfId="0" applyFont="1" applyFill="1" applyBorder="1" applyAlignment="1">
      <alignment horizontal="center" vertical="center"/>
    </xf>
    <xf numFmtId="0" fontId="22" fillId="1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/>
    </xf>
    <xf numFmtId="0" fontId="22" fillId="1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70" fontId="0" fillId="8" borderId="1" xfId="0" applyNumberFormat="1" applyFont="1" applyFill="1" applyBorder="1" applyAlignment="1">
      <alignment horizontal="center" vertical="center"/>
    </xf>
    <xf numFmtId="171" fontId="4" fillId="8" borderId="1" xfId="0" applyNumberFormat="1" applyFont="1" applyFill="1" applyBorder="1" applyAlignment="1">
      <alignment horizontal="center" vertical="center"/>
    </xf>
    <xf numFmtId="0" fontId="23" fillId="14" borderId="1" xfId="0" applyFont="1" applyFill="1" applyBorder="1" applyAlignment="1">
      <alignment horizontal="center" vertical="center" wrapText="1"/>
    </xf>
    <xf numFmtId="0" fontId="27" fillId="14" borderId="1" xfId="0" applyFont="1" applyFill="1" applyBorder="1" applyAlignment="1">
      <alignment horizontal="center" vertical="center" wrapText="1"/>
    </xf>
    <xf numFmtId="171" fontId="4" fillId="8" borderId="6" xfId="0" applyNumberFormat="1" applyFont="1" applyFill="1" applyBorder="1" applyAlignment="1">
      <alignment horizontal="center" vertical="center"/>
    </xf>
    <xf numFmtId="171" fontId="4" fillId="8" borderId="0" xfId="0" applyNumberFormat="1" applyFont="1" applyFill="1" applyBorder="1" applyAlignment="1">
      <alignment horizontal="center" vertical="center"/>
    </xf>
    <xf numFmtId="171" fontId="4" fillId="8" borderId="5" xfId="0" applyNumberFormat="1" applyFont="1" applyFill="1" applyBorder="1" applyAlignment="1">
      <alignment horizontal="center" vertical="center"/>
    </xf>
    <xf numFmtId="49" fontId="17" fillId="5" borderId="3" xfId="0" applyNumberFormat="1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 wrapText="1"/>
    </xf>
  </cellXfs>
  <cellStyles count="7">
    <cellStyle name="20% — акцент1 2" xfId="2"/>
    <cellStyle name="Денежный 2" xfId="1"/>
    <cellStyle name="Заголовок 1 2" xfId="5"/>
    <cellStyle name="Название 2" xfId="3"/>
    <cellStyle name="Обычный" xfId="0" builtinId="0"/>
    <cellStyle name="Обычный 2" xfId="6"/>
    <cellStyle name="Обычный 5" xfId="4"/>
  </cellStyles>
  <dxfs count="12">
    <dxf>
      <font>
        <b/>
        <i val="0"/>
        <color theme="6"/>
      </font>
      <fill>
        <patternFill patternType="none">
          <bgColor auto="1"/>
        </patternFill>
      </fill>
      <border>
        <top style="medium">
          <color theme="6"/>
        </top>
        <bottom/>
      </border>
    </dxf>
    <dxf>
      <font>
        <b/>
        <i val="0"/>
        <color theme="1" tint="0.499984740745262"/>
      </font>
      <border>
        <top style="medium">
          <color theme="6"/>
        </top>
        <bottom style="medium">
          <color theme="6"/>
        </bottom>
      </border>
    </dxf>
    <dxf>
      <font>
        <b/>
        <i val="0"/>
        <color theme="0"/>
      </font>
      <fill>
        <patternFill>
          <bgColor theme="6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6"/>
      </font>
      <border>
        <left/>
        <right/>
        <top style="medium">
          <color theme="6"/>
        </top>
        <bottom/>
        <vertical style="thick">
          <color theme="0"/>
        </vertical>
        <horizontal/>
      </border>
    </dxf>
    <dxf>
      <font>
        <b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6"/>
        </top>
        <bottom style="thin">
          <color theme="6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6"/>
      </font>
      <fill>
        <patternFill patternType="none">
          <bgColor auto="1"/>
        </patternFill>
      </fill>
      <border>
        <top style="medium">
          <color theme="6"/>
        </top>
        <bottom/>
      </border>
    </dxf>
    <dxf>
      <font>
        <b/>
        <i val="0"/>
        <color theme="1" tint="0.499984740745262"/>
      </font>
      <border>
        <top style="medium">
          <color theme="6"/>
        </top>
        <bottom style="medium">
          <color theme="6"/>
        </bottom>
      </border>
    </dxf>
    <dxf>
      <font>
        <b/>
        <i val="0"/>
        <color theme="0"/>
      </font>
      <fill>
        <patternFill>
          <bgColor theme="6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6"/>
      </font>
      <border>
        <left/>
        <right/>
        <top style="medium">
          <color theme="6"/>
        </top>
        <bottom/>
        <vertical style="thick">
          <color theme="0"/>
        </vertical>
        <horizontal/>
      </border>
    </dxf>
    <dxf>
      <font>
        <b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6"/>
        </top>
        <bottom style="thin">
          <color theme="6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2" defaultTableStyle="TableStyleMedium2" defaultPivotStyle="PivotStyleLight16">
    <tableStyle name="Family Budget Cash Available 3" pivot="0" count="6">
      <tableStyleElement type="wholeTable" dxfId="11"/>
      <tableStyleElement type="headerRow" dxfId="10"/>
      <tableStyleElement type="totalRow" dxfId="9"/>
      <tableStyleElement type="firstColumn" dxfId="8"/>
      <tableStyleElement type="firstHeaderCell" dxfId="7"/>
      <tableStyleElement type="firstTotalCell" dxfId="6"/>
    </tableStyle>
    <tableStyle name="Family Budget Cash Available 3 2" pivot="0" count="6">
      <tableStyleElement type="wholeTable" dxfId="5"/>
      <tableStyleElement type="headerRow" dxfId="4"/>
      <tableStyleElement type="totalRow" dxfId="3"/>
      <tableStyleElement type="firstColumn" dxfId="2"/>
      <tableStyleElement type="firstHeaderCell" dxfId="1"/>
      <tableStyleElement type="fir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1;&#1062;&#1047;/&#1048;&#1085;&#1089;&#1090;&#1088;&#1091;&#1084;&#1077;&#1085;&#1090;&#1099;/&#1041;&#1102;&#1076;&#1078;&#1077;&#1090;&#1080;&#1088;&#1086;&#1074;&#1072;&#1085;&#1080;&#10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fp\Users\amleonov\AppData\Local\Microsoft\Windows\INetCache\Content.Outlook\UMVKKJWV\&#1058;&#1072;&#1073;&#1083;&#1080;&#1094;&#1072;%20&#1087;&#1086;%20&#1076;&#1086;&#1082;&#1091;&#1084;&#1077;&#1085;&#1090;&#1072;&#1094;&#1080;&#1080;%20&#1040;&#1048;&#1057;%20&#1085;&#1072;%2026%2005%2015%20v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zhaimagambetov\AppData\Local\Microsoft\Windows\Temporary%20Internet%20Files\Content.Outlook\YWE1O1JR\&#1054;&#1090;&#1095;&#1077;&#1090;&#1085;&#1086;&#1089;&#1090;&#1100;_&#1085;&#1072;&#1083;_17%20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ЛОП"/>
      <sheetName val="БДР"/>
      <sheetName val="Фин.отчет"/>
      <sheetName val="Структура"/>
      <sheetName val="Затраты"/>
      <sheetName val="ШР"/>
      <sheetName val="ИТР"/>
      <sheetName val="OPEX"/>
      <sheetName val="Канал связи"/>
      <sheetName val="Расчет аренды"/>
      <sheetName val="Субподряд"/>
      <sheetName val="Удельники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АИС ОБЖ (1)"/>
      <sheetName val="Инструменты"/>
      <sheetName val="Сводная"/>
      <sheetName val="Комплектация"/>
      <sheetName val="Отчет"/>
      <sheetName val="Адамов В.Ю."/>
      <sheetName val="Лист1"/>
    </sheetNames>
    <sheetDataSet>
      <sheetData sheetId="0"/>
      <sheetData sheetId="1">
        <row r="40">
          <cell r="B40" t="str">
            <v>Калининский</v>
          </cell>
        </row>
        <row r="41">
          <cell r="B41" t="str">
            <v>Курортный</v>
          </cell>
        </row>
        <row r="42">
          <cell r="B42" t="str">
            <v>Фрунзенский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ечень расходов"/>
      <sheetName val="вычисления"/>
      <sheetName val="Отчетность_нал_17 07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"/>
  <sheetViews>
    <sheetView tabSelected="1" zoomScale="77" zoomScaleNormal="77" workbookViewId="0">
      <pane ySplit="3" topLeftCell="A4" activePane="bottomLeft" state="frozen"/>
      <selection pane="bottomLeft" activeCell="I14" sqref="I14"/>
    </sheetView>
  </sheetViews>
  <sheetFormatPr defaultRowHeight="15" x14ac:dyDescent="0.25"/>
  <cols>
    <col min="1" max="1" width="9.140625" style="2"/>
    <col min="2" max="2" width="13.28515625" style="2" customWidth="1"/>
    <col min="3" max="3" width="16" style="2" bestFit="1" customWidth="1"/>
    <col min="4" max="4" width="16" style="2" customWidth="1"/>
    <col min="5" max="5" width="16.5703125" style="2" bestFit="1" customWidth="1"/>
    <col min="6" max="6" width="17.85546875" style="2" customWidth="1"/>
    <col min="7" max="7" width="21.140625" style="2" bestFit="1" customWidth="1"/>
    <col min="8" max="8" width="19.42578125" style="1" bestFit="1" customWidth="1"/>
    <col min="9" max="9" width="15.28515625" style="1" bestFit="1" customWidth="1"/>
    <col min="10" max="10" width="15.28515625" style="2" bestFit="1" customWidth="1"/>
    <col min="11" max="11" width="15.28515625" style="1" bestFit="1" customWidth="1"/>
    <col min="12" max="12" width="16.140625" style="1" bestFit="1" customWidth="1"/>
    <col min="13" max="13" width="17.5703125" style="1" customWidth="1"/>
    <col min="14" max="14" width="22.140625" style="1" bestFit="1" customWidth="1"/>
    <col min="15" max="16" width="22.140625" style="1" customWidth="1"/>
    <col min="17" max="18" width="13.28515625" style="1" customWidth="1"/>
    <col min="19" max="19" width="16.5703125" customWidth="1"/>
    <col min="20" max="20" width="18.28515625" customWidth="1"/>
    <col min="21" max="21" width="13.5703125" style="1" customWidth="1"/>
    <col min="22" max="24" width="14.7109375" customWidth="1"/>
    <col min="25" max="25" width="21" bestFit="1" customWidth="1"/>
    <col min="26" max="26" width="24" bestFit="1" customWidth="1"/>
    <col min="27" max="31" width="17.5703125" customWidth="1"/>
  </cols>
  <sheetData>
    <row r="1" spans="1:31" x14ac:dyDescent="0.25">
      <c r="A1"/>
      <c r="B1"/>
      <c r="C1"/>
      <c r="D1"/>
      <c r="G1"/>
      <c r="J1"/>
      <c r="M1"/>
      <c r="N1"/>
      <c r="O1"/>
      <c r="P1"/>
      <c r="Q1"/>
      <c r="R1"/>
      <c r="U1"/>
    </row>
    <row r="2" spans="1:31" s="13" customFormat="1" ht="48.75" customHeight="1" x14ac:dyDescent="0.25">
      <c r="A2" s="100" t="s">
        <v>102</v>
      </c>
      <c r="B2" s="100"/>
      <c r="C2" s="100"/>
      <c r="D2" s="100"/>
      <c r="E2" s="100"/>
      <c r="F2" s="100"/>
      <c r="G2" s="100"/>
      <c r="H2" s="93" t="s">
        <v>10</v>
      </c>
      <c r="I2" s="94"/>
      <c r="J2" s="94"/>
      <c r="K2" s="94"/>
      <c r="L2" s="94"/>
      <c r="M2" s="94"/>
      <c r="N2" s="94"/>
      <c r="O2" s="94"/>
      <c r="P2" s="95"/>
      <c r="Q2" s="96" t="s">
        <v>99</v>
      </c>
      <c r="R2" s="96"/>
      <c r="S2" s="96"/>
      <c r="T2" s="96"/>
      <c r="U2" s="96"/>
      <c r="V2" s="97" t="s">
        <v>100</v>
      </c>
      <c r="W2" s="97"/>
      <c r="X2" s="97"/>
      <c r="Y2" s="97"/>
      <c r="Z2" s="97"/>
      <c r="AA2" s="99" t="s">
        <v>92</v>
      </c>
      <c r="AB2" s="99"/>
      <c r="AC2" s="99"/>
      <c r="AD2" s="99"/>
      <c r="AE2" s="99"/>
    </row>
    <row r="3" spans="1:31" s="14" customFormat="1" ht="90" x14ac:dyDescent="0.25">
      <c r="A3" s="16" t="s">
        <v>23</v>
      </c>
      <c r="B3" s="16" t="s">
        <v>76</v>
      </c>
      <c r="C3" s="16" t="s">
        <v>22</v>
      </c>
      <c r="D3" s="16" t="s">
        <v>74</v>
      </c>
      <c r="E3" s="16" t="s">
        <v>21</v>
      </c>
      <c r="F3" s="16" t="s">
        <v>20</v>
      </c>
      <c r="G3" s="16" t="s">
        <v>19</v>
      </c>
      <c r="H3" s="11" t="s">
        <v>18</v>
      </c>
      <c r="I3" s="11" t="s">
        <v>17</v>
      </c>
      <c r="J3" s="11" t="s">
        <v>16</v>
      </c>
      <c r="K3" s="11" t="s">
        <v>15</v>
      </c>
      <c r="L3" s="11" t="s">
        <v>14</v>
      </c>
      <c r="M3" s="11" t="s">
        <v>86</v>
      </c>
      <c r="N3" s="11" t="s">
        <v>87</v>
      </c>
      <c r="O3" s="11" t="s">
        <v>103</v>
      </c>
      <c r="P3" s="11" t="s">
        <v>90</v>
      </c>
      <c r="Q3" s="11" t="s">
        <v>93</v>
      </c>
      <c r="R3" s="11" t="s">
        <v>94</v>
      </c>
      <c r="S3" s="11" t="s">
        <v>95</v>
      </c>
      <c r="T3" s="11" t="s">
        <v>96</v>
      </c>
      <c r="U3" s="11" t="s">
        <v>97</v>
      </c>
      <c r="V3" s="11" t="s">
        <v>93</v>
      </c>
      <c r="W3" s="11" t="s">
        <v>94</v>
      </c>
      <c r="X3" s="11" t="s">
        <v>95</v>
      </c>
      <c r="Y3" s="11" t="s">
        <v>96</v>
      </c>
      <c r="Z3" s="11" t="s">
        <v>97</v>
      </c>
      <c r="AA3" s="15" t="s">
        <v>82</v>
      </c>
      <c r="AB3" s="15" t="s">
        <v>84</v>
      </c>
      <c r="AC3" s="15" t="s">
        <v>85</v>
      </c>
      <c r="AD3" s="15" t="s">
        <v>89</v>
      </c>
      <c r="AE3" s="15" t="s">
        <v>101</v>
      </c>
    </row>
    <row r="4" spans="1:31" s="13" customFormat="1" x14ac:dyDescent="0.25">
      <c r="A4" s="6" t="s">
        <v>81</v>
      </c>
      <c r="B4" s="6" t="s">
        <v>81</v>
      </c>
      <c r="C4" s="6" t="s">
        <v>81</v>
      </c>
      <c r="D4" s="6" t="s">
        <v>81</v>
      </c>
      <c r="E4" s="6" t="s">
        <v>81</v>
      </c>
      <c r="F4" s="6" t="s">
        <v>81</v>
      </c>
      <c r="G4" s="6" t="s">
        <v>81</v>
      </c>
      <c r="H4" s="6" t="s">
        <v>81</v>
      </c>
      <c r="I4" s="6" t="s">
        <v>81</v>
      </c>
      <c r="J4" s="6" t="s">
        <v>81</v>
      </c>
      <c r="K4" s="6" t="s">
        <v>81</v>
      </c>
      <c r="L4" s="6" t="s">
        <v>81</v>
      </c>
      <c r="M4" s="6" t="s">
        <v>81</v>
      </c>
      <c r="N4" s="6" t="s">
        <v>81</v>
      </c>
      <c r="O4" s="6" t="s">
        <v>88</v>
      </c>
      <c r="P4" s="6" t="s">
        <v>91</v>
      </c>
      <c r="Q4" s="6" t="s">
        <v>81</v>
      </c>
      <c r="R4" s="6" t="s">
        <v>81</v>
      </c>
      <c r="S4" s="6" t="s">
        <v>81</v>
      </c>
      <c r="T4" s="6" t="s">
        <v>81</v>
      </c>
      <c r="U4" s="6" t="s">
        <v>98</v>
      </c>
      <c r="V4" s="6" t="s">
        <v>81</v>
      </c>
      <c r="W4" s="6" t="s">
        <v>81</v>
      </c>
      <c r="X4" s="6" t="s">
        <v>81</v>
      </c>
      <c r="Y4" s="6" t="s">
        <v>81</v>
      </c>
      <c r="Z4" s="6" t="s">
        <v>98</v>
      </c>
      <c r="AA4" s="6" t="s">
        <v>81</v>
      </c>
      <c r="AB4" s="6" t="s">
        <v>81</v>
      </c>
      <c r="AC4" s="6" t="s">
        <v>81</v>
      </c>
      <c r="AD4" s="6" t="s">
        <v>81</v>
      </c>
      <c r="AE4" s="6"/>
    </row>
    <row r="5" spans="1:31" x14ac:dyDescent="0.25">
      <c r="A5" s="6"/>
      <c r="B5" s="6"/>
      <c r="C5" s="9"/>
      <c r="D5" s="9"/>
      <c r="E5" s="11"/>
      <c r="F5" s="6"/>
      <c r="G5" s="6"/>
      <c r="H5" s="53"/>
      <c r="I5" s="53"/>
      <c r="J5" s="6"/>
      <c r="K5" s="54"/>
      <c r="L5" s="54"/>
      <c r="M5" s="6"/>
      <c r="N5" s="6"/>
      <c r="O5" s="6"/>
      <c r="P5" s="6"/>
      <c r="Q5" s="6"/>
      <c r="R5" s="6"/>
      <c r="S5" s="8"/>
      <c r="T5" s="12"/>
      <c r="U5" s="6"/>
      <c r="V5" s="6"/>
      <c r="W5" s="6"/>
      <c r="X5" s="6"/>
      <c r="Y5" s="7"/>
      <c r="Z5" s="7"/>
      <c r="AA5" s="12"/>
      <c r="AB5" s="12"/>
      <c r="AC5" s="12"/>
      <c r="AD5" s="12"/>
      <c r="AE5" s="12"/>
    </row>
    <row r="6" spans="1:31" x14ac:dyDescent="0.25">
      <c r="A6" s="6"/>
      <c r="B6" s="6"/>
      <c r="C6" s="9"/>
      <c r="D6" s="9"/>
      <c r="E6" s="11"/>
      <c r="F6" s="6"/>
      <c r="G6" s="6"/>
      <c r="H6" s="53"/>
      <c r="I6" s="53"/>
      <c r="J6" s="6"/>
      <c r="K6" s="54"/>
      <c r="L6" s="54"/>
      <c r="M6" s="6"/>
      <c r="N6" s="6"/>
      <c r="O6" s="6"/>
      <c r="P6" s="6"/>
      <c r="Q6" s="6"/>
      <c r="R6" s="6"/>
      <c r="S6" s="5"/>
      <c r="T6" s="4"/>
      <c r="U6" s="6"/>
      <c r="V6" s="6"/>
      <c r="W6" s="6"/>
      <c r="X6" s="6"/>
      <c r="Y6" s="7"/>
      <c r="Z6" s="7"/>
      <c r="AA6" s="10"/>
      <c r="AB6" s="10"/>
      <c r="AC6" s="10"/>
      <c r="AD6" s="10"/>
      <c r="AE6" s="10"/>
    </row>
    <row r="7" spans="1:31" x14ac:dyDescent="0.25">
      <c r="A7"/>
      <c r="B7"/>
      <c r="C7"/>
      <c r="D7"/>
      <c r="G7"/>
      <c r="J7"/>
    </row>
    <row r="8" spans="1:31" x14ac:dyDescent="0.25">
      <c r="A8" s="98" t="s">
        <v>83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3">
        <f>SUM(AA4:AA7)</f>
        <v>0</v>
      </c>
      <c r="AB8" s="3">
        <f>SUM(AB4:AB7)</f>
        <v>0</v>
      </c>
      <c r="AC8" s="3">
        <f>SUM(AC4:AC7)</f>
        <v>0</v>
      </c>
      <c r="AD8" s="3">
        <f>SUM(AD4:AD7)</f>
        <v>0</v>
      </c>
      <c r="AE8" s="3">
        <f>SUM(AE4:AE7)</f>
        <v>0</v>
      </c>
    </row>
  </sheetData>
  <autoFilter ref="A3:AD3"/>
  <mergeCells count="5">
    <mergeCell ref="Q2:U2"/>
    <mergeCell ref="V2:Z2"/>
    <mergeCell ref="A8:Z8"/>
    <mergeCell ref="AA2:AE2"/>
    <mergeCell ref="A2:G2"/>
  </mergeCells>
  <pageMargins left="0.7" right="0.7" top="0.75" bottom="0.75" header="0.51180555555555496" footer="0.51180555555555496"/>
  <pageSetup paperSize="9"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Список!$D$3:$D$7</xm:f>
          </x14:formula1>
          <xm:sqref>I5:I6</xm:sqref>
        </x14:dataValidation>
        <x14:dataValidation type="list" allowBlank="1" showInputMessage="1" showErrorMessage="1">
          <x14:formula1>
            <xm:f>Список!$C$3:$C$7</xm:f>
          </x14:formula1>
          <xm:sqref>H5:H6</xm:sqref>
        </x14:dataValidation>
        <x14:dataValidation type="list" allowBlank="1" showInputMessage="1" showErrorMessage="1">
          <x14:formula1>
            <xm:f>Список!$E$3:$E$5</xm:f>
          </x14:formula1>
          <xm:sqref>M5:M6</xm:sqref>
        </x14:dataValidation>
        <x14:dataValidation type="list" allowBlank="1" showInputMessage="1" showErrorMessage="1">
          <x14:formula1>
            <xm:f>Список!$G$3:$G$8</xm:f>
          </x14:formula1>
          <xm:sqref>N5:P6</xm:sqref>
        </x14:dataValidation>
        <x14:dataValidation type="list" allowBlank="1" showInputMessage="1" showErrorMessage="1">
          <x14:formula1>
            <xm:f>Список!$B$3:$B$13</xm:f>
          </x14:formula1>
          <xm:sqref>C5:C6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M12"/>
  <sheetViews>
    <sheetView zoomScale="85" zoomScaleNormal="85" workbookViewId="0">
      <pane xSplit="6" topLeftCell="G1" activePane="topRight" state="frozen"/>
      <selection pane="topRight" activeCell="Y10" sqref="Y10:AK13"/>
    </sheetView>
  </sheetViews>
  <sheetFormatPr defaultRowHeight="15" outlineLevelCol="1" x14ac:dyDescent="0.25"/>
  <cols>
    <col min="1" max="1" width="9.140625" style="19"/>
    <col min="2" max="2" width="11.28515625" style="17" bestFit="1" customWidth="1"/>
    <col min="3" max="3" width="12.140625" style="17" customWidth="1"/>
    <col min="4" max="4" width="12" style="17" customWidth="1"/>
    <col min="5" max="5" width="24.42578125" style="19" customWidth="1"/>
    <col min="6" max="6" width="12.7109375" style="19" bestFit="1" customWidth="1"/>
    <col min="7" max="7" width="13.42578125" style="19" customWidth="1"/>
    <col min="8" max="8" width="15.7109375" style="17" customWidth="1"/>
    <col min="9" max="9" width="11.42578125" style="18" bestFit="1" customWidth="1"/>
    <col min="10" max="10" width="12.28515625" style="22" bestFit="1" customWidth="1"/>
    <col min="11" max="11" width="12.140625" style="21" bestFit="1" customWidth="1"/>
    <col min="12" max="12" width="33.5703125" style="20" bestFit="1" customWidth="1"/>
    <col min="13" max="13" width="14.28515625" style="17" bestFit="1" customWidth="1"/>
    <col min="14" max="14" width="10.7109375" style="18" hidden="1" customWidth="1" outlineLevel="1"/>
    <col min="15" max="15" width="14.140625" style="18" hidden="1" customWidth="1" outlineLevel="1"/>
    <col min="16" max="16" width="13.42578125" style="18" hidden="1" customWidth="1" outlineLevel="1"/>
    <col min="17" max="17" width="14.28515625" style="18" hidden="1" customWidth="1" outlineLevel="1"/>
    <col min="18" max="18" width="15.42578125" style="18" hidden="1" customWidth="1" outlineLevel="1"/>
    <col min="19" max="19" width="10.140625" style="17" bestFit="1" customWidth="1" collapsed="1"/>
    <col min="20" max="20" width="12" style="18" hidden="1" customWidth="1" outlineLevel="1"/>
    <col min="21" max="21" width="10.85546875" style="18" hidden="1" customWidth="1" outlineLevel="1"/>
    <col min="22" max="22" width="9.7109375" style="18" hidden="1" customWidth="1" outlineLevel="1"/>
    <col min="23" max="23" width="8" style="18" hidden="1" customWidth="1" outlineLevel="1"/>
    <col min="24" max="24" width="12.5703125" style="18" hidden="1" customWidth="1" outlineLevel="1"/>
    <col min="25" max="25" width="13.140625" style="17" bestFit="1" customWidth="1" collapsed="1"/>
    <col min="26" max="26" width="9.140625" style="18" customWidth="1" outlineLevel="1"/>
    <col min="27" max="27" width="14.28515625" style="18" customWidth="1" outlineLevel="1"/>
    <col min="28" max="29" width="14" style="18" customWidth="1" outlineLevel="1"/>
    <col min="30" max="30" width="15" style="18" customWidth="1" outlineLevel="1"/>
    <col min="31" max="31" width="16" style="17" customWidth="1"/>
    <col min="32" max="32" width="15.5703125" style="18" hidden="1" customWidth="1" outlineLevel="1"/>
    <col min="33" max="33" width="16.28515625" style="18" hidden="1" customWidth="1" outlineLevel="1"/>
    <col min="34" max="34" width="14.5703125" style="18" hidden="1" customWidth="1" outlineLevel="1"/>
    <col min="35" max="35" width="14.85546875" style="18" hidden="1" customWidth="1" outlineLevel="1"/>
    <col min="36" max="36" width="15.7109375" style="18" hidden="1" customWidth="1" outlineLevel="1"/>
    <col min="37" max="37" width="14.85546875" style="17" customWidth="1" collapsed="1"/>
    <col min="38" max="38" width="12.5703125" style="18" hidden="1" customWidth="1" outlineLevel="1"/>
    <col min="39" max="39" width="15.85546875" style="18" hidden="1" customWidth="1" outlineLevel="1"/>
    <col min="40" max="40" width="13.5703125" style="18" hidden="1" customWidth="1" outlineLevel="1"/>
    <col min="41" max="41" width="12.42578125" style="18" hidden="1" customWidth="1" outlineLevel="1"/>
    <col min="42" max="42" width="20.5703125" style="18" hidden="1" customWidth="1" outlineLevel="1"/>
    <col min="43" max="43" width="14" style="17" customWidth="1" collapsed="1"/>
    <col min="44" max="44" width="12.7109375" style="18" hidden="1" customWidth="1" outlineLevel="1"/>
    <col min="45" max="45" width="14.28515625" style="18" hidden="1" customWidth="1" outlineLevel="1"/>
    <col min="46" max="46" width="15" style="18" hidden="1" customWidth="1" outlineLevel="1"/>
    <col min="47" max="47" width="14.85546875" style="18" hidden="1" customWidth="1" outlineLevel="1"/>
    <col min="48" max="48" width="15.28515625" style="18" hidden="1" customWidth="1" outlineLevel="1"/>
    <col min="49" max="49" width="14.28515625" style="17" customWidth="1" collapsed="1"/>
    <col min="50" max="50" width="11.28515625" style="18" hidden="1" customWidth="1" outlineLevel="1"/>
    <col min="51" max="51" width="12.7109375" style="18" hidden="1" customWidth="1" outlineLevel="1"/>
    <col min="52" max="52" width="14.85546875" style="18" hidden="1" customWidth="1" outlineLevel="1"/>
    <col min="53" max="53" width="15.7109375" style="18" hidden="1" customWidth="1" outlineLevel="1"/>
    <col min="54" max="54" width="14.5703125" style="18" hidden="1" customWidth="1" outlineLevel="1"/>
    <col min="55" max="55" width="14.5703125" style="17" customWidth="1" collapsed="1"/>
    <col min="56" max="56" width="14" style="18" hidden="1" customWidth="1" outlineLevel="1"/>
    <col min="57" max="57" width="15.5703125" style="18" hidden="1" customWidth="1" outlineLevel="1"/>
    <col min="58" max="58" width="13.42578125" style="18" hidden="1" customWidth="1" outlineLevel="1"/>
    <col min="59" max="59" width="16.85546875" style="18" hidden="1" customWidth="1" outlineLevel="1"/>
    <col min="60" max="60" width="13.28515625" style="18" hidden="1" customWidth="1" outlineLevel="1"/>
    <col min="61" max="61" width="11" style="17" bestFit="1" customWidth="1" collapsed="1"/>
    <col min="62" max="62" width="16.140625" style="18" hidden="1" customWidth="1" outlineLevel="1"/>
    <col min="63" max="63" width="19" style="18" hidden="1" customWidth="1" outlineLevel="1"/>
    <col min="64" max="64" width="13.140625" style="18" hidden="1" customWidth="1" outlineLevel="1"/>
    <col min="65" max="66" width="16" style="18" hidden="1" customWidth="1" outlineLevel="1"/>
    <col min="67" max="67" width="17.28515625" style="17" customWidth="1" collapsed="1"/>
    <col min="68" max="68" width="14.7109375" style="18" hidden="1" customWidth="1" outlineLevel="1"/>
    <col min="69" max="69" width="12.42578125" style="18" hidden="1" customWidth="1" outlineLevel="1"/>
    <col min="70" max="70" width="17.7109375" style="18" hidden="1" customWidth="1" outlineLevel="1"/>
    <col min="71" max="71" width="15" style="18" hidden="1" customWidth="1" outlineLevel="1"/>
    <col min="72" max="72" width="18.5703125" style="18" hidden="1" customWidth="1" outlineLevel="1"/>
    <col min="73" max="73" width="14.42578125" style="17" customWidth="1" collapsed="1"/>
    <col min="74" max="74" width="14.5703125" style="18" hidden="1" customWidth="1" outlineLevel="1"/>
    <col min="75" max="75" width="15.42578125" style="18" hidden="1" customWidth="1" outlineLevel="1"/>
    <col min="76" max="76" width="14.85546875" style="18" hidden="1" customWidth="1" outlineLevel="1"/>
    <col min="77" max="77" width="14.140625" style="18" hidden="1" customWidth="1" outlineLevel="1"/>
    <col min="78" max="78" width="16.42578125" style="18" hidden="1" customWidth="1" outlineLevel="1"/>
    <col min="79" max="79" width="15.140625" style="17" customWidth="1" collapsed="1"/>
    <col min="80" max="80" width="9.140625" style="18" hidden="1" customWidth="1" outlineLevel="1"/>
    <col min="81" max="81" width="13" style="18" hidden="1" customWidth="1" outlineLevel="1"/>
    <col min="82" max="82" width="13.28515625" style="18" hidden="1" customWidth="1" outlineLevel="1"/>
    <col min="83" max="83" width="16.140625" style="18" hidden="1" customWidth="1" outlineLevel="1"/>
    <col min="84" max="84" width="14.5703125" style="18" hidden="1" customWidth="1" outlineLevel="1"/>
    <col min="85" max="85" width="21.28515625" style="17" customWidth="1" collapsed="1"/>
    <col min="86" max="86" width="23.28515625" style="17" customWidth="1"/>
    <col min="87" max="87" width="9.140625" style="17"/>
    <col min="88" max="111" width="9.140625" style="17" hidden="1" customWidth="1"/>
    <col min="112" max="112" width="9.140625" style="17"/>
    <col min="113" max="113" width="9.140625" style="83"/>
    <col min="114" max="122" width="9.140625" style="89"/>
    <col min="123" max="391" width="9.140625" style="83"/>
    <col min="392" max="1027" width="9.140625" style="17"/>
  </cols>
  <sheetData>
    <row r="1" spans="1:1027" s="48" customFormat="1" ht="51.75" customHeight="1" thickBot="1" x14ac:dyDescent="0.25">
      <c r="A1" s="103" t="s">
        <v>23</v>
      </c>
      <c r="B1" s="109" t="s">
        <v>77</v>
      </c>
      <c r="C1" s="109" t="s">
        <v>74</v>
      </c>
      <c r="D1" s="109" t="s">
        <v>20</v>
      </c>
      <c r="E1" s="103" t="s">
        <v>19</v>
      </c>
      <c r="F1" s="103" t="s">
        <v>16</v>
      </c>
      <c r="G1" s="103" t="s">
        <v>78</v>
      </c>
      <c r="H1" s="103" t="s">
        <v>73</v>
      </c>
      <c r="I1" s="104" t="s">
        <v>15</v>
      </c>
      <c r="J1" s="104" t="s">
        <v>14</v>
      </c>
      <c r="K1" s="104" t="s">
        <v>79</v>
      </c>
      <c r="L1" s="108" t="s">
        <v>33</v>
      </c>
      <c r="M1" s="105">
        <f>CJ1</f>
        <v>43101</v>
      </c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  <c r="CC1" s="106"/>
      <c r="CD1" s="106"/>
      <c r="CE1" s="106"/>
      <c r="CF1" s="106"/>
      <c r="CG1" s="106"/>
      <c r="CH1" s="107"/>
      <c r="CJ1" s="102">
        <v>43101</v>
      </c>
      <c r="CK1" s="102"/>
      <c r="CL1" s="102"/>
      <c r="CM1" s="102"/>
      <c r="CN1" s="102"/>
      <c r="CO1" s="102"/>
      <c r="CP1" s="102"/>
      <c r="CQ1" s="102"/>
      <c r="CR1" s="102"/>
      <c r="CS1" s="102"/>
      <c r="CT1" s="102"/>
      <c r="CU1" s="102"/>
      <c r="CV1" s="102"/>
      <c r="CW1" s="102"/>
      <c r="CX1" s="102"/>
      <c r="CY1" s="102"/>
      <c r="CZ1" s="102"/>
      <c r="DA1" s="102"/>
      <c r="DB1" s="102"/>
      <c r="DC1" s="102"/>
      <c r="DD1" s="102"/>
      <c r="DE1" s="102"/>
      <c r="DF1" s="102"/>
      <c r="DG1" s="102"/>
      <c r="DI1" s="80"/>
      <c r="DJ1" s="86"/>
      <c r="DK1" s="86"/>
      <c r="DL1" s="86"/>
      <c r="DM1" s="86"/>
      <c r="DN1" s="86"/>
      <c r="DO1" s="86"/>
      <c r="DP1" s="86"/>
      <c r="DQ1" s="86"/>
      <c r="DR1" s="86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R1" s="80"/>
      <c r="ES1" s="80"/>
      <c r="ET1" s="80"/>
      <c r="EU1" s="80"/>
      <c r="EV1" s="80"/>
      <c r="EW1" s="80"/>
      <c r="EX1" s="80"/>
      <c r="EY1" s="80"/>
      <c r="EZ1" s="80"/>
      <c r="FA1" s="80"/>
      <c r="FB1" s="80"/>
      <c r="FC1" s="80"/>
      <c r="FD1" s="80"/>
      <c r="FE1" s="80"/>
      <c r="FF1" s="80"/>
      <c r="FG1" s="80"/>
      <c r="FH1" s="80"/>
      <c r="FI1" s="80"/>
      <c r="FJ1" s="80"/>
      <c r="FK1" s="80"/>
      <c r="FL1" s="80"/>
      <c r="FM1" s="80"/>
      <c r="FN1" s="80"/>
      <c r="FO1" s="80"/>
      <c r="FP1" s="80"/>
      <c r="FQ1" s="80"/>
      <c r="FR1" s="80"/>
      <c r="FS1" s="80"/>
      <c r="FT1" s="80"/>
      <c r="FU1" s="80"/>
      <c r="FV1" s="80"/>
      <c r="FW1" s="80"/>
      <c r="FX1" s="80"/>
      <c r="FY1" s="80"/>
      <c r="FZ1" s="80"/>
      <c r="GA1" s="80"/>
      <c r="GB1" s="80"/>
      <c r="GC1" s="80"/>
      <c r="GD1" s="80"/>
      <c r="GE1" s="80"/>
      <c r="GF1" s="80"/>
      <c r="GG1" s="80"/>
      <c r="GH1" s="80"/>
      <c r="GI1" s="80"/>
      <c r="GJ1" s="80"/>
      <c r="GK1" s="80"/>
      <c r="GL1" s="80"/>
      <c r="GM1" s="80"/>
      <c r="GN1" s="80"/>
      <c r="GO1" s="80"/>
      <c r="GP1" s="80"/>
      <c r="GQ1" s="80"/>
      <c r="GR1" s="80"/>
      <c r="GS1" s="80"/>
      <c r="GT1" s="80"/>
      <c r="GU1" s="80"/>
      <c r="GV1" s="80"/>
      <c r="GW1" s="80"/>
      <c r="GX1" s="80"/>
      <c r="GY1" s="80"/>
      <c r="GZ1" s="80"/>
      <c r="HA1" s="80"/>
      <c r="HB1" s="80"/>
      <c r="HC1" s="80"/>
      <c r="HD1" s="80"/>
      <c r="HE1" s="80"/>
      <c r="HF1" s="80"/>
      <c r="HG1" s="80"/>
      <c r="HH1" s="80"/>
      <c r="HI1" s="80"/>
      <c r="HJ1" s="80"/>
      <c r="HK1" s="80"/>
      <c r="HL1" s="80"/>
      <c r="HM1" s="80"/>
      <c r="HN1" s="80"/>
      <c r="HO1" s="80"/>
      <c r="HP1" s="80"/>
      <c r="HQ1" s="80"/>
      <c r="HR1" s="80"/>
      <c r="HS1" s="80"/>
      <c r="HT1" s="80"/>
      <c r="HU1" s="80"/>
      <c r="HV1" s="80"/>
      <c r="HW1" s="80"/>
      <c r="HX1" s="80"/>
      <c r="HY1" s="80"/>
      <c r="HZ1" s="80"/>
      <c r="IA1" s="80"/>
      <c r="IB1" s="80"/>
      <c r="IC1" s="80"/>
      <c r="ID1" s="80"/>
      <c r="IE1" s="80"/>
      <c r="IF1" s="80"/>
      <c r="IG1" s="80"/>
      <c r="IH1" s="80"/>
      <c r="II1" s="80"/>
      <c r="IJ1" s="80"/>
      <c r="IK1" s="80"/>
      <c r="IL1" s="80"/>
      <c r="IM1" s="80"/>
      <c r="IN1" s="80"/>
      <c r="IO1" s="80"/>
      <c r="IP1" s="80"/>
      <c r="IQ1" s="80"/>
      <c r="IR1" s="80"/>
      <c r="IS1" s="80"/>
      <c r="IT1" s="80"/>
      <c r="IU1" s="80"/>
      <c r="IV1" s="80"/>
      <c r="IW1" s="80"/>
      <c r="IX1" s="80"/>
      <c r="IY1" s="80"/>
      <c r="IZ1" s="80"/>
      <c r="JA1" s="80"/>
      <c r="JB1" s="80"/>
      <c r="JC1" s="80"/>
      <c r="JD1" s="80"/>
      <c r="JE1" s="80"/>
      <c r="JF1" s="80"/>
      <c r="JG1" s="80"/>
      <c r="JH1" s="80"/>
      <c r="JI1" s="80"/>
      <c r="JJ1" s="80"/>
      <c r="JK1" s="80"/>
      <c r="JL1" s="80"/>
      <c r="JM1" s="80"/>
      <c r="JN1" s="80"/>
      <c r="JO1" s="80"/>
      <c r="JP1" s="80"/>
      <c r="JQ1" s="80"/>
      <c r="JR1" s="80"/>
      <c r="JS1" s="80"/>
      <c r="JT1" s="80"/>
      <c r="JU1" s="80"/>
      <c r="JV1" s="80"/>
      <c r="JW1" s="80"/>
      <c r="JX1" s="80"/>
      <c r="JY1" s="80"/>
      <c r="JZ1" s="80"/>
      <c r="KA1" s="80"/>
      <c r="KB1" s="80"/>
      <c r="KC1" s="80"/>
      <c r="KD1" s="80"/>
      <c r="KE1" s="80"/>
      <c r="KF1" s="80"/>
      <c r="KG1" s="80"/>
      <c r="KH1" s="80"/>
      <c r="KI1" s="80"/>
      <c r="KJ1" s="80"/>
      <c r="KK1" s="80"/>
      <c r="KL1" s="80"/>
      <c r="KM1" s="80"/>
      <c r="KN1" s="80"/>
      <c r="KO1" s="80"/>
      <c r="KP1" s="80"/>
      <c r="KQ1" s="80"/>
      <c r="KR1" s="80"/>
      <c r="KS1" s="80"/>
      <c r="KT1" s="80"/>
      <c r="KU1" s="80"/>
      <c r="KV1" s="80"/>
      <c r="KW1" s="80"/>
      <c r="KX1" s="80"/>
      <c r="KY1" s="80"/>
      <c r="KZ1" s="80"/>
      <c r="LA1" s="80"/>
      <c r="LB1" s="80"/>
      <c r="LC1" s="80"/>
      <c r="LD1" s="80"/>
      <c r="LE1" s="80"/>
      <c r="LF1" s="80"/>
      <c r="LG1" s="80"/>
      <c r="LH1" s="80"/>
      <c r="LI1" s="80"/>
      <c r="LJ1" s="80"/>
      <c r="LK1" s="80"/>
      <c r="LL1" s="80"/>
      <c r="LM1" s="80"/>
      <c r="LN1" s="80"/>
      <c r="LO1" s="80"/>
      <c r="LP1" s="80"/>
      <c r="LQ1" s="80"/>
      <c r="LR1" s="80"/>
      <c r="LS1" s="80"/>
      <c r="LT1" s="80"/>
      <c r="LU1" s="80"/>
      <c r="LV1" s="80"/>
      <c r="LW1" s="80"/>
      <c r="LX1" s="80"/>
      <c r="LY1" s="80"/>
      <c r="LZ1" s="80"/>
      <c r="MA1" s="80"/>
      <c r="MB1" s="80"/>
      <c r="MC1" s="80"/>
      <c r="MD1" s="80"/>
      <c r="ME1" s="80"/>
      <c r="MF1" s="80"/>
      <c r="MG1" s="80"/>
      <c r="MH1" s="80"/>
      <c r="MI1" s="80"/>
      <c r="MJ1" s="80"/>
      <c r="MK1" s="80"/>
      <c r="ML1" s="80"/>
      <c r="MM1" s="80"/>
      <c r="MN1" s="80"/>
      <c r="MO1" s="80"/>
      <c r="MP1" s="80"/>
      <c r="MQ1" s="80"/>
      <c r="MR1" s="80"/>
      <c r="MS1" s="80"/>
      <c r="MT1" s="80"/>
      <c r="MU1" s="80"/>
      <c r="MV1" s="80"/>
      <c r="MW1" s="80"/>
      <c r="MX1" s="80"/>
      <c r="MY1" s="80"/>
      <c r="MZ1" s="80"/>
      <c r="NA1" s="80"/>
      <c r="NB1" s="80"/>
      <c r="NC1" s="80"/>
      <c r="ND1" s="80"/>
      <c r="NE1" s="80"/>
      <c r="NF1" s="80"/>
      <c r="NG1" s="80"/>
      <c r="NH1" s="80"/>
      <c r="NI1" s="80"/>
      <c r="NJ1" s="80"/>
      <c r="NK1" s="80"/>
      <c r="NL1" s="80"/>
      <c r="NM1" s="80"/>
      <c r="NN1" s="80"/>
      <c r="NO1" s="80"/>
      <c r="NP1" s="80"/>
      <c r="NQ1" s="80"/>
      <c r="NR1" s="80"/>
      <c r="NS1" s="80"/>
      <c r="NT1" s="80"/>
      <c r="NU1" s="80"/>
      <c r="NV1" s="80"/>
      <c r="NW1" s="80"/>
      <c r="NX1" s="80"/>
      <c r="NY1" s="80"/>
      <c r="NZ1" s="80"/>
      <c r="OA1" s="80"/>
    </row>
    <row r="2" spans="1:1027" s="43" customFormat="1" ht="75.75" thickBot="1" x14ac:dyDescent="0.25">
      <c r="A2" s="103"/>
      <c r="B2" s="109"/>
      <c r="C2" s="109"/>
      <c r="D2" s="109"/>
      <c r="E2" s="103"/>
      <c r="F2" s="103"/>
      <c r="G2" s="103"/>
      <c r="H2" s="103"/>
      <c r="I2" s="104"/>
      <c r="J2" s="104"/>
      <c r="K2" s="104"/>
      <c r="L2" s="108"/>
      <c r="M2" s="47">
        <f>CJ2</f>
        <v>43131</v>
      </c>
      <c r="N2" s="45" t="s">
        <v>11</v>
      </c>
      <c r="O2" s="45" t="s">
        <v>32</v>
      </c>
      <c r="P2" s="45" t="s">
        <v>31</v>
      </c>
      <c r="Q2" s="45" t="s">
        <v>30</v>
      </c>
      <c r="R2" s="45" t="s">
        <v>29</v>
      </c>
      <c r="S2" s="46">
        <f>CL2</f>
        <v>43159</v>
      </c>
      <c r="T2" s="45" t="s">
        <v>11</v>
      </c>
      <c r="U2" s="45" t="s">
        <v>32</v>
      </c>
      <c r="V2" s="45" t="s">
        <v>31</v>
      </c>
      <c r="W2" s="45" t="s">
        <v>30</v>
      </c>
      <c r="X2" s="45" t="s">
        <v>29</v>
      </c>
      <c r="Y2" s="46">
        <f>CN2</f>
        <v>43190</v>
      </c>
      <c r="Z2" s="45" t="s">
        <v>11</v>
      </c>
      <c r="AA2" s="45" t="s">
        <v>32</v>
      </c>
      <c r="AB2" s="45" t="s">
        <v>31</v>
      </c>
      <c r="AC2" s="45" t="s">
        <v>30</v>
      </c>
      <c r="AD2" s="45" t="s">
        <v>29</v>
      </c>
      <c r="AE2" s="46">
        <f>CP2</f>
        <v>43220</v>
      </c>
      <c r="AF2" s="45" t="s">
        <v>11</v>
      </c>
      <c r="AG2" s="45" t="s">
        <v>32</v>
      </c>
      <c r="AH2" s="45" t="s">
        <v>31</v>
      </c>
      <c r="AI2" s="45" t="s">
        <v>30</v>
      </c>
      <c r="AJ2" s="45" t="s">
        <v>29</v>
      </c>
      <c r="AK2" s="46">
        <f>CR2</f>
        <v>43251</v>
      </c>
      <c r="AL2" s="45" t="s">
        <v>11</v>
      </c>
      <c r="AM2" s="45" t="s">
        <v>32</v>
      </c>
      <c r="AN2" s="45" t="s">
        <v>31</v>
      </c>
      <c r="AO2" s="45" t="s">
        <v>30</v>
      </c>
      <c r="AP2" s="45" t="s">
        <v>29</v>
      </c>
      <c r="AQ2" s="46">
        <f>CT2</f>
        <v>43281</v>
      </c>
      <c r="AR2" s="45" t="s">
        <v>11</v>
      </c>
      <c r="AS2" s="45" t="s">
        <v>32</v>
      </c>
      <c r="AT2" s="45" t="s">
        <v>31</v>
      </c>
      <c r="AU2" s="45" t="s">
        <v>30</v>
      </c>
      <c r="AV2" s="45" t="s">
        <v>29</v>
      </c>
      <c r="AW2" s="46">
        <f>CV2</f>
        <v>43312</v>
      </c>
      <c r="AX2" s="45" t="s">
        <v>11</v>
      </c>
      <c r="AY2" s="45" t="s">
        <v>32</v>
      </c>
      <c r="AZ2" s="45" t="s">
        <v>31</v>
      </c>
      <c r="BA2" s="45" t="s">
        <v>30</v>
      </c>
      <c r="BB2" s="45" t="s">
        <v>29</v>
      </c>
      <c r="BC2" s="46">
        <f>CX2</f>
        <v>43343</v>
      </c>
      <c r="BD2" s="45" t="s">
        <v>11</v>
      </c>
      <c r="BE2" s="45" t="s">
        <v>32</v>
      </c>
      <c r="BF2" s="45" t="s">
        <v>31</v>
      </c>
      <c r="BG2" s="45" t="s">
        <v>30</v>
      </c>
      <c r="BH2" s="45" t="s">
        <v>29</v>
      </c>
      <c r="BI2" s="46">
        <f>CZ2</f>
        <v>43373</v>
      </c>
      <c r="BJ2" s="45" t="s">
        <v>11</v>
      </c>
      <c r="BK2" s="45" t="s">
        <v>32</v>
      </c>
      <c r="BL2" s="45" t="s">
        <v>31</v>
      </c>
      <c r="BM2" s="45" t="s">
        <v>30</v>
      </c>
      <c r="BN2" s="45" t="s">
        <v>29</v>
      </c>
      <c r="BO2" s="46">
        <f>DB2</f>
        <v>43404</v>
      </c>
      <c r="BP2" s="45" t="s">
        <v>11</v>
      </c>
      <c r="BQ2" s="45" t="s">
        <v>32</v>
      </c>
      <c r="BR2" s="45" t="s">
        <v>31</v>
      </c>
      <c r="BS2" s="45" t="s">
        <v>30</v>
      </c>
      <c r="BT2" s="45" t="s">
        <v>29</v>
      </c>
      <c r="BU2" s="46">
        <f>DD2</f>
        <v>43434</v>
      </c>
      <c r="BV2" s="45" t="s">
        <v>11</v>
      </c>
      <c r="BW2" s="45" t="s">
        <v>32</v>
      </c>
      <c r="BX2" s="45" t="s">
        <v>31</v>
      </c>
      <c r="BY2" s="45" t="s">
        <v>30</v>
      </c>
      <c r="BZ2" s="45" t="s">
        <v>29</v>
      </c>
      <c r="CA2" s="46">
        <f>DF2</f>
        <v>43465</v>
      </c>
      <c r="CB2" s="45" t="s">
        <v>11</v>
      </c>
      <c r="CC2" s="45" t="s">
        <v>32</v>
      </c>
      <c r="CD2" s="45" t="s">
        <v>31</v>
      </c>
      <c r="CE2" s="45" t="s">
        <v>30</v>
      </c>
      <c r="CF2" s="45" t="s">
        <v>29</v>
      </c>
      <c r="CG2" s="44" t="s">
        <v>28</v>
      </c>
      <c r="CH2" s="44" t="s">
        <v>27</v>
      </c>
      <c r="CJ2" s="101">
        <v>43131</v>
      </c>
      <c r="CK2" s="101"/>
      <c r="CL2" s="101">
        <v>43159</v>
      </c>
      <c r="CM2" s="101"/>
      <c r="CN2" s="101">
        <v>43190</v>
      </c>
      <c r="CO2" s="101"/>
      <c r="CP2" s="101">
        <v>43220</v>
      </c>
      <c r="CQ2" s="101"/>
      <c r="CR2" s="101">
        <v>43251</v>
      </c>
      <c r="CS2" s="101"/>
      <c r="CT2" s="101">
        <v>43281</v>
      </c>
      <c r="CU2" s="101"/>
      <c r="CV2" s="101">
        <v>43312</v>
      </c>
      <c r="CW2" s="101"/>
      <c r="CX2" s="101">
        <v>43343</v>
      </c>
      <c r="CY2" s="101"/>
      <c r="CZ2" s="101">
        <v>43373</v>
      </c>
      <c r="DA2" s="101"/>
      <c r="DB2" s="101">
        <v>43404</v>
      </c>
      <c r="DC2" s="101"/>
      <c r="DD2" s="101">
        <v>43434</v>
      </c>
      <c r="DE2" s="101"/>
      <c r="DF2" s="101">
        <v>43465</v>
      </c>
      <c r="DG2" s="101"/>
      <c r="DI2" s="81"/>
      <c r="DJ2" s="87"/>
      <c r="DK2" s="87"/>
      <c r="DL2" s="87"/>
      <c r="DM2" s="87"/>
      <c r="DN2" s="87"/>
      <c r="DO2" s="87"/>
      <c r="DP2" s="87"/>
      <c r="DQ2" s="87"/>
      <c r="DR2" s="87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1"/>
      <c r="IV2" s="81"/>
      <c r="IW2" s="81"/>
      <c r="IX2" s="81"/>
      <c r="IY2" s="81"/>
      <c r="IZ2" s="81"/>
      <c r="JA2" s="81"/>
      <c r="JB2" s="81"/>
      <c r="JC2" s="81"/>
      <c r="JD2" s="81"/>
      <c r="JE2" s="81"/>
      <c r="JF2" s="81"/>
      <c r="JG2" s="81"/>
      <c r="JH2" s="81"/>
      <c r="JI2" s="81"/>
      <c r="JJ2" s="81"/>
      <c r="JK2" s="81"/>
      <c r="JL2" s="81"/>
      <c r="JM2" s="81"/>
      <c r="JN2" s="81"/>
      <c r="JO2" s="81"/>
      <c r="JP2" s="81"/>
      <c r="JQ2" s="81"/>
      <c r="JR2" s="81"/>
      <c r="JS2" s="81"/>
      <c r="JT2" s="81"/>
      <c r="JU2" s="81"/>
      <c r="JV2" s="81"/>
      <c r="JW2" s="81"/>
      <c r="JX2" s="81"/>
      <c r="JY2" s="81"/>
      <c r="JZ2" s="81"/>
      <c r="KA2" s="81"/>
      <c r="KB2" s="81"/>
      <c r="KC2" s="81"/>
      <c r="KD2" s="81"/>
      <c r="KE2" s="81"/>
      <c r="KF2" s="81"/>
      <c r="KG2" s="81"/>
      <c r="KH2" s="81"/>
      <c r="KI2" s="81"/>
      <c r="KJ2" s="81"/>
      <c r="KK2" s="81"/>
      <c r="KL2" s="81"/>
      <c r="KM2" s="81"/>
      <c r="KN2" s="81"/>
      <c r="KO2" s="81"/>
      <c r="KP2" s="81"/>
      <c r="KQ2" s="81"/>
      <c r="KR2" s="81"/>
      <c r="KS2" s="81"/>
      <c r="KT2" s="81"/>
      <c r="KU2" s="81"/>
      <c r="KV2" s="81"/>
      <c r="KW2" s="81"/>
      <c r="KX2" s="81"/>
      <c r="KY2" s="81"/>
      <c r="KZ2" s="81"/>
      <c r="LA2" s="81"/>
      <c r="LB2" s="81"/>
      <c r="LC2" s="81"/>
      <c r="LD2" s="81"/>
      <c r="LE2" s="81"/>
      <c r="LF2" s="81"/>
      <c r="LG2" s="81"/>
      <c r="LH2" s="81"/>
      <c r="LI2" s="81"/>
      <c r="LJ2" s="81"/>
      <c r="LK2" s="81"/>
      <c r="LL2" s="81"/>
      <c r="LM2" s="81"/>
      <c r="LN2" s="81"/>
      <c r="LO2" s="81"/>
      <c r="LP2" s="81"/>
      <c r="LQ2" s="81"/>
      <c r="LR2" s="81"/>
      <c r="LS2" s="81"/>
      <c r="LT2" s="81"/>
      <c r="LU2" s="81"/>
      <c r="LV2" s="81"/>
      <c r="LW2" s="81"/>
      <c r="LX2" s="81"/>
      <c r="LY2" s="81"/>
      <c r="LZ2" s="81"/>
      <c r="MA2" s="81"/>
      <c r="MB2" s="81"/>
      <c r="MC2" s="81"/>
      <c r="MD2" s="81"/>
      <c r="ME2" s="81"/>
      <c r="MF2" s="81"/>
      <c r="MG2" s="81"/>
      <c r="MH2" s="81"/>
      <c r="MI2" s="81"/>
      <c r="MJ2" s="81"/>
      <c r="MK2" s="81"/>
      <c r="ML2" s="81"/>
      <c r="MM2" s="81"/>
      <c r="MN2" s="81"/>
      <c r="MO2" s="81"/>
      <c r="MP2" s="81"/>
      <c r="MQ2" s="81"/>
      <c r="MR2" s="81"/>
      <c r="MS2" s="81"/>
      <c r="MT2" s="81"/>
      <c r="MU2" s="81"/>
      <c r="MV2" s="81"/>
      <c r="MW2" s="81"/>
      <c r="MX2" s="81"/>
      <c r="MY2" s="81"/>
      <c r="MZ2" s="81"/>
      <c r="NA2" s="81"/>
      <c r="NB2" s="81"/>
      <c r="NC2" s="81"/>
      <c r="ND2" s="81"/>
      <c r="NE2" s="81"/>
      <c r="NF2" s="81"/>
      <c r="NG2" s="81"/>
      <c r="NH2" s="81"/>
      <c r="NI2" s="81"/>
      <c r="NJ2" s="81"/>
      <c r="NK2" s="81"/>
      <c r="NL2" s="81"/>
      <c r="NM2" s="81"/>
      <c r="NN2" s="81"/>
      <c r="NO2" s="81"/>
      <c r="NP2" s="81"/>
      <c r="NQ2" s="81"/>
      <c r="NR2" s="81"/>
      <c r="NS2" s="81"/>
      <c r="NT2" s="81"/>
      <c r="NU2" s="81"/>
      <c r="NV2" s="81"/>
      <c r="NW2" s="81"/>
      <c r="NX2" s="81"/>
      <c r="NY2" s="81"/>
      <c r="NZ2" s="81"/>
      <c r="OA2" s="81"/>
    </row>
    <row r="3" spans="1:1027" ht="15.75" thickBot="1" x14ac:dyDescent="0.3">
      <c r="A3" s="39">
        <v>1</v>
      </c>
      <c r="B3" s="39" t="str">
        <f>'Реестр 2018'!C4</f>
        <v>Авто</v>
      </c>
      <c r="C3" s="38" t="str">
        <f>'Реестр 2018'!D4</f>
        <v>Авто</v>
      </c>
      <c r="D3" s="40" t="str">
        <f>'Реестр 2018'!E4</f>
        <v>Авто</v>
      </c>
      <c r="E3" s="37" t="str">
        <f>'Реестр 2018'!G4</f>
        <v>Авто</v>
      </c>
      <c r="F3" s="36" t="str">
        <f>'Реестр 2018'!J4</f>
        <v>Авто</v>
      </c>
      <c r="G3" s="6" t="s">
        <v>9</v>
      </c>
      <c r="H3" s="35">
        <v>6</v>
      </c>
      <c r="I3" s="41" t="str">
        <f>'Реестр 2018'!K4</f>
        <v>Авто</v>
      </c>
      <c r="J3" s="41" t="str">
        <f>'Реестр 2018'!L4</f>
        <v>Авто</v>
      </c>
      <c r="K3" s="32" t="s">
        <v>8</v>
      </c>
      <c r="L3" s="31"/>
      <c r="M3" s="30">
        <f t="shared" ref="M3:M5" si="0">IF($K3="ежемесячно",CJ3*CK3,IF(OR($K3="квартально",$K3="полгода",$K3="ежегодно"),(BU3+CA3+CJ3)*CK3))</f>
        <v>0</v>
      </c>
      <c r="N3" s="29"/>
      <c r="O3" s="58"/>
      <c r="P3" s="29"/>
      <c r="Q3" s="29"/>
      <c r="R3" s="58"/>
      <c r="S3" s="27" t="e">
        <f t="shared" ref="S3:S5" si="1">IF($K3="ежемесячно",CL3*CM3,IF(OR($K3="квартально",$K3="полгода",$K3="ежегодно"),(CA3+CJ3+CL3)*CM3))</f>
        <v>#VALUE!</v>
      </c>
      <c r="T3" s="29"/>
      <c r="U3" s="58"/>
      <c r="V3" s="29"/>
      <c r="W3" s="29"/>
      <c r="X3" s="58"/>
      <c r="Y3" s="27" t="e">
        <f t="shared" ref="Y3:Y5" si="2">IF($K3="ежемесячно",CN3*CO3,IF(OR($K3="квартально",$K3="полгода",$K3="ежегодно"),(CJ3+CL3+CN3)*CO3))</f>
        <v>#VALUE!</v>
      </c>
      <c r="Z3" s="29"/>
      <c r="AA3" s="58"/>
      <c r="AB3" s="34"/>
      <c r="AC3" s="29"/>
      <c r="AD3" s="58"/>
      <c r="AE3" s="27" t="e">
        <f t="shared" ref="AE3:AE5" si="3">IF(OR($K3="ежемесячно",$K3="квартально"),CP3*CQ3,IF(OR($K3="полгода",$K3="ежегодно"),(CJ3+CL3+CN3+CP3)*CQ3))</f>
        <v>#VALUE!</v>
      </c>
      <c r="AF3" s="29"/>
      <c r="AG3" s="58"/>
      <c r="AH3" s="29"/>
      <c r="AI3" s="29"/>
      <c r="AJ3" s="58"/>
      <c r="AK3" s="27" t="e">
        <f t="shared" ref="AK3:AK5" si="4">IF($K3="ежемесячно",CR3*CS3,IF($K3="квартально",(CP3+CR3)*CS3,IF(OR($K3="полгода",$K3="ежегодно"),(CJ3+CL3+CN3+CP3+CR3)*CS3)))</f>
        <v>#VALUE!</v>
      </c>
      <c r="AL3" s="29">
        <v>46</v>
      </c>
      <c r="AM3" s="58">
        <v>44758</v>
      </c>
      <c r="AN3" s="59">
        <v>43257</v>
      </c>
      <c r="AO3" s="29"/>
      <c r="AP3" s="58">
        <v>0</v>
      </c>
      <c r="AQ3" s="27" t="e">
        <f t="shared" ref="AQ3:AQ5" si="5">IF($K3="ежемесячно",CT3*CU3,IF($K3="квартально",(CP3+CR3+CT3)*CU3,IF(OR($K3="полгода",$K3="ежегодно"),(CJ3+CL3+CN3+CP3+CR3+CT3)*CU3)))</f>
        <v>#VALUE!</v>
      </c>
      <c r="AR3" s="29">
        <v>65.66</v>
      </c>
      <c r="AS3" s="58">
        <v>75000</v>
      </c>
      <c r="AT3" s="59">
        <v>43284</v>
      </c>
      <c r="AU3" s="29"/>
      <c r="AV3" s="58">
        <v>62500</v>
      </c>
      <c r="AW3" s="27" t="e">
        <f>IF(OR($K3="ежемесячно",$K3="квартально",$K3="полгода"),CV3*CW3,IF($K3="ежегодно",(CJ3+CL3+CN3+CP3+CR3+CT3+CV3)*CW3))</f>
        <v>#VALUE!</v>
      </c>
      <c r="AX3" s="29">
        <v>77.790000000000006</v>
      </c>
      <c r="AY3" s="58">
        <v>75000</v>
      </c>
      <c r="AZ3" s="59">
        <v>43320</v>
      </c>
      <c r="BA3" s="29" t="s">
        <v>26</v>
      </c>
      <c r="BB3" s="58">
        <v>75000</v>
      </c>
      <c r="BC3" s="27" t="e">
        <f t="shared" ref="BC3:BC5" si="6">IF($K3="ежемесячно",CX3*CY3,IF(OR($K3="квартально",$K3="полгода"),(CV3+CX3)*CY3,IF($K3="ежегодно",(CJ3+CL3+CN3+CP3+CR3+CT3+CV3+CX3)*CY3)))</f>
        <v>#VALUE!</v>
      </c>
      <c r="BD3" s="29"/>
      <c r="BE3" s="58"/>
      <c r="BF3" s="29"/>
      <c r="BG3" s="29"/>
      <c r="BH3" s="58"/>
      <c r="BI3" s="27" t="e">
        <f t="shared" ref="BI3:BI5" si="7">IF($K3="ежемесячно",CZ3*DA3,IF(OR($K3="квартально",$K3="полгода"),(CV3+CX3+CZ3)*DA3,IF($K3="ежегодно",(CJ3+CL3+CN3+CP3+CR3+CT3+CV3+CX3+CZ3)*DA3)))</f>
        <v>#VALUE!</v>
      </c>
      <c r="BJ3" s="29"/>
      <c r="BK3" s="58"/>
      <c r="BL3" s="29"/>
      <c r="BM3" s="29"/>
      <c r="BN3" s="58"/>
      <c r="BO3" s="27" t="e">
        <f t="shared" ref="BO3:BO5" si="8">IF(OR($K3="ежемесячно",$K3="квартально"),DB3*DC3,IF($K3="полгода",(CV3+CX3+CZ3+DB3)*DC3,IF($K3="ежегодно",(CJ3+CL3+CN3+CP3+CR3+CT3+CV3+CX3+CZ3+DB3)*DC3)))</f>
        <v>#VALUE!</v>
      </c>
      <c r="BP3" s="29"/>
      <c r="BQ3" s="58"/>
      <c r="BR3" s="29"/>
      <c r="BS3" s="29"/>
      <c r="BT3" s="58"/>
      <c r="BU3" s="27" t="e">
        <f>IF(OR($K3="ежемесячно",$K3="квартально"),DD3*DE3,IF($K3="полгода",(CX3+CZ3+DB3+DD3)*DE3,IF($K3="ежегодно",(CL3+CN3+CP3+CR3+CT3+CV3+CX3+CZ3+DB3+DD3)*DE3)))</f>
        <v>#VALUE!</v>
      </c>
      <c r="BV3" s="29"/>
      <c r="BW3" s="58"/>
      <c r="BX3" s="59"/>
      <c r="BY3" s="29"/>
      <c r="BZ3" s="58"/>
      <c r="CA3" s="27" t="e">
        <f t="shared" ref="CA3:CA5" si="9">IF($K3="ежемесячно",DF3*DG3,IF($K3="квартально",(DB3+DD3+DF3)*DG3,IF($K3="полгода",(CV3+CX3+CZ3+DB3+DD3+DF3)*DG3,IF($K3="ежегодно",(CJ3+CL3+CN3+CP3+CR3+CT3+CV3+CX3+CZ3+DB3+DD3+DF3)*DG3))))</f>
        <v>#VALUE!</v>
      </c>
      <c r="CB3" s="29"/>
      <c r="CC3" s="58"/>
      <c r="CD3" s="29"/>
      <c r="CE3" s="29"/>
      <c r="CF3" s="61"/>
      <c r="CG3" s="28">
        <f>O3+U3+AA3+AG3+AM3+AS3+AY3+BE3+BK3+BQ3+BW3+CC3</f>
        <v>194758</v>
      </c>
      <c r="CH3" s="28">
        <f t="shared" ref="CH3:CH5" si="10">R3+X3+AD3+AJ3+AP3+AV3+BB3+BH3+BN3+BT3+BZ3+CF3</f>
        <v>137500</v>
      </c>
      <c r="CI3"/>
      <c r="CJ3" s="27">
        <f>IF(MIN(CJ$2,$J3)-MAX(CJ$1-1,$I3)&lt;0,0,$L3*(MIN(CJ$2,$J3)-MAX(CJ$1,$I3)+1)/DAY(CJ$2))</f>
        <v>0</v>
      </c>
      <c r="CK3" s="26">
        <f t="shared" ref="CK3" si="11">IF(OR($I3&gt;CJ$2,$J3&lt;=CJ$1),0,IF(AND($J3&gt;CJ$1,$J3&lt;=CJ$2),1,IF($K3="ежемесячно",1,0)))</f>
        <v>0</v>
      </c>
      <c r="CL3" s="27" t="e">
        <f>IF(MIN(CL$2,$J3)-MAX(CJ$2,$I3)&lt;0,0,$L3*(MIN(CL$2,$J3)-MAX(CJ$2,$I3-1))/DAY(CL$2))</f>
        <v>#VALUE!</v>
      </c>
      <c r="CM3" s="26">
        <f t="shared" ref="CM3" si="12">IF(OR($I3&gt;CL$2,$J3&lt;=CJ$2),0,IF(AND($J3&gt;CJ$2,$J3&lt;=CL$2),1,IF($K3="ежемесячно",1,0)))</f>
        <v>0</v>
      </c>
      <c r="CN3" s="27" t="e">
        <f>IF(MIN(CN$2,$J3)-MAX(CL$2,$I3)&lt;0,0,$L3*(MIN(CN$2,$J3)-MAX(CL$2,$I3-1))/DAY(CN$2))</f>
        <v>#VALUE!</v>
      </c>
      <c r="CO3" s="26">
        <f t="shared" ref="CO3" si="13">IF(OR($I3&gt;CN$2,$J3&lt;=CL$2),0,IF(AND($J3&gt;CL$2,$J3&lt;=CN$2),1,IF($K3="ежемесячно",1,IF($K3="квартально",1,0))))</f>
        <v>0</v>
      </c>
      <c r="CP3" s="27" t="e">
        <f>IF(MIN(CP$2,$J3)-MAX(CN$2,$I3)&lt;0,0,$L3*(MIN(CP$2,$J3)-MAX(CN$2,$I3-1))/DAY(CP$2))</f>
        <v>#VALUE!</v>
      </c>
      <c r="CQ3" s="26">
        <f t="shared" ref="CQ3" si="14">IF(OR($I3&gt;CP$2,$J3&lt;=CN$2),0,IF(AND($J3&gt;CN$2,$J3&lt;=CP$2),1,IF($K3="ежемесячно",1,0)))</f>
        <v>0</v>
      </c>
      <c r="CR3" s="27" t="e">
        <f>IF(MIN(CR$2,$J3)-MAX(CP$2,$I3)&lt;0,0,$L3*(MIN(CR$2,$J3)-MAX(CP$2,$I3-1))/DAY(CR$2))</f>
        <v>#VALUE!</v>
      </c>
      <c r="CS3" s="26">
        <f t="shared" ref="CS3" si="15">IF(OR($I3&gt;CR$2,$J3&lt;=CP$2),0,IF(AND($J3&gt;CP$2,$J3&lt;=CR$2),1,IF($K3="ежемесячно",1,0)))</f>
        <v>0</v>
      </c>
      <c r="CT3" s="27" t="e">
        <f>IF(MIN(CT$2,$J3)-MAX(CR$2,$I3)&lt;0,0,$L3*(MIN(CT$2,$J3)-MAX(CR$2,$I3-1))/DAY(CT$2))</f>
        <v>#VALUE!</v>
      </c>
      <c r="CU3" s="26">
        <f t="shared" ref="CU3" si="16">IF(OR($I3&gt;CT$2,$J3&lt;=CR$2),0,IF(AND($J3&gt;CR$2,$J3&lt;=CT$2),1,IF($K3="ежемесячно",1,IF($K3="квартально",1,IF($K3="полгода",1,0)))))</f>
        <v>0</v>
      </c>
      <c r="CV3" s="27" t="e">
        <f>IF(MIN(CV$2,$J3)-MAX(CT$2,$I3)&lt;0,0,$L3*(MIN(CV$2,$J3)-MAX(CT$2,$I3-1))/DAY(CV$2))</f>
        <v>#VALUE!</v>
      </c>
      <c r="CW3" s="26">
        <f t="shared" ref="CW3" si="17">IF(OR($I3&gt;CV$2,$J3&lt;=CT$2),0,IF(AND($J3&gt;CT$2,$J3&lt;=CV$2),1,IF($K3="ежемесячно",1,0)))</f>
        <v>0</v>
      </c>
      <c r="CX3" s="27" t="e">
        <f>IF(MIN(CX$2,$J3)-MAX(CV$2,$I3)&lt;0,0,$L3*(MIN(CX$2,$J3)-MAX(CV$2,$I3-1))/DAY(CX$2))</f>
        <v>#VALUE!</v>
      </c>
      <c r="CY3" s="26">
        <f t="shared" ref="CY3" si="18">IF(OR($I3&gt;CX$2,$J3&lt;=CV$2),0,IF(AND($J3&gt;CV$2,$J3&lt;=CX$2),1,IF($K3="ежемесячно",1,0)))</f>
        <v>0</v>
      </c>
      <c r="CZ3" s="27" t="e">
        <f>IF(MIN(CZ$2,$J3)-MAX(CX$2,$I3)&lt;0,0,$L3*(MIN(CZ$2,$J3)-MAX(CX$2,$I3-1))/DAY(CZ$2))</f>
        <v>#VALUE!</v>
      </c>
      <c r="DA3" s="26">
        <f t="shared" ref="DA3" si="19">IF(OR($I3&gt;CZ$2,$J3&lt;=CX$2),0,IF(AND($J3&gt;CX$2,$J3&lt;=CZ$2),1,IF($K3="ежемесячно",1,IF($K3="квартально",1,0))))</f>
        <v>0</v>
      </c>
      <c r="DB3" s="27" t="e">
        <f>IF(MIN(DB$2,$J3)-MAX(CZ$2,$I3)&lt;0,0,$L3*(MIN(DB$2,$J3)-MAX(CZ$2,$I3-1))/DAY(DB$2))</f>
        <v>#VALUE!</v>
      </c>
      <c r="DC3" s="26">
        <f t="shared" ref="DC3" si="20">IF(OR($I3&gt;DB$2,$J3&lt;=CZ$2),0,IF(AND($J3&gt;CZ$2,$J3&lt;=DB$2),1,IF($K3="ежемесячно",1,0)))</f>
        <v>0</v>
      </c>
      <c r="DD3" s="27" t="e">
        <f>IF(MIN(DD$2,$J3)-MAX(DB$2,$I3)&lt;0,0,$L3*(MIN(DD$2,$J3)-MAX(DB$2,$I3-1))/DAY(DD$2))</f>
        <v>#VALUE!</v>
      </c>
      <c r="DE3" s="26">
        <f t="shared" ref="DE3" si="21">IF(OR($I3&gt;DD$2,$J3&lt;=DB$2),0,IF(AND($J3&gt;DB$2,$J3&lt;=DD$2),1,IF($K3="ежемесячно",1,0)))</f>
        <v>0</v>
      </c>
      <c r="DF3" s="27" t="e">
        <f>IF(MIN(DF$2,$J3)-MAX(DD$2,$I3)&lt;0,0,$L3*(MIN(DF$2,$J3)-MAX(DD$2,$I3-1))/DAY(DF$2))</f>
        <v>#VALUE!</v>
      </c>
      <c r="DG3" s="26">
        <f t="shared" ref="DG3" si="22">IF(OR($I3&gt;DF$2,$J3&lt;=DD$2),0,IF(AND($J3&gt;DD$2,$J3&lt;=DF$2),1,IF($K3="ежемесячно",1,IF($K3="квартально",1,IF($K3="полгода",1,IF($K3="ежегодно",1,0))))))</f>
        <v>0</v>
      </c>
      <c r="DH3"/>
      <c r="DI3" s="82"/>
      <c r="DJ3" s="88"/>
      <c r="DK3" s="88"/>
      <c r="DL3" s="88"/>
      <c r="DM3" s="88"/>
      <c r="DN3" s="88"/>
      <c r="DO3" s="88"/>
      <c r="DP3" s="88"/>
      <c r="DQ3" s="88"/>
      <c r="DR3" s="88"/>
      <c r="DS3" s="82"/>
      <c r="DT3" s="82"/>
      <c r="DU3" s="82"/>
      <c r="DV3" s="82"/>
      <c r="DW3" s="82"/>
      <c r="DX3" s="82"/>
      <c r="DY3" s="82"/>
      <c r="DZ3" s="82"/>
      <c r="EA3" s="82"/>
      <c r="EB3" s="82"/>
      <c r="EC3" s="82"/>
      <c r="ED3" s="82"/>
      <c r="EE3" s="82"/>
      <c r="EF3" s="82"/>
      <c r="EG3" s="82"/>
      <c r="EH3" s="82"/>
      <c r="EI3" s="82"/>
      <c r="EJ3" s="82"/>
      <c r="EK3" s="82"/>
      <c r="EL3" s="82"/>
      <c r="EM3" s="82"/>
      <c r="EN3" s="82"/>
      <c r="EO3" s="82"/>
      <c r="EP3" s="82"/>
      <c r="EQ3" s="82"/>
      <c r="ER3" s="82"/>
      <c r="ES3" s="82"/>
      <c r="ET3" s="82"/>
      <c r="EU3" s="82"/>
      <c r="EV3" s="82"/>
      <c r="EW3" s="82"/>
      <c r="EX3" s="82"/>
      <c r="EY3" s="82"/>
      <c r="EZ3" s="82"/>
      <c r="FA3" s="82"/>
      <c r="FB3" s="82"/>
      <c r="FC3" s="82"/>
      <c r="FD3" s="82"/>
      <c r="FE3" s="82"/>
      <c r="FF3" s="82"/>
      <c r="FG3" s="82"/>
      <c r="FH3" s="82"/>
      <c r="FI3" s="82"/>
      <c r="FJ3" s="82"/>
      <c r="FK3" s="82"/>
      <c r="FL3" s="82"/>
      <c r="FM3" s="82"/>
      <c r="FN3" s="82"/>
      <c r="FO3" s="82"/>
      <c r="FP3" s="82"/>
      <c r="FQ3" s="82"/>
      <c r="FR3" s="82"/>
      <c r="FS3" s="82"/>
      <c r="FT3" s="82"/>
      <c r="FU3" s="82"/>
      <c r="FV3" s="82"/>
      <c r="FW3" s="82"/>
      <c r="FX3" s="82"/>
      <c r="FY3" s="82"/>
      <c r="FZ3" s="82"/>
      <c r="GA3" s="82"/>
      <c r="GB3" s="82"/>
      <c r="GC3" s="82"/>
      <c r="GD3" s="82"/>
      <c r="GE3" s="82"/>
      <c r="GF3" s="82"/>
      <c r="GG3" s="82"/>
      <c r="GH3" s="82"/>
      <c r="GI3" s="82"/>
      <c r="GJ3" s="82"/>
      <c r="GK3" s="82"/>
      <c r="GL3" s="82"/>
      <c r="GM3" s="82"/>
      <c r="GN3" s="82"/>
      <c r="GO3" s="82"/>
      <c r="GP3" s="82"/>
      <c r="GQ3" s="82"/>
      <c r="GR3" s="82"/>
      <c r="GS3" s="82"/>
      <c r="GT3" s="82"/>
      <c r="GU3" s="82"/>
      <c r="GV3" s="82"/>
      <c r="GW3" s="82"/>
      <c r="GX3" s="82"/>
      <c r="GY3" s="82"/>
      <c r="GZ3" s="82"/>
      <c r="HA3" s="82"/>
      <c r="HB3" s="82"/>
      <c r="HC3" s="82"/>
      <c r="HD3" s="82"/>
      <c r="HE3" s="82"/>
      <c r="HF3" s="82"/>
      <c r="HG3" s="82"/>
      <c r="HH3" s="82"/>
      <c r="HI3" s="82"/>
      <c r="HJ3" s="82"/>
      <c r="HK3" s="82"/>
      <c r="HL3" s="82"/>
      <c r="HM3" s="82"/>
      <c r="HN3" s="82"/>
      <c r="HO3" s="82"/>
      <c r="HP3" s="82"/>
      <c r="HQ3" s="82"/>
      <c r="HR3" s="82"/>
      <c r="HS3" s="82"/>
      <c r="HT3" s="82"/>
      <c r="HU3" s="82"/>
      <c r="HV3" s="82"/>
      <c r="HW3" s="82"/>
      <c r="HX3" s="82"/>
      <c r="HY3" s="82"/>
      <c r="HZ3" s="82"/>
      <c r="IA3" s="82"/>
      <c r="IB3" s="82"/>
      <c r="IC3" s="82"/>
      <c r="ID3" s="82"/>
      <c r="IE3" s="82"/>
      <c r="IF3" s="82"/>
      <c r="IG3" s="82"/>
      <c r="IH3" s="82"/>
      <c r="II3" s="82"/>
      <c r="IJ3" s="82"/>
      <c r="IK3" s="82"/>
      <c r="IL3" s="82"/>
      <c r="IM3" s="82"/>
      <c r="IN3" s="82"/>
      <c r="IO3" s="82"/>
      <c r="IP3" s="82"/>
      <c r="IQ3" s="82"/>
      <c r="IR3" s="82"/>
      <c r="IS3" s="82"/>
      <c r="IT3" s="82"/>
      <c r="IU3" s="82"/>
      <c r="IV3" s="82"/>
      <c r="IW3" s="82"/>
      <c r="IX3" s="82"/>
      <c r="IY3" s="82"/>
      <c r="IZ3" s="82"/>
      <c r="JA3" s="82"/>
      <c r="JB3" s="82"/>
      <c r="JC3" s="82"/>
      <c r="JD3" s="82"/>
      <c r="JE3" s="82"/>
      <c r="JF3" s="82"/>
      <c r="JG3" s="82"/>
      <c r="JH3" s="82"/>
      <c r="JI3" s="82"/>
      <c r="JJ3" s="82"/>
      <c r="JK3" s="82"/>
      <c r="JL3" s="82"/>
      <c r="JM3" s="82"/>
      <c r="JN3" s="82"/>
      <c r="JO3" s="82"/>
      <c r="JP3" s="82"/>
      <c r="JQ3" s="82"/>
      <c r="JR3" s="82"/>
      <c r="JS3" s="82"/>
      <c r="JT3" s="82"/>
      <c r="JU3" s="82"/>
      <c r="JV3" s="82"/>
      <c r="JW3" s="82"/>
      <c r="JX3" s="82"/>
      <c r="JY3" s="82"/>
      <c r="JZ3" s="82"/>
      <c r="KA3" s="82"/>
      <c r="KB3" s="82"/>
      <c r="KC3" s="82"/>
      <c r="KD3" s="82"/>
      <c r="KE3" s="82"/>
      <c r="KF3" s="82"/>
      <c r="KG3" s="82"/>
      <c r="KH3" s="82"/>
      <c r="KI3" s="82"/>
      <c r="KJ3" s="82"/>
      <c r="KK3" s="82"/>
      <c r="KL3" s="82"/>
      <c r="KM3" s="82"/>
      <c r="KN3" s="82"/>
      <c r="KO3" s="82"/>
      <c r="KP3" s="82"/>
      <c r="KQ3" s="82"/>
      <c r="KR3" s="82"/>
      <c r="KS3" s="82"/>
      <c r="KT3" s="82"/>
      <c r="KU3" s="82"/>
      <c r="KV3" s="82"/>
      <c r="KW3" s="82"/>
      <c r="KX3" s="82"/>
      <c r="KY3" s="82"/>
      <c r="KZ3" s="82"/>
      <c r="LA3" s="82"/>
      <c r="LB3" s="82"/>
      <c r="LC3" s="82"/>
      <c r="LD3" s="82"/>
      <c r="LE3" s="82"/>
      <c r="LF3" s="82"/>
      <c r="LG3" s="82"/>
      <c r="LH3" s="82"/>
      <c r="LI3" s="82"/>
      <c r="LJ3" s="82"/>
      <c r="LK3" s="82"/>
      <c r="LL3" s="82"/>
      <c r="LM3" s="82"/>
      <c r="LN3" s="82"/>
      <c r="LO3" s="82"/>
      <c r="LP3" s="82"/>
      <c r="LQ3" s="82"/>
      <c r="LR3" s="82"/>
      <c r="LS3" s="82"/>
      <c r="LT3" s="82"/>
      <c r="LU3" s="82"/>
      <c r="LV3" s="82"/>
      <c r="LW3" s="82"/>
      <c r="LX3" s="82"/>
      <c r="LY3" s="82"/>
      <c r="LZ3" s="82"/>
      <c r="MA3" s="82"/>
      <c r="MB3" s="82"/>
      <c r="MC3" s="82"/>
      <c r="MD3" s="82"/>
      <c r="ME3" s="82"/>
      <c r="MF3" s="82"/>
      <c r="MG3" s="82"/>
      <c r="MH3" s="82"/>
      <c r="MI3" s="82"/>
      <c r="MJ3" s="82"/>
      <c r="MK3" s="82"/>
      <c r="ML3" s="82"/>
      <c r="MM3" s="82"/>
      <c r="MN3" s="82"/>
      <c r="MO3" s="82"/>
      <c r="MP3" s="82"/>
      <c r="MQ3" s="82"/>
      <c r="MR3" s="82"/>
      <c r="MS3" s="82"/>
      <c r="MT3" s="82"/>
      <c r="MU3" s="82"/>
      <c r="MV3" s="82"/>
      <c r="MW3" s="82"/>
      <c r="MX3" s="82"/>
      <c r="MY3" s="82"/>
      <c r="MZ3" s="82"/>
      <c r="NA3" s="82"/>
      <c r="NB3" s="82"/>
      <c r="NC3" s="82"/>
      <c r="ND3" s="82"/>
      <c r="NE3" s="82"/>
      <c r="NF3" s="82"/>
      <c r="NG3" s="82"/>
      <c r="NH3" s="82"/>
      <c r="NI3" s="82"/>
      <c r="NJ3" s="82"/>
      <c r="NK3" s="82"/>
      <c r="NL3" s="82"/>
      <c r="NM3" s="82"/>
      <c r="NN3" s="82"/>
      <c r="NO3" s="82"/>
      <c r="NP3" s="82"/>
      <c r="NQ3" s="82"/>
      <c r="NR3" s="82"/>
      <c r="NS3" s="82"/>
      <c r="NT3" s="82"/>
      <c r="NU3" s="82"/>
      <c r="NV3" s="82"/>
      <c r="NW3" s="82"/>
      <c r="NX3" s="82"/>
      <c r="NY3" s="82"/>
      <c r="NZ3" s="82"/>
      <c r="OA3" s="82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7" ht="15.75" thickBot="1" x14ac:dyDescent="0.3">
      <c r="A4" s="39">
        <v>2</v>
      </c>
      <c r="B4" s="39">
        <f>'Реестр 2018'!C5</f>
        <v>0</v>
      </c>
      <c r="C4" s="38">
        <f>'Реестр 2018'!D5</f>
        <v>0</v>
      </c>
      <c r="D4" s="40">
        <f>'Реестр 2018'!E5</f>
        <v>0</v>
      </c>
      <c r="E4" s="37">
        <f>'Реестр 2018'!G5</f>
        <v>0</v>
      </c>
      <c r="F4" s="36">
        <f>'Реестр 2018'!J5</f>
        <v>0</v>
      </c>
      <c r="G4" s="6" t="s">
        <v>9</v>
      </c>
      <c r="H4" s="35">
        <v>6</v>
      </c>
      <c r="I4" s="41">
        <f>'Реестр 2018'!K5</f>
        <v>0</v>
      </c>
      <c r="J4" s="41">
        <f>'Реестр 2018'!L5</f>
        <v>0</v>
      </c>
      <c r="K4" s="32" t="s">
        <v>8</v>
      </c>
      <c r="L4" s="31"/>
      <c r="M4" s="30">
        <f t="shared" si="0"/>
        <v>0</v>
      </c>
      <c r="N4" s="29"/>
      <c r="O4" s="58"/>
      <c r="P4" s="29"/>
      <c r="Q4" s="29"/>
      <c r="R4" s="58"/>
      <c r="S4" s="27">
        <f t="shared" si="1"/>
        <v>0</v>
      </c>
      <c r="T4" s="29"/>
      <c r="U4" s="58"/>
      <c r="V4" s="29"/>
      <c r="W4" s="29"/>
      <c r="X4" s="58"/>
      <c r="Y4" s="27">
        <f t="shared" si="2"/>
        <v>0</v>
      </c>
      <c r="Z4" s="29"/>
      <c r="AA4" s="58"/>
      <c r="AB4" s="29"/>
      <c r="AC4" s="29"/>
      <c r="AD4" s="58"/>
      <c r="AE4" s="27">
        <f t="shared" si="3"/>
        <v>0</v>
      </c>
      <c r="AF4" s="29"/>
      <c r="AG4" s="58"/>
      <c r="AH4" s="29"/>
      <c r="AI4" s="29"/>
      <c r="AJ4" s="58"/>
      <c r="AK4" s="27">
        <f t="shared" si="4"/>
        <v>0</v>
      </c>
      <c r="AL4" s="29">
        <v>47</v>
      </c>
      <c r="AM4" s="58">
        <v>104435.46</v>
      </c>
      <c r="AN4" s="59">
        <v>43257</v>
      </c>
      <c r="AO4" s="29"/>
      <c r="AP4" s="58">
        <v>0</v>
      </c>
      <c r="AQ4" s="27">
        <f t="shared" si="5"/>
        <v>0</v>
      </c>
      <c r="AR4" s="29">
        <v>63.64</v>
      </c>
      <c r="AS4" s="58">
        <v>174999.96</v>
      </c>
      <c r="AT4" s="59">
        <v>43284</v>
      </c>
      <c r="AU4" s="29"/>
      <c r="AV4" s="58">
        <v>145833.32999999999</v>
      </c>
      <c r="AW4" s="27">
        <f t="shared" ref="AW4:AW5" si="23">IF(OR($K4="ежемесячно",$K4="квартально",$K4="полгода"),CV4*CW4,IF($K4="ежегодно",(CJ4+CL4+CN4+CP4+CR4+CT4+CV4)*CW4))</f>
        <v>0</v>
      </c>
      <c r="AX4" s="29">
        <v>80.81</v>
      </c>
      <c r="AY4" s="58">
        <v>174999.96</v>
      </c>
      <c r="AZ4" s="59">
        <v>43320</v>
      </c>
      <c r="BA4" s="29" t="s">
        <v>26</v>
      </c>
      <c r="BB4" s="58">
        <v>174999.96</v>
      </c>
      <c r="BC4" s="27">
        <f t="shared" si="6"/>
        <v>0</v>
      </c>
      <c r="BD4" s="29"/>
      <c r="BE4" s="58"/>
      <c r="BF4" s="29"/>
      <c r="BG4" s="29"/>
      <c r="BH4" s="58"/>
      <c r="BI4" s="27">
        <f t="shared" si="7"/>
        <v>0</v>
      </c>
      <c r="BJ4" s="29"/>
      <c r="BK4" s="58"/>
      <c r="BL4" s="29"/>
      <c r="BM4" s="29"/>
      <c r="BN4" s="58"/>
      <c r="BO4" s="27">
        <f t="shared" si="8"/>
        <v>0</v>
      </c>
      <c r="BP4" s="29"/>
      <c r="BQ4" s="58"/>
      <c r="BR4" s="29"/>
      <c r="BS4" s="29"/>
      <c r="BT4" s="58"/>
      <c r="BU4" s="27">
        <f t="shared" ref="BU4:BU5" si="24">IF($K4="ежемесячно",DD4*DE4,IF($K4="квартально",(DB4+DD4)*DE4,IF($K4="полгода",(CV4+CX4+CZ4+DB4+DD4)*DE4,IF($K4="ежегодно",(CJ4+CL4+CN4+CP4+CR4+CT4+CV4+CX4+CZ4+DB4+DD4)*DE4))))</f>
        <v>0</v>
      </c>
      <c r="BV4" s="29"/>
      <c r="BW4" s="58"/>
      <c r="BX4" s="59"/>
      <c r="BY4" s="29"/>
      <c r="BZ4" s="58"/>
      <c r="CA4" s="27">
        <f t="shared" si="9"/>
        <v>0</v>
      </c>
      <c r="CB4" s="29"/>
      <c r="CC4" s="58"/>
      <c r="CD4" s="29"/>
      <c r="CE4" s="29"/>
      <c r="CF4" s="61"/>
      <c r="CG4" s="28">
        <f t="shared" ref="CG4:CG5" si="25">O4+U4+AA4+AG4+AM4+AS4+AY4+BE4+BK4+BQ4+BW4+CC4</f>
        <v>454435.38</v>
      </c>
      <c r="CH4" s="28">
        <f t="shared" si="10"/>
        <v>320833.28999999998</v>
      </c>
      <c r="CI4"/>
      <c r="CJ4" s="27">
        <f t="shared" ref="CJ4:CJ5" si="26">IF(MIN(CJ$2,$J4)-MAX(CJ$1-1,$I4)&lt;0,0,$L4*(MIN(CJ$2,$J4)-MAX(CJ$1,$I4)+1)/DAY(CJ$2))</f>
        <v>0</v>
      </c>
      <c r="CK4" s="26">
        <f t="shared" ref="CK4:CK5" si="27">IF(OR($I4&gt;CJ$2,$J4&lt;=CJ$1),0,IF(AND($J4&gt;CJ$1,$J4&lt;=CJ$2),1,IF($K4="ежемесячно",1,0)))</f>
        <v>0</v>
      </c>
      <c r="CL4" s="27">
        <f t="shared" ref="CL4:CL5" si="28">IF(MIN(CL$2,$J4)-MAX(CJ$2,$I4)&lt;0,0,$L4*(MIN(CL$2,$J4)-MAX(CJ$2,$I4-1))/DAY(CL$2))</f>
        <v>0</v>
      </c>
      <c r="CM4" s="26">
        <f t="shared" ref="CM4:CM5" si="29">IF(OR($I4&gt;CL$2,$J4&lt;=CJ$2),0,IF(AND($J4&gt;CJ$2,$J4&lt;=CL$2),1,IF($K4="ежемесячно",1,0)))</f>
        <v>0</v>
      </c>
      <c r="CN4" s="27">
        <f t="shared" ref="CN4:CN5" si="30">IF(MIN(CN$2,$J4)-MAX(CL$2,$I4)&lt;0,0,$L4*(MIN(CN$2,$J4)-MAX(CL$2,$I4-1))/DAY(CN$2))</f>
        <v>0</v>
      </c>
      <c r="CO4" s="26">
        <f t="shared" ref="CO4:CO5" si="31">IF(OR($I4&gt;CN$2,$J4&lt;=CL$2),0,IF(AND($J4&gt;CL$2,$J4&lt;=CN$2),1,IF($K4="ежемесячно",1,IF($K4="квартально",1,0))))</f>
        <v>0</v>
      </c>
      <c r="CP4" s="27">
        <f t="shared" ref="CP4:CP5" si="32">IF(MIN(CP$2,$J4)-MAX(CN$2,$I4)&lt;0,0,$L4*(MIN(CP$2,$J4)-MAX(CN$2,$I4-1))/DAY(CP$2))</f>
        <v>0</v>
      </c>
      <c r="CQ4" s="26">
        <f t="shared" ref="CQ4:CQ5" si="33">IF(OR($I4&gt;CP$2,$J4&lt;=CN$2),0,IF(AND($J4&gt;CN$2,$J4&lt;=CP$2),1,IF($K4="ежемесячно",1,0)))</f>
        <v>0</v>
      </c>
      <c r="CR4" s="27">
        <f t="shared" ref="CR4:CR5" si="34">IF(MIN(CR$2,$J4)-MAX(CP$2,$I4)&lt;0,0,$L4*(MIN(CR$2,$J4)-MAX(CP$2,$I4-1))/DAY(CR$2))</f>
        <v>0</v>
      </c>
      <c r="CS4" s="26">
        <f t="shared" ref="CS4:CS5" si="35">IF(OR($I4&gt;CR$2,$J4&lt;=CP$2),0,IF(AND($J4&gt;CP$2,$J4&lt;=CR$2),1,IF($K4="ежемесячно",1,0)))</f>
        <v>0</v>
      </c>
      <c r="CT4" s="27">
        <f t="shared" ref="CT4:CT5" si="36">IF(MIN(CT$2,$J4)-MAX(CR$2,$I4)&lt;0,0,$L4*(MIN(CT$2,$J4)-MAX(CR$2,$I4-1))/DAY(CT$2))</f>
        <v>0</v>
      </c>
      <c r="CU4" s="26">
        <f t="shared" ref="CU4:CU5" si="37">IF(OR($I4&gt;CT$2,$J4&lt;=CR$2),0,IF(AND($J4&gt;CR$2,$J4&lt;=CT$2),1,IF($K4="ежемесячно",1,IF($K4="квартально",1,IF($K4="полгода",1,0)))))</f>
        <v>0</v>
      </c>
      <c r="CV4" s="27">
        <f t="shared" ref="CV4:CV5" si="38">IF(MIN(CV$2,$J4)-MAX(CT$2,$I4)&lt;0,0,$L4*(MIN(CV$2,$J4)-MAX(CT$2,$I4-1))/DAY(CV$2))</f>
        <v>0</v>
      </c>
      <c r="CW4" s="26">
        <f t="shared" ref="CW4:CW5" si="39">IF(OR($I4&gt;CV$2,$J4&lt;=CT$2),0,IF(AND($J4&gt;CT$2,$J4&lt;=CV$2),1,IF($K4="ежемесячно",1,0)))</f>
        <v>0</v>
      </c>
      <c r="CX4" s="27">
        <f t="shared" ref="CX4:CX5" si="40">IF(MIN(CX$2,$J4)-MAX(CV$2,$I4)&lt;0,0,$L4*(MIN(CX$2,$J4)-MAX(CV$2,$I4-1))/DAY(CX$2))</f>
        <v>0</v>
      </c>
      <c r="CY4" s="26">
        <f t="shared" ref="CY4:CY5" si="41">IF(OR($I4&gt;CX$2,$J4&lt;=CV$2),0,IF(AND($J4&gt;CV$2,$J4&lt;=CX$2),1,IF($K4="ежемесячно",1,0)))</f>
        <v>0</v>
      </c>
      <c r="CZ4" s="27">
        <f t="shared" ref="CZ4:CZ5" si="42">IF(MIN(CZ$2,$J4)-MAX(CX$2,$I4)&lt;0,0,$L4*(MIN(CZ$2,$J4)-MAX(CX$2,$I4-1))/DAY(CZ$2))</f>
        <v>0</v>
      </c>
      <c r="DA4" s="26">
        <f t="shared" ref="DA4:DA5" si="43">IF(OR($I4&gt;CZ$2,$J4&lt;=CX$2),0,IF(AND($J4&gt;CX$2,$J4&lt;=CZ$2),1,IF($K4="ежемесячно",1,IF($K4="квартально",1,0))))</f>
        <v>0</v>
      </c>
      <c r="DB4" s="27">
        <f t="shared" ref="DB4:DB5" si="44">IF(MIN(DB$2,$J4)-MAX(CZ$2,$I4)&lt;0,0,$L4*(MIN(DB$2,$J4)-MAX(CZ$2,$I4-1))/DAY(DB$2))</f>
        <v>0</v>
      </c>
      <c r="DC4" s="26">
        <f t="shared" ref="DC4:DC5" si="45">IF(OR($I4&gt;DB$2,$J4&lt;=CZ$2),0,IF(AND($J4&gt;CZ$2,$J4&lt;=DB$2),1,IF($K4="ежемесячно",1,0)))</f>
        <v>0</v>
      </c>
      <c r="DD4" s="27">
        <f t="shared" ref="DD4:DD5" si="46">IF(MIN(DD$2,$J4)-MAX(DB$2,$I4)&lt;0,0,$L4*(MIN(DD$2,$J4)-MAX(DB$2,$I4-1))/DAY(DD$2))</f>
        <v>0</v>
      </c>
      <c r="DE4" s="26">
        <f t="shared" ref="DE4:DE5" si="47">IF(OR($I4&gt;DD$2,$J4&lt;=DB$2),0,IF(AND($J4&gt;DB$2,$J4&lt;=DD$2),1,IF($K4="ежемесячно",1,0)))</f>
        <v>0</v>
      </c>
      <c r="DF4" s="27">
        <f t="shared" ref="DF4:DF5" si="48">IF(MIN(DF$2,$J4)-MAX(DD$2,$I4)&lt;0,0,$L4*(MIN(DF$2,$J4)-MAX(DD$2,$I4-1))/DAY(DF$2))</f>
        <v>0</v>
      </c>
      <c r="DG4" s="26">
        <f t="shared" ref="DG4:DG5" si="49">IF(OR($I4&gt;DF$2,$J4&lt;=DD$2),0,IF(AND($J4&gt;DD$2,$J4&lt;=DF$2),1,IF($K4="ежемесячно",1,IF($K4="квартально",1,IF($K4="полгода",1,IF($K4="ежегодно",1,0))))))</f>
        <v>0</v>
      </c>
      <c r="DH4"/>
      <c r="DI4" s="82"/>
      <c r="DJ4" s="88"/>
      <c r="DK4" s="88"/>
      <c r="DL4" s="88"/>
      <c r="DM4" s="88"/>
      <c r="DN4" s="88"/>
      <c r="DO4" s="88"/>
      <c r="DP4" s="88"/>
      <c r="DQ4" s="88"/>
      <c r="DR4" s="88"/>
      <c r="DS4" s="82"/>
      <c r="DT4" s="82"/>
      <c r="DU4" s="82"/>
      <c r="DV4" s="82"/>
      <c r="DW4" s="82"/>
      <c r="DX4" s="82"/>
      <c r="DY4" s="82"/>
      <c r="DZ4" s="82"/>
      <c r="EA4" s="82"/>
      <c r="EB4" s="82"/>
      <c r="EC4" s="82"/>
      <c r="ED4" s="82"/>
      <c r="EE4" s="82"/>
      <c r="EF4" s="82"/>
      <c r="EG4" s="82"/>
      <c r="EH4" s="82"/>
      <c r="EI4" s="82"/>
      <c r="EJ4" s="82"/>
      <c r="EK4" s="82"/>
      <c r="EL4" s="82"/>
      <c r="EM4" s="82"/>
      <c r="EN4" s="82"/>
      <c r="EO4" s="82"/>
      <c r="EP4" s="82"/>
      <c r="EQ4" s="82"/>
      <c r="ER4" s="82"/>
      <c r="ES4" s="82"/>
      <c r="ET4" s="82"/>
      <c r="EU4" s="82"/>
      <c r="EV4" s="82"/>
      <c r="EW4" s="82"/>
      <c r="EX4" s="82"/>
      <c r="EY4" s="82"/>
      <c r="EZ4" s="82"/>
      <c r="FA4" s="82"/>
      <c r="FB4" s="82"/>
      <c r="FC4" s="82"/>
      <c r="FD4" s="82"/>
      <c r="FE4" s="82"/>
      <c r="FF4" s="82"/>
      <c r="FG4" s="82"/>
      <c r="FH4" s="82"/>
      <c r="FI4" s="82"/>
      <c r="FJ4" s="82"/>
      <c r="FK4" s="82"/>
      <c r="FL4" s="82"/>
      <c r="FM4" s="82"/>
      <c r="FN4" s="82"/>
      <c r="FO4" s="82"/>
      <c r="FP4" s="82"/>
      <c r="FQ4" s="82"/>
      <c r="FR4" s="82"/>
      <c r="FS4" s="82"/>
      <c r="FT4" s="82"/>
      <c r="FU4" s="82"/>
      <c r="FV4" s="82"/>
      <c r="FW4" s="82"/>
      <c r="FX4" s="82"/>
      <c r="FY4" s="82"/>
      <c r="FZ4" s="82"/>
      <c r="GA4" s="82"/>
      <c r="GB4" s="82"/>
      <c r="GC4" s="82"/>
      <c r="GD4" s="82"/>
      <c r="GE4" s="82"/>
      <c r="GF4" s="82"/>
      <c r="GG4" s="82"/>
      <c r="GH4" s="82"/>
      <c r="GI4" s="82"/>
      <c r="GJ4" s="82"/>
      <c r="GK4" s="82"/>
      <c r="GL4" s="82"/>
      <c r="GM4" s="82"/>
      <c r="GN4" s="82"/>
      <c r="GO4" s="82"/>
      <c r="GP4" s="82"/>
      <c r="GQ4" s="82"/>
      <c r="GR4" s="82"/>
      <c r="GS4" s="82"/>
      <c r="GT4" s="82"/>
      <c r="GU4" s="82"/>
      <c r="GV4" s="82"/>
      <c r="GW4" s="82"/>
      <c r="GX4" s="82"/>
      <c r="GY4" s="82"/>
      <c r="GZ4" s="82"/>
      <c r="HA4" s="82"/>
      <c r="HB4" s="82"/>
      <c r="HC4" s="82"/>
      <c r="HD4" s="82"/>
      <c r="HE4" s="82"/>
      <c r="HF4" s="82"/>
      <c r="HG4" s="82"/>
      <c r="HH4" s="82"/>
      <c r="HI4" s="82"/>
      <c r="HJ4" s="82"/>
      <c r="HK4" s="82"/>
      <c r="HL4" s="82"/>
      <c r="HM4" s="82"/>
      <c r="HN4" s="82"/>
      <c r="HO4" s="82"/>
      <c r="HP4" s="82"/>
      <c r="HQ4" s="82"/>
      <c r="HR4" s="82"/>
      <c r="HS4" s="82"/>
      <c r="HT4" s="82"/>
      <c r="HU4" s="82"/>
      <c r="HV4" s="82"/>
      <c r="HW4" s="82"/>
      <c r="HX4" s="82"/>
      <c r="HY4" s="82"/>
      <c r="HZ4" s="82"/>
      <c r="IA4" s="82"/>
      <c r="IB4" s="82"/>
      <c r="IC4" s="82"/>
      <c r="ID4" s="82"/>
      <c r="IE4" s="82"/>
      <c r="IF4" s="82"/>
      <c r="IG4" s="82"/>
      <c r="IH4" s="82"/>
      <c r="II4" s="82"/>
      <c r="IJ4" s="82"/>
      <c r="IK4" s="82"/>
      <c r="IL4" s="82"/>
      <c r="IM4" s="82"/>
      <c r="IN4" s="82"/>
      <c r="IO4" s="82"/>
      <c r="IP4" s="82"/>
      <c r="IQ4" s="82"/>
      <c r="IR4" s="82"/>
      <c r="IS4" s="82"/>
      <c r="IT4" s="82"/>
      <c r="IU4" s="82"/>
      <c r="IV4" s="82"/>
      <c r="IW4" s="82"/>
      <c r="IX4" s="82"/>
      <c r="IY4" s="82"/>
      <c r="IZ4" s="82"/>
      <c r="JA4" s="82"/>
      <c r="JB4" s="82"/>
      <c r="JC4" s="82"/>
      <c r="JD4" s="82"/>
      <c r="JE4" s="82"/>
      <c r="JF4" s="82"/>
      <c r="JG4" s="82"/>
      <c r="JH4" s="82"/>
      <c r="JI4" s="82"/>
      <c r="JJ4" s="82"/>
      <c r="JK4" s="82"/>
      <c r="JL4" s="82"/>
      <c r="JM4" s="82"/>
      <c r="JN4" s="82"/>
      <c r="JO4" s="82"/>
      <c r="JP4" s="82"/>
      <c r="JQ4" s="82"/>
      <c r="JR4" s="82"/>
      <c r="JS4" s="82"/>
      <c r="JT4" s="82"/>
      <c r="JU4" s="82"/>
      <c r="JV4" s="82"/>
      <c r="JW4" s="82"/>
      <c r="JX4" s="82"/>
      <c r="JY4" s="82"/>
      <c r="JZ4" s="82"/>
      <c r="KA4" s="82"/>
      <c r="KB4" s="82"/>
      <c r="KC4" s="82"/>
      <c r="KD4" s="82"/>
      <c r="KE4" s="82"/>
      <c r="KF4" s="82"/>
      <c r="KG4" s="82"/>
      <c r="KH4" s="82"/>
      <c r="KI4" s="82"/>
      <c r="KJ4" s="82"/>
      <c r="KK4" s="82"/>
      <c r="KL4" s="82"/>
      <c r="KM4" s="82"/>
      <c r="KN4" s="82"/>
      <c r="KO4" s="82"/>
      <c r="KP4" s="82"/>
      <c r="KQ4" s="82"/>
      <c r="KR4" s="82"/>
      <c r="KS4" s="82"/>
      <c r="KT4" s="82"/>
      <c r="KU4" s="82"/>
      <c r="KV4" s="82"/>
      <c r="KW4" s="82"/>
      <c r="KX4" s="82"/>
      <c r="KY4" s="82"/>
      <c r="KZ4" s="82"/>
      <c r="LA4" s="82"/>
      <c r="LB4" s="82"/>
      <c r="LC4" s="82"/>
      <c r="LD4" s="82"/>
      <c r="LE4" s="82"/>
      <c r="LF4" s="82"/>
      <c r="LG4" s="82"/>
      <c r="LH4" s="82"/>
      <c r="LI4" s="82"/>
      <c r="LJ4" s="82"/>
      <c r="LK4" s="82"/>
      <c r="LL4" s="82"/>
      <c r="LM4" s="82"/>
      <c r="LN4" s="82"/>
      <c r="LO4" s="82"/>
      <c r="LP4" s="82"/>
      <c r="LQ4" s="82"/>
      <c r="LR4" s="82"/>
      <c r="LS4" s="82"/>
      <c r="LT4" s="82"/>
      <c r="LU4" s="82"/>
      <c r="LV4" s="82"/>
      <c r="LW4" s="82"/>
      <c r="LX4" s="82"/>
      <c r="LY4" s="82"/>
      <c r="LZ4" s="82"/>
      <c r="MA4" s="82"/>
      <c r="MB4" s="82"/>
      <c r="MC4" s="82"/>
      <c r="MD4" s="82"/>
      <c r="ME4" s="82"/>
      <c r="MF4" s="82"/>
      <c r="MG4" s="82"/>
      <c r="MH4" s="82"/>
      <c r="MI4" s="82"/>
      <c r="MJ4" s="82"/>
      <c r="MK4" s="82"/>
      <c r="ML4" s="82"/>
      <c r="MM4" s="82"/>
      <c r="MN4" s="82"/>
      <c r="MO4" s="82"/>
      <c r="MP4" s="82"/>
      <c r="MQ4" s="82"/>
      <c r="MR4" s="82"/>
      <c r="MS4" s="82"/>
      <c r="MT4" s="82"/>
      <c r="MU4" s="82"/>
      <c r="MV4" s="82"/>
      <c r="MW4" s="82"/>
      <c r="MX4" s="82"/>
      <c r="MY4" s="82"/>
      <c r="MZ4" s="82"/>
      <c r="NA4" s="82"/>
      <c r="NB4" s="82"/>
      <c r="NC4" s="82"/>
      <c r="ND4" s="82"/>
      <c r="NE4" s="82"/>
      <c r="NF4" s="82"/>
      <c r="NG4" s="82"/>
      <c r="NH4" s="82"/>
      <c r="NI4" s="82"/>
      <c r="NJ4" s="82"/>
      <c r="NK4" s="82"/>
      <c r="NL4" s="82"/>
      <c r="NM4" s="82"/>
      <c r="NN4" s="82"/>
      <c r="NO4" s="82"/>
      <c r="NP4" s="82"/>
      <c r="NQ4" s="82"/>
      <c r="NR4" s="82"/>
      <c r="NS4" s="82"/>
      <c r="NT4" s="82"/>
      <c r="NU4" s="82"/>
      <c r="NV4" s="82"/>
      <c r="NW4" s="82"/>
      <c r="NX4" s="82"/>
      <c r="NY4" s="82"/>
      <c r="NZ4" s="82"/>
      <c r="OA4" s="82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7" ht="15.75" thickBot="1" x14ac:dyDescent="0.3">
      <c r="A5" s="39">
        <v>3</v>
      </c>
      <c r="B5" s="39">
        <f>'Реестр 2018'!C6</f>
        <v>0</v>
      </c>
      <c r="C5" s="38">
        <f>'Реестр 2018'!D6</f>
        <v>0</v>
      </c>
      <c r="D5" s="40">
        <f>'Реестр 2018'!E6</f>
        <v>0</v>
      </c>
      <c r="E5" s="37">
        <f>'Реестр 2018'!G6</f>
        <v>0</v>
      </c>
      <c r="F5" s="36">
        <f>'Реестр 2018'!J6</f>
        <v>0</v>
      </c>
      <c r="G5" s="6" t="s">
        <v>9</v>
      </c>
      <c r="H5" s="35">
        <v>4</v>
      </c>
      <c r="I5" s="41">
        <f>'Реестр 2018'!K6</f>
        <v>0</v>
      </c>
      <c r="J5" s="41">
        <f>'Реестр 2018'!L6</f>
        <v>0</v>
      </c>
      <c r="K5" s="32" t="s">
        <v>8</v>
      </c>
      <c r="L5" s="31"/>
      <c r="M5" s="30">
        <f t="shared" si="0"/>
        <v>0</v>
      </c>
      <c r="N5" s="29"/>
      <c r="O5" s="58"/>
      <c r="P5" s="29"/>
      <c r="Q5" s="29"/>
      <c r="R5" s="58"/>
      <c r="S5" s="27">
        <f t="shared" si="1"/>
        <v>0</v>
      </c>
      <c r="T5" s="29">
        <v>11</v>
      </c>
      <c r="U5" s="58">
        <v>15322.58</v>
      </c>
      <c r="V5" s="59">
        <v>43164</v>
      </c>
      <c r="W5" s="29" t="s">
        <v>26</v>
      </c>
      <c r="X5" s="58">
        <v>15322.58</v>
      </c>
      <c r="Y5" s="27">
        <f t="shared" si="2"/>
        <v>0</v>
      </c>
      <c r="Z5" s="29">
        <v>21</v>
      </c>
      <c r="AA5" s="58">
        <v>62500</v>
      </c>
      <c r="AB5" s="59">
        <v>43192</v>
      </c>
      <c r="AC5" s="29" t="s">
        <v>26</v>
      </c>
      <c r="AD5" s="58">
        <v>62500</v>
      </c>
      <c r="AE5" s="27">
        <f t="shared" si="3"/>
        <v>0</v>
      </c>
      <c r="AF5" s="29">
        <v>31</v>
      </c>
      <c r="AG5" s="58">
        <v>56250</v>
      </c>
      <c r="AH5" s="59">
        <v>43228</v>
      </c>
      <c r="AI5" s="29" t="s">
        <v>26</v>
      </c>
      <c r="AJ5" s="58">
        <v>56250</v>
      </c>
      <c r="AK5" s="27">
        <f t="shared" si="4"/>
        <v>0</v>
      </c>
      <c r="AL5" s="29">
        <v>40</v>
      </c>
      <c r="AM5" s="58">
        <v>62500</v>
      </c>
      <c r="AN5" s="59">
        <v>43256</v>
      </c>
      <c r="AO5" s="29"/>
      <c r="AP5" s="58">
        <v>62500</v>
      </c>
      <c r="AQ5" s="27">
        <f t="shared" si="5"/>
        <v>0</v>
      </c>
      <c r="AR5" s="29">
        <v>58</v>
      </c>
      <c r="AS5" s="58">
        <v>62500</v>
      </c>
      <c r="AT5" s="59">
        <v>43284</v>
      </c>
      <c r="AU5" s="29"/>
      <c r="AV5" s="58">
        <v>62500</v>
      </c>
      <c r="AW5" s="27">
        <f t="shared" si="23"/>
        <v>0</v>
      </c>
      <c r="AX5" s="29">
        <v>82</v>
      </c>
      <c r="AY5" s="58">
        <v>62500</v>
      </c>
      <c r="AZ5" s="59">
        <v>43320</v>
      </c>
      <c r="BA5" s="29" t="s">
        <v>26</v>
      </c>
      <c r="BB5" s="58">
        <v>62500</v>
      </c>
      <c r="BC5" s="27">
        <f t="shared" si="6"/>
        <v>0</v>
      </c>
      <c r="BD5" s="29"/>
      <c r="BE5" s="58"/>
      <c r="BF5" s="29"/>
      <c r="BG5" s="29"/>
      <c r="BH5" s="58"/>
      <c r="BI5" s="27">
        <f t="shared" si="7"/>
        <v>0</v>
      </c>
      <c r="BJ5" s="29"/>
      <c r="BK5" s="58"/>
      <c r="BL5" s="29"/>
      <c r="BM5" s="29"/>
      <c r="BN5" s="58"/>
      <c r="BO5" s="27">
        <f t="shared" si="8"/>
        <v>0</v>
      </c>
      <c r="BP5" s="29"/>
      <c r="BQ5" s="58"/>
      <c r="BR5" s="29"/>
      <c r="BS5" s="29"/>
      <c r="BT5" s="58"/>
      <c r="BU5" s="27">
        <f t="shared" si="24"/>
        <v>0</v>
      </c>
      <c r="BV5" s="29"/>
      <c r="BW5" s="58"/>
      <c r="BX5" s="59"/>
      <c r="BY5" s="29"/>
      <c r="BZ5" s="58"/>
      <c r="CA5" s="27">
        <f t="shared" si="9"/>
        <v>0</v>
      </c>
      <c r="CB5" s="29"/>
      <c r="CC5" s="58"/>
      <c r="CD5" s="29"/>
      <c r="CE5" s="29"/>
      <c r="CF5" s="61"/>
      <c r="CG5" s="28">
        <f t="shared" si="25"/>
        <v>321572.58</v>
      </c>
      <c r="CH5" s="28">
        <f t="shared" si="10"/>
        <v>321572.58</v>
      </c>
      <c r="CI5"/>
      <c r="CJ5" s="27">
        <f t="shared" si="26"/>
        <v>0</v>
      </c>
      <c r="CK5" s="26">
        <f t="shared" si="27"/>
        <v>0</v>
      </c>
      <c r="CL5" s="27">
        <f t="shared" si="28"/>
        <v>0</v>
      </c>
      <c r="CM5" s="26">
        <f t="shared" si="29"/>
        <v>0</v>
      </c>
      <c r="CN5" s="27">
        <f t="shared" si="30"/>
        <v>0</v>
      </c>
      <c r="CO5" s="26">
        <f t="shared" si="31"/>
        <v>0</v>
      </c>
      <c r="CP5" s="27">
        <f t="shared" si="32"/>
        <v>0</v>
      </c>
      <c r="CQ5" s="26">
        <f t="shared" si="33"/>
        <v>0</v>
      </c>
      <c r="CR5" s="27">
        <f t="shared" si="34"/>
        <v>0</v>
      </c>
      <c r="CS5" s="26">
        <f t="shared" si="35"/>
        <v>0</v>
      </c>
      <c r="CT5" s="27">
        <f t="shared" si="36"/>
        <v>0</v>
      </c>
      <c r="CU5" s="26">
        <f t="shared" si="37"/>
        <v>0</v>
      </c>
      <c r="CV5" s="27">
        <f t="shared" si="38"/>
        <v>0</v>
      </c>
      <c r="CW5" s="26">
        <f t="shared" si="39"/>
        <v>0</v>
      </c>
      <c r="CX5" s="27">
        <f t="shared" si="40"/>
        <v>0</v>
      </c>
      <c r="CY5" s="26">
        <f t="shared" si="41"/>
        <v>0</v>
      </c>
      <c r="CZ5" s="27">
        <f t="shared" si="42"/>
        <v>0</v>
      </c>
      <c r="DA5" s="26">
        <f t="shared" si="43"/>
        <v>0</v>
      </c>
      <c r="DB5" s="27">
        <f t="shared" si="44"/>
        <v>0</v>
      </c>
      <c r="DC5" s="26">
        <f t="shared" si="45"/>
        <v>0</v>
      </c>
      <c r="DD5" s="27">
        <f t="shared" si="46"/>
        <v>0</v>
      </c>
      <c r="DE5" s="26">
        <f t="shared" si="47"/>
        <v>0</v>
      </c>
      <c r="DF5" s="27">
        <f t="shared" si="48"/>
        <v>0</v>
      </c>
      <c r="DG5" s="26">
        <f t="shared" si="49"/>
        <v>0</v>
      </c>
      <c r="DH5"/>
      <c r="DI5" s="82"/>
      <c r="DJ5" s="88"/>
      <c r="DK5" s="88"/>
      <c r="DL5" s="88"/>
      <c r="DM5" s="88"/>
      <c r="DN5" s="88"/>
      <c r="DO5" s="88"/>
      <c r="DP5" s="88"/>
      <c r="DQ5" s="88"/>
      <c r="DR5" s="88"/>
      <c r="DS5" s="82"/>
      <c r="DT5" s="82"/>
      <c r="DU5" s="82"/>
      <c r="DV5" s="82"/>
      <c r="DW5" s="82"/>
      <c r="DX5" s="82"/>
      <c r="DY5" s="82"/>
      <c r="DZ5" s="82"/>
      <c r="EA5" s="82"/>
      <c r="EB5" s="82"/>
      <c r="EC5" s="82"/>
      <c r="ED5" s="82"/>
      <c r="EE5" s="82"/>
      <c r="EF5" s="82"/>
      <c r="EG5" s="82"/>
      <c r="EH5" s="82"/>
      <c r="EI5" s="82"/>
      <c r="EJ5" s="82"/>
      <c r="EK5" s="82"/>
      <c r="EL5" s="82"/>
      <c r="EM5" s="82"/>
      <c r="EN5" s="82"/>
      <c r="EO5" s="82"/>
      <c r="EP5" s="82"/>
      <c r="EQ5" s="82"/>
      <c r="ER5" s="82"/>
      <c r="ES5" s="82"/>
      <c r="ET5" s="82"/>
      <c r="EU5" s="82"/>
      <c r="EV5" s="82"/>
      <c r="EW5" s="82"/>
      <c r="EX5" s="82"/>
      <c r="EY5" s="82"/>
      <c r="EZ5" s="82"/>
      <c r="FA5" s="82"/>
      <c r="FB5" s="82"/>
      <c r="FC5" s="82"/>
      <c r="FD5" s="82"/>
      <c r="FE5" s="82"/>
      <c r="FF5" s="82"/>
      <c r="FG5" s="82"/>
      <c r="FH5" s="82"/>
      <c r="FI5" s="82"/>
      <c r="FJ5" s="82"/>
      <c r="FK5" s="82"/>
      <c r="FL5" s="82"/>
      <c r="FM5" s="82"/>
      <c r="FN5" s="82"/>
      <c r="FO5" s="82"/>
      <c r="FP5" s="82"/>
      <c r="FQ5" s="82"/>
      <c r="FR5" s="82"/>
      <c r="FS5" s="82"/>
      <c r="FT5" s="82"/>
      <c r="FU5" s="82"/>
      <c r="FV5" s="82"/>
      <c r="FW5" s="82"/>
      <c r="FX5" s="82"/>
      <c r="FY5" s="82"/>
      <c r="FZ5" s="82"/>
      <c r="GA5" s="82"/>
      <c r="GB5" s="82"/>
      <c r="GC5" s="82"/>
      <c r="GD5" s="82"/>
      <c r="GE5" s="82"/>
      <c r="GF5" s="82"/>
      <c r="GG5" s="82"/>
      <c r="GH5" s="82"/>
      <c r="GI5" s="82"/>
      <c r="GJ5" s="82"/>
      <c r="GK5" s="82"/>
      <c r="GL5" s="82"/>
      <c r="GM5" s="82"/>
      <c r="GN5" s="82"/>
      <c r="GO5" s="82"/>
      <c r="GP5" s="82"/>
      <c r="GQ5" s="82"/>
      <c r="GR5" s="82"/>
      <c r="GS5" s="82"/>
      <c r="GT5" s="82"/>
      <c r="GU5" s="82"/>
      <c r="GV5" s="82"/>
      <c r="GW5" s="82"/>
      <c r="GX5" s="82"/>
      <c r="GY5" s="82"/>
      <c r="GZ5" s="82"/>
      <c r="HA5" s="82"/>
      <c r="HB5" s="82"/>
      <c r="HC5" s="82"/>
      <c r="HD5" s="82"/>
      <c r="HE5" s="82"/>
      <c r="HF5" s="82"/>
      <c r="HG5" s="82"/>
      <c r="HH5" s="82"/>
      <c r="HI5" s="82"/>
      <c r="HJ5" s="82"/>
      <c r="HK5" s="82"/>
      <c r="HL5" s="82"/>
      <c r="HM5" s="82"/>
      <c r="HN5" s="82"/>
      <c r="HO5" s="82"/>
      <c r="HP5" s="82"/>
      <c r="HQ5" s="82"/>
      <c r="HR5" s="82"/>
      <c r="HS5" s="82"/>
      <c r="HT5" s="82"/>
      <c r="HU5" s="82"/>
      <c r="HV5" s="82"/>
      <c r="HW5" s="82"/>
      <c r="HX5" s="82"/>
      <c r="HY5" s="82"/>
      <c r="HZ5" s="82"/>
      <c r="IA5" s="82"/>
      <c r="IB5" s="82"/>
      <c r="IC5" s="82"/>
      <c r="ID5" s="82"/>
      <c r="IE5" s="82"/>
      <c r="IF5" s="82"/>
      <c r="IG5" s="82"/>
      <c r="IH5" s="82"/>
      <c r="II5" s="82"/>
      <c r="IJ5" s="82"/>
      <c r="IK5" s="82"/>
      <c r="IL5" s="82"/>
      <c r="IM5" s="82"/>
      <c r="IN5" s="82"/>
      <c r="IO5" s="82"/>
      <c r="IP5" s="82"/>
      <c r="IQ5" s="82"/>
      <c r="IR5" s="82"/>
      <c r="IS5" s="82"/>
      <c r="IT5" s="82"/>
      <c r="IU5" s="82"/>
      <c r="IV5" s="82"/>
      <c r="IW5" s="82"/>
      <c r="IX5" s="82"/>
      <c r="IY5" s="82"/>
      <c r="IZ5" s="82"/>
      <c r="JA5" s="82"/>
      <c r="JB5" s="82"/>
      <c r="JC5" s="82"/>
      <c r="JD5" s="82"/>
      <c r="JE5" s="82"/>
      <c r="JF5" s="82"/>
      <c r="JG5" s="82"/>
      <c r="JH5" s="82"/>
      <c r="JI5" s="82"/>
      <c r="JJ5" s="82"/>
      <c r="JK5" s="82"/>
      <c r="JL5" s="82"/>
      <c r="JM5" s="82"/>
      <c r="JN5" s="82"/>
      <c r="JO5" s="82"/>
      <c r="JP5" s="82"/>
      <c r="JQ5" s="82"/>
      <c r="JR5" s="82"/>
      <c r="JS5" s="82"/>
      <c r="JT5" s="82"/>
      <c r="JU5" s="82"/>
      <c r="JV5" s="82"/>
      <c r="JW5" s="82"/>
      <c r="JX5" s="82"/>
      <c r="JY5" s="82"/>
      <c r="JZ5" s="82"/>
      <c r="KA5" s="82"/>
      <c r="KB5" s="82"/>
      <c r="KC5" s="82"/>
      <c r="KD5" s="82"/>
      <c r="KE5" s="82"/>
      <c r="KF5" s="82"/>
      <c r="KG5" s="82"/>
      <c r="KH5" s="82"/>
      <c r="KI5" s="82"/>
      <c r="KJ5" s="82"/>
      <c r="KK5" s="82"/>
      <c r="KL5" s="82"/>
      <c r="KM5" s="82"/>
      <c r="KN5" s="82"/>
      <c r="KO5" s="82"/>
      <c r="KP5" s="82"/>
      <c r="KQ5" s="82"/>
      <c r="KR5" s="82"/>
      <c r="KS5" s="82"/>
      <c r="KT5" s="82"/>
      <c r="KU5" s="82"/>
      <c r="KV5" s="82"/>
      <c r="KW5" s="82"/>
      <c r="KX5" s="82"/>
      <c r="KY5" s="82"/>
      <c r="KZ5" s="82"/>
      <c r="LA5" s="82"/>
      <c r="LB5" s="82"/>
      <c r="LC5" s="82"/>
      <c r="LD5" s="82"/>
      <c r="LE5" s="82"/>
      <c r="LF5" s="82"/>
      <c r="LG5" s="82"/>
      <c r="LH5" s="82"/>
      <c r="LI5" s="82"/>
      <c r="LJ5" s="82"/>
      <c r="LK5" s="82"/>
      <c r="LL5" s="82"/>
      <c r="LM5" s="82"/>
      <c r="LN5" s="82"/>
      <c r="LO5" s="82"/>
      <c r="LP5" s="82"/>
      <c r="LQ5" s="82"/>
      <c r="LR5" s="82"/>
      <c r="LS5" s="82"/>
      <c r="LT5" s="82"/>
      <c r="LU5" s="82"/>
      <c r="LV5" s="82"/>
      <c r="LW5" s="82"/>
      <c r="LX5" s="82"/>
      <c r="LY5" s="82"/>
      <c r="LZ5" s="82"/>
      <c r="MA5" s="82"/>
      <c r="MB5" s="82"/>
      <c r="MC5" s="82"/>
      <c r="MD5" s="82"/>
      <c r="ME5" s="82"/>
      <c r="MF5" s="82"/>
      <c r="MG5" s="82"/>
      <c r="MH5" s="82"/>
      <c r="MI5" s="82"/>
      <c r="MJ5" s="82"/>
      <c r="MK5" s="82"/>
      <c r="ML5" s="82"/>
      <c r="MM5" s="82"/>
      <c r="MN5" s="82"/>
      <c r="MO5" s="82"/>
      <c r="MP5" s="82"/>
      <c r="MQ5" s="82"/>
      <c r="MR5" s="82"/>
      <c r="MS5" s="82"/>
      <c r="MT5" s="82"/>
      <c r="MU5" s="82"/>
      <c r="MV5" s="82"/>
      <c r="MW5" s="82"/>
      <c r="MX5" s="82"/>
      <c r="MY5" s="82"/>
      <c r="MZ5" s="82"/>
      <c r="NA5" s="82"/>
      <c r="NB5" s="82"/>
      <c r="NC5" s="82"/>
      <c r="ND5" s="82"/>
      <c r="NE5" s="82"/>
      <c r="NF5" s="82"/>
      <c r="NG5" s="82"/>
      <c r="NH5" s="82"/>
      <c r="NI5" s="82"/>
      <c r="NJ5" s="82"/>
      <c r="NK5" s="82"/>
      <c r="NL5" s="82"/>
      <c r="NM5" s="82"/>
      <c r="NN5" s="82"/>
      <c r="NO5" s="82"/>
      <c r="NP5" s="82"/>
      <c r="NQ5" s="82"/>
      <c r="NR5" s="82"/>
      <c r="NS5" s="82"/>
      <c r="NT5" s="82"/>
      <c r="NU5" s="82"/>
      <c r="NV5" s="82"/>
      <c r="NW5" s="82"/>
      <c r="NX5" s="82"/>
      <c r="NY5" s="82"/>
      <c r="NZ5" s="82"/>
      <c r="OA5" s="82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7" ht="10.9" customHeight="1" thickBot="1" x14ac:dyDescent="0.3">
      <c r="A6" s="64"/>
      <c r="B6" s="64"/>
      <c r="C6" s="65"/>
      <c r="D6" s="66"/>
      <c r="E6" s="67"/>
      <c r="F6" s="68"/>
      <c r="G6" s="69"/>
      <c r="H6" s="70"/>
      <c r="I6" s="71"/>
      <c r="J6" s="72"/>
      <c r="K6" s="73"/>
      <c r="L6" s="31"/>
      <c r="M6" s="74"/>
      <c r="N6" s="75"/>
      <c r="O6" s="76"/>
      <c r="P6" s="75"/>
      <c r="Q6" s="75"/>
      <c r="R6" s="76"/>
      <c r="S6" s="77"/>
      <c r="T6" s="75"/>
      <c r="U6" s="76"/>
      <c r="V6" s="75"/>
      <c r="W6" s="75"/>
      <c r="X6" s="76"/>
      <c r="Y6" s="77"/>
      <c r="Z6" s="75"/>
      <c r="AA6" s="76"/>
      <c r="AB6" s="75"/>
      <c r="AC6" s="75"/>
      <c r="AD6" s="76"/>
      <c r="AE6" s="77"/>
      <c r="AF6" s="75"/>
      <c r="AG6" s="76"/>
      <c r="AH6" s="75"/>
      <c r="AI6" s="75"/>
      <c r="AJ6" s="76"/>
      <c r="AK6" s="77"/>
      <c r="AL6" s="75"/>
      <c r="AM6" s="76"/>
      <c r="AN6" s="75"/>
      <c r="AO6" s="75"/>
      <c r="AP6" s="76"/>
      <c r="AQ6" s="77"/>
      <c r="AR6" s="75"/>
      <c r="AS6" s="76"/>
      <c r="AT6" s="75"/>
      <c r="AU6" s="75"/>
      <c r="AV6" s="76"/>
      <c r="AW6" s="77"/>
      <c r="AX6" s="75"/>
      <c r="AY6" s="76"/>
      <c r="AZ6" s="75"/>
      <c r="BA6" s="75"/>
      <c r="BB6" s="76"/>
      <c r="BC6" s="77"/>
      <c r="BD6" s="75"/>
      <c r="BE6" s="76"/>
      <c r="BF6" s="75"/>
      <c r="BG6" s="75"/>
      <c r="BH6" s="76"/>
      <c r="BI6" s="77"/>
      <c r="BJ6" s="75"/>
      <c r="BK6" s="76"/>
      <c r="BL6" s="75"/>
      <c r="BM6" s="75"/>
      <c r="BN6" s="76"/>
      <c r="BO6" s="77"/>
      <c r="BP6" s="75"/>
      <c r="BQ6" s="76"/>
      <c r="BR6" s="75"/>
      <c r="BS6" s="75"/>
      <c r="BT6" s="76"/>
      <c r="BU6" s="77"/>
      <c r="BV6" s="75"/>
      <c r="BW6" s="76"/>
      <c r="BX6" s="75"/>
      <c r="BY6" s="75"/>
      <c r="BZ6" s="76"/>
      <c r="CA6" s="77"/>
      <c r="CB6" s="75"/>
      <c r="CC6" s="76"/>
      <c r="CD6" s="75"/>
      <c r="CE6" s="75"/>
      <c r="CF6" s="78"/>
      <c r="CG6" s="28"/>
      <c r="CH6" s="28"/>
      <c r="CJ6" s="91"/>
      <c r="CK6" s="92"/>
      <c r="CL6" s="91"/>
      <c r="CM6" s="92"/>
      <c r="CN6" s="91"/>
      <c r="CO6" s="92"/>
      <c r="CP6" s="91"/>
      <c r="CQ6" s="92"/>
      <c r="CR6" s="91"/>
      <c r="CS6" s="92"/>
      <c r="CT6" s="91"/>
      <c r="CU6" s="92"/>
      <c r="CV6" s="91"/>
      <c r="CW6" s="92"/>
      <c r="CX6" s="91"/>
      <c r="CY6" s="92"/>
      <c r="CZ6" s="91"/>
      <c r="DA6" s="92"/>
      <c r="DB6" s="91"/>
      <c r="DC6" s="92"/>
      <c r="DD6" s="91"/>
      <c r="DE6" s="92"/>
      <c r="DF6" s="91"/>
      <c r="DG6" s="92"/>
    </row>
    <row r="7" spans="1:1027" s="63" customFormat="1" ht="11.25" customHeight="1" thickBot="1" x14ac:dyDescent="0.3">
      <c r="A7" s="39"/>
      <c r="B7" s="39"/>
      <c r="C7" s="38"/>
      <c r="D7" s="40"/>
      <c r="E7" s="42"/>
      <c r="F7" s="62"/>
      <c r="G7" s="6"/>
      <c r="H7" s="35"/>
      <c r="I7" s="34"/>
      <c r="J7" s="33"/>
      <c r="K7" s="32"/>
      <c r="L7" s="31"/>
      <c r="M7" s="27"/>
      <c r="N7" s="29"/>
      <c r="O7" s="58"/>
      <c r="P7" s="29"/>
      <c r="Q7" s="29"/>
      <c r="R7" s="58"/>
      <c r="S7" s="27"/>
      <c r="T7" s="29"/>
      <c r="U7" s="58"/>
      <c r="V7" s="29"/>
      <c r="W7" s="29"/>
      <c r="X7" s="58"/>
      <c r="Y7" s="27"/>
      <c r="Z7" s="29"/>
      <c r="AA7" s="58"/>
      <c r="AB7" s="29"/>
      <c r="AC7" s="29"/>
      <c r="AD7" s="58"/>
      <c r="AE7" s="27"/>
      <c r="AF7" s="29"/>
      <c r="AG7" s="58"/>
      <c r="AH7" s="29"/>
      <c r="AI7" s="29"/>
      <c r="AJ7" s="58"/>
      <c r="AK7" s="27"/>
      <c r="AL7" s="29"/>
      <c r="AM7" s="58"/>
      <c r="AN7" s="29"/>
      <c r="AO7" s="29"/>
      <c r="AP7" s="58"/>
      <c r="AQ7" s="27"/>
      <c r="AR7" s="29"/>
      <c r="AS7" s="58"/>
      <c r="AT7" s="29"/>
      <c r="AU7" s="29"/>
      <c r="AV7" s="58"/>
      <c r="AW7" s="27"/>
      <c r="AX7" s="29"/>
      <c r="AY7" s="58"/>
      <c r="AZ7" s="29"/>
      <c r="BA7" s="29"/>
      <c r="BB7" s="58"/>
      <c r="BC7" s="27"/>
      <c r="BD7" s="29"/>
      <c r="BE7" s="58"/>
      <c r="BF7" s="29"/>
      <c r="BG7" s="29"/>
      <c r="BH7" s="58"/>
      <c r="BI7" s="27"/>
      <c r="BJ7" s="29"/>
      <c r="BK7" s="58"/>
      <c r="BL7" s="29"/>
      <c r="BM7" s="29"/>
      <c r="BN7" s="58"/>
      <c r="BO7" s="27"/>
      <c r="BP7" s="29"/>
      <c r="BQ7" s="58"/>
      <c r="BR7" s="29"/>
      <c r="BS7" s="29"/>
      <c r="BT7" s="58"/>
      <c r="BU7" s="27"/>
      <c r="BV7" s="29"/>
      <c r="BW7" s="58"/>
      <c r="BX7" s="29"/>
      <c r="BY7" s="29"/>
      <c r="BZ7" s="58"/>
      <c r="CA7" s="27"/>
      <c r="CB7" s="29"/>
      <c r="CC7" s="58"/>
      <c r="CD7" s="29"/>
      <c r="CE7" s="29"/>
      <c r="CF7" s="58"/>
      <c r="CG7" s="28"/>
      <c r="CH7" s="28"/>
      <c r="CI7" s="90"/>
      <c r="CJ7" s="91"/>
      <c r="CK7" s="92"/>
      <c r="CL7" s="91"/>
      <c r="CM7" s="92"/>
      <c r="CN7" s="91"/>
      <c r="CO7" s="92"/>
      <c r="CP7" s="91"/>
      <c r="CQ7" s="92"/>
      <c r="CR7" s="91"/>
      <c r="CS7" s="92"/>
      <c r="CT7" s="91"/>
      <c r="CU7" s="92"/>
      <c r="CV7" s="91"/>
      <c r="CW7" s="92"/>
      <c r="CX7" s="91"/>
      <c r="CY7" s="92"/>
      <c r="CZ7" s="91"/>
      <c r="DA7" s="92"/>
      <c r="DB7" s="91"/>
      <c r="DC7" s="92"/>
      <c r="DD7" s="91"/>
      <c r="DE7" s="92"/>
      <c r="DF7" s="91"/>
      <c r="DG7" s="92"/>
      <c r="DH7" s="90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5"/>
      <c r="DT7" s="84"/>
      <c r="DU7" s="84"/>
      <c r="DV7" s="84"/>
      <c r="DW7" s="84"/>
      <c r="DX7" s="84"/>
      <c r="DY7" s="84"/>
      <c r="DZ7" s="84"/>
      <c r="EA7" s="84"/>
      <c r="EB7" s="84"/>
      <c r="EC7" s="84"/>
      <c r="ED7" s="84"/>
      <c r="EE7" s="84"/>
      <c r="EF7" s="84"/>
      <c r="EG7" s="84"/>
      <c r="EH7" s="84"/>
      <c r="EI7" s="84"/>
      <c r="EJ7" s="84"/>
      <c r="EK7" s="84"/>
      <c r="EL7" s="84"/>
      <c r="EM7" s="84"/>
      <c r="EN7" s="84"/>
      <c r="EO7" s="84"/>
      <c r="EP7" s="84"/>
      <c r="EQ7" s="84"/>
      <c r="ER7" s="84"/>
      <c r="ES7" s="84"/>
      <c r="ET7" s="84"/>
      <c r="EU7" s="84"/>
      <c r="EV7" s="84"/>
      <c r="EW7" s="84"/>
      <c r="EX7" s="84"/>
      <c r="EY7" s="84"/>
      <c r="EZ7" s="84"/>
      <c r="FA7" s="84"/>
      <c r="FB7" s="84"/>
      <c r="FC7" s="84"/>
      <c r="FD7" s="84"/>
      <c r="FE7" s="84"/>
      <c r="FF7" s="84"/>
      <c r="FG7" s="84"/>
      <c r="FH7" s="84"/>
      <c r="FI7" s="84"/>
      <c r="FJ7" s="84"/>
      <c r="FK7" s="84"/>
      <c r="FL7" s="84"/>
      <c r="FM7" s="84"/>
      <c r="FN7" s="84"/>
      <c r="FO7" s="84"/>
      <c r="FP7" s="84"/>
      <c r="FQ7" s="84"/>
      <c r="FR7" s="84"/>
      <c r="FS7" s="84"/>
      <c r="FT7" s="84"/>
      <c r="FU7" s="84"/>
      <c r="FV7" s="84"/>
      <c r="FW7" s="84"/>
      <c r="FX7" s="84"/>
      <c r="FY7" s="84"/>
      <c r="FZ7" s="84"/>
      <c r="GA7" s="84"/>
      <c r="GB7" s="84"/>
      <c r="GC7" s="84"/>
      <c r="GD7" s="84"/>
      <c r="GE7" s="84"/>
      <c r="GF7" s="84"/>
      <c r="GG7" s="84"/>
      <c r="GH7" s="84"/>
      <c r="GI7" s="84"/>
      <c r="GJ7" s="84"/>
      <c r="GK7" s="84"/>
      <c r="GL7" s="84"/>
      <c r="GM7" s="84"/>
      <c r="GN7" s="84"/>
      <c r="GO7" s="84"/>
      <c r="GP7" s="84"/>
      <c r="GQ7" s="84"/>
      <c r="GR7" s="84"/>
      <c r="GS7" s="84"/>
      <c r="GT7" s="84"/>
      <c r="GU7" s="84"/>
      <c r="GV7" s="84"/>
      <c r="GW7" s="84"/>
      <c r="GX7" s="84"/>
      <c r="GY7" s="84"/>
      <c r="GZ7" s="84"/>
      <c r="HA7" s="84"/>
      <c r="HB7" s="84"/>
      <c r="HC7" s="84"/>
      <c r="HD7" s="84"/>
      <c r="HE7" s="84"/>
      <c r="HF7" s="84"/>
      <c r="HG7" s="84"/>
      <c r="HH7" s="84"/>
      <c r="HI7" s="84"/>
      <c r="HJ7" s="84"/>
      <c r="HK7" s="84"/>
      <c r="HL7" s="84"/>
      <c r="HM7" s="84"/>
      <c r="HN7" s="84"/>
      <c r="HO7" s="84"/>
      <c r="HP7" s="84"/>
      <c r="HQ7" s="84"/>
      <c r="HR7" s="84"/>
      <c r="HS7" s="84"/>
      <c r="HT7" s="84"/>
      <c r="HU7" s="84"/>
      <c r="HV7" s="84"/>
      <c r="HW7" s="84"/>
      <c r="HX7" s="84"/>
      <c r="HY7" s="84"/>
      <c r="HZ7" s="84"/>
      <c r="IA7" s="84"/>
      <c r="IB7" s="84"/>
      <c r="IC7" s="84"/>
      <c r="ID7" s="84"/>
      <c r="IE7" s="84"/>
      <c r="IF7" s="84"/>
      <c r="IG7" s="84"/>
      <c r="IH7" s="84"/>
      <c r="II7" s="84"/>
      <c r="IJ7" s="84"/>
      <c r="IK7" s="84"/>
      <c r="IL7" s="84"/>
      <c r="IM7" s="84"/>
      <c r="IN7" s="84"/>
      <c r="IO7" s="84"/>
      <c r="IP7" s="84"/>
      <c r="IQ7" s="84"/>
      <c r="IR7" s="84"/>
      <c r="IS7" s="84"/>
      <c r="IT7" s="84"/>
      <c r="IU7" s="84"/>
      <c r="IV7" s="84"/>
      <c r="IW7" s="84"/>
      <c r="IX7" s="84"/>
      <c r="IY7" s="84"/>
      <c r="IZ7" s="84"/>
      <c r="JA7" s="84"/>
      <c r="JB7" s="84"/>
      <c r="JC7" s="84"/>
      <c r="JD7" s="84"/>
      <c r="JE7" s="84"/>
      <c r="JF7" s="84"/>
      <c r="JG7" s="84"/>
      <c r="JH7" s="84"/>
      <c r="JI7" s="84"/>
      <c r="JJ7" s="84"/>
      <c r="JK7" s="84"/>
      <c r="JL7" s="84"/>
      <c r="JM7" s="84"/>
      <c r="JN7" s="84"/>
      <c r="JO7" s="84"/>
      <c r="JP7" s="84"/>
      <c r="JQ7" s="84"/>
      <c r="JR7" s="84"/>
      <c r="JS7" s="84"/>
      <c r="JT7" s="84"/>
      <c r="JU7" s="84"/>
      <c r="JV7" s="84"/>
      <c r="JW7" s="84"/>
      <c r="JX7" s="84"/>
      <c r="JY7" s="84"/>
      <c r="JZ7" s="84"/>
      <c r="KA7" s="84"/>
      <c r="KB7" s="84"/>
      <c r="KC7" s="84"/>
      <c r="KD7" s="84"/>
      <c r="KE7" s="84"/>
      <c r="KF7" s="84"/>
      <c r="KG7" s="84"/>
      <c r="KH7" s="84"/>
      <c r="KI7" s="84"/>
      <c r="KJ7" s="84"/>
      <c r="KK7" s="84"/>
      <c r="KL7" s="84"/>
      <c r="KM7" s="84"/>
      <c r="KN7" s="84"/>
      <c r="KO7" s="84"/>
      <c r="KP7" s="84"/>
      <c r="KQ7" s="84"/>
      <c r="KR7" s="84"/>
      <c r="KS7" s="84"/>
      <c r="KT7" s="84"/>
      <c r="KU7" s="84"/>
      <c r="KV7" s="84"/>
      <c r="KW7" s="84"/>
      <c r="KX7" s="84"/>
      <c r="KY7" s="84"/>
      <c r="KZ7" s="84"/>
      <c r="LA7" s="84"/>
      <c r="LB7" s="84"/>
      <c r="LC7" s="84"/>
      <c r="LD7" s="84"/>
      <c r="LE7" s="84"/>
      <c r="LF7" s="84"/>
      <c r="LG7" s="84"/>
      <c r="LH7" s="84"/>
      <c r="LI7" s="84"/>
      <c r="LJ7" s="84"/>
      <c r="LK7" s="84"/>
      <c r="LL7" s="84"/>
      <c r="LM7" s="84"/>
      <c r="LN7" s="84"/>
      <c r="LO7" s="84"/>
      <c r="LP7" s="84"/>
      <c r="LQ7" s="84"/>
      <c r="LR7" s="84"/>
      <c r="LS7" s="84"/>
      <c r="LT7" s="84"/>
      <c r="LU7" s="84"/>
      <c r="LV7" s="84"/>
      <c r="LW7" s="84"/>
      <c r="LX7" s="84"/>
      <c r="LY7" s="84"/>
      <c r="LZ7" s="84"/>
      <c r="MA7" s="84"/>
      <c r="MB7" s="84"/>
      <c r="MC7" s="84"/>
      <c r="MD7" s="84"/>
      <c r="ME7" s="84"/>
      <c r="MF7" s="84"/>
      <c r="MG7" s="84"/>
      <c r="MH7" s="84"/>
      <c r="MI7" s="84"/>
      <c r="MJ7" s="84"/>
      <c r="MK7" s="84"/>
      <c r="ML7" s="84"/>
      <c r="MM7" s="84"/>
      <c r="MN7" s="84"/>
      <c r="MO7" s="84"/>
      <c r="MP7" s="84"/>
      <c r="MQ7" s="84"/>
      <c r="MR7" s="84"/>
      <c r="MS7" s="84"/>
      <c r="MT7" s="84"/>
      <c r="MU7" s="84"/>
      <c r="MV7" s="84"/>
      <c r="MW7" s="84"/>
      <c r="MX7" s="84"/>
      <c r="MY7" s="84"/>
      <c r="MZ7" s="84"/>
      <c r="NA7" s="84"/>
      <c r="NB7" s="84"/>
      <c r="NC7" s="84"/>
      <c r="ND7" s="84"/>
      <c r="NE7" s="84"/>
      <c r="NF7" s="84"/>
      <c r="NG7" s="84"/>
      <c r="NH7" s="84"/>
      <c r="NI7" s="84"/>
      <c r="NJ7" s="84"/>
      <c r="NK7" s="84"/>
      <c r="NL7" s="84"/>
      <c r="NM7" s="84"/>
      <c r="NN7" s="84"/>
      <c r="NO7" s="84"/>
      <c r="NP7" s="84"/>
      <c r="NQ7" s="84"/>
      <c r="NR7" s="84"/>
      <c r="NS7" s="84"/>
      <c r="NT7" s="84"/>
      <c r="NU7" s="84"/>
      <c r="NV7" s="84"/>
      <c r="NW7" s="84"/>
      <c r="NX7" s="84"/>
      <c r="NY7" s="84"/>
      <c r="NZ7" s="84"/>
      <c r="OA7" s="84"/>
      <c r="OB7" s="79"/>
      <c r="OC7" s="79"/>
      <c r="OD7" s="79"/>
      <c r="OE7" s="79"/>
      <c r="OF7" s="79"/>
      <c r="OG7" s="79"/>
      <c r="OH7" s="79"/>
      <c r="OI7" s="79"/>
      <c r="OJ7" s="79"/>
      <c r="OK7" s="79"/>
      <c r="OL7" s="79"/>
      <c r="OM7" s="79"/>
      <c r="ON7" s="79"/>
      <c r="OO7" s="79"/>
      <c r="OP7" s="79"/>
      <c r="OQ7" s="79"/>
      <c r="OR7" s="79"/>
      <c r="OS7" s="79"/>
      <c r="OT7" s="79"/>
      <c r="OU7" s="79"/>
      <c r="OV7" s="79"/>
      <c r="OW7" s="79"/>
      <c r="OX7" s="79"/>
      <c r="OY7" s="79"/>
      <c r="OZ7" s="79"/>
      <c r="PA7" s="79"/>
      <c r="PB7" s="79"/>
      <c r="PC7" s="79"/>
      <c r="PD7" s="79"/>
      <c r="PE7" s="79"/>
      <c r="PF7" s="79"/>
      <c r="PG7" s="79"/>
      <c r="PH7" s="79"/>
      <c r="PI7" s="79"/>
      <c r="PJ7" s="79"/>
      <c r="PK7" s="79"/>
      <c r="PL7" s="79"/>
      <c r="PM7" s="79"/>
      <c r="PN7" s="79"/>
      <c r="PO7" s="79"/>
      <c r="PP7" s="79"/>
      <c r="PQ7" s="79"/>
      <c r="PR7" s="79"/>
      <c r="PS7" s="79"/>
      <c r="PT7" s="79"/>
      <c r="PU7" s="79"/>
      <c r="PV7" s="79"/>
      <c r="PW7" s="79"/>
      <c r="PX7" s="79"/>
      <c r="PY7" s="79"/>
      <c r="PZ7" s="79"/>
      <c r="QA7" s="79"/>
      <c r="QB7" s="79"/>
      <c r="QC7" s="79"/>
      <c r="QD7" s="79"/>
      <c r="QE7" s="79"/>
      <c r="QF7" s="79"/>
      <c r="QG7" s="79"/>
      <c r="QH7" s="79"/>
      <c r="QI7" s="79"/>
      <c r="QJ7" s="79"/>
      <c r="QK7" s="79"/>
      <c r="QL7" s="79"/>
      <c r="QM7" s="79"/>
      <c r="QN7" s="79"/>
      <c r="QO7" s="79"/>
      <c r="QP7" s="79"/>
      <c r="QQ7" s="79"/>
      <c r="QR7" s="79"/>
      <c r="QS7" s="79"/>
      <c r="QT7" s="79"/>
      <c r="QU7" s="79"/>
      <c r="QV7" s="79"/>
      <c r="QW7" s="79"/>
      <c r="QX7" s="79"/>
      <c r="QY7" s="79"/>
      <c r="QZ7" s="79"/>
      <c r="RA7" s="79"/>
      <c r="RB7" s="79"/>
      <c r="RC7" s="79"/>
      <c r="RD7" s="79"/>
      <c r="RE7" s="79"/>
      <c r="RF7" s="79"/>
      <c r="RG7" s="79"/>
      <c r="RH7" s="79"/>
      <c r="RI7" s="79"/>
      <c r="RJ7" s="79"/>
      <c r="RK7" s="79"/>
      <c r="RL7" s="79"/>
      <c r="RM7" s="79"/>
      <c r="RN7" s="79"/>
      <c r="RO7" s="79"/>
      <c r="RP7" s="79"/>
      <c r="RQ7" s="79"/>
      <c r="RR7" s="79"/>
      <c r="RS7" s="79"/>
      <c r="RT7" s="79"/>
      <c r="RU7" s="79"/>
      <c r="RV7" s="79"/>
      <c r="RW7" s="79"/>
      <c r="RX7" s="79"/>
      <c r="RY7" s="79"/>
      <c r="RZ7" s="79"/>
      <c r="SA7" s="79"/>
      <c r="SB7" s="79"/>
      <c r="SC7" s="79"/>
      <c r="SD7" s="79"/>
      <c r="SE7" s="79"/>
      <c r="SF7" s="79"/>
      <c r="SG7" s="79"/>
      <c r="SH7" s="79"/>
      <c r="SI7" s="79"/>
      <c r="SJ7" s="79"/>
      <c r="SK7" s="79"/>
      <c r="SL7" s="79"/>
      <c r="SM7" s="79"/>
      <c r="SN7" s="79"/>
      <c r="SO7" s="79"/>
      <c r="SP7" s="79"/>
      <c r="SQ7" s="79"/>
      <c r="SR7" s="79"/>
      <c r="SS7" s="79"/>
      <c r="ST7" s="79"/>
      <c r="SU7" s="79"/>
      <c r="SV7" s="79"/>
      <c r="SW7" s="79"/>
      <c r="SX7" s="79"/>
      <c r="SY7" s="79"/>
      <c r="SZ7" s="79"/>
      <c r="TA7" s="79"/>
      <c r="TB7" s="79"/>
      <c r="TC7" s="79"/>
      <c r="TD7" s="79"/>
      <c r="TE7" s="79"/>
      <c r="TF7" s="79"/>
      <c r="TG7" s="79"/>
      <c r="TH7" s="79"/>
      <c r="TI7" s="79"/>
      <c r="TJ7" s="79"/>
      <c r="TK7" s="79"/>
      <c r="TL7" s="79"/>
      <c r="TM7" s="79"/>
      <c r="TN7" s="79"/>
      <c r="TO7" s="79"/>
      <c r="TP7" s="79"/>
      <c r="TQ7" s="79"/>
      <c r="TR7" s="79"/>
      <c r="TS7" s="79"/>
      <c r="TT7" s="79"/>
      <c r="TU7" s="79"/>
      <c r="TV7" s="79"/>
      <c r="TW7" s="79"/>
      <c r="TX7" s="79"/>
      <c r="TY7" s="79"/>
      <c r="TZ7" s="79"/>
      <c r="UA7" s="79"/>
      <c r="UB7" s="79"/>
      <c r="UC7" s="79"/>
      <c r="UD7" s="79"/>
      <c r="UE7" s="79"/>
      <c r="UF7" s="79"/>
      <c r="UG7" s="79"/>
      <c r="UH7" s="79"/>
      <c r="UI7" s="79"/>
      <c r="UJ7" s="79"/>
      <c r="UK7" s="79"/>
      <c r="UL7" s="79"/>
      <c r="UM7" s="79"/>
      <c r="UN7" s="79"/>
      <c r="UO7" s="79"/>
      <c r="UP7" s="79"/>
      <c r="UQ7" s="79"/>
      <c r="UR7" s="79"/>
      <c r="US7" s="79"/>
      <c r="UT7" s="79"/>
      <c r="UU7" s="79"/>
      <c r="UV7" s="79"/>
      <c r="UW7" s="79"/>
      <c r="UX7" s="79"/>
      <c r="UY7" s="79"/>
      <c r="UZ7" s="79"/>
      <c r="VA7" s="79"/>
      <c r="VB7" s="79"/>
      <c r="VC7" s="79"/>
      <c r="VD7" s="79"/>
      <c r="VE7" s="79"/>
      <c r="VF7" s="79"/>
      <c r="VG7" s="79"/>
      <c r="VH7" s="79"/>
      <c r="VI7" s="79"/>
      <c r="VJ7" s="79"/>
      <c r="VK7" s="79"/>
      <c r="VL7" s="79"/>
      <c r="VM7" s="79"/>
      <c r="VN7" s="79"/>
      <c r="VO7" s="79"/>
      <c r="VP7" s="79"/>
      <c r="VQ7" s="79"/>
      <c r="VR7" s="79"/>
      <c r="VS7" s="79"/>
      <c r="VT7" s="79"/>
      <c r="VU7" s="79"/>
      <c r="VV7" s="79"/>
      <c r="VW7" s="79"/>
      <c r="VX7" s="79"/>
      <c r="VY7" s="79"/>
      <c r="VZ7" s="79"/>
      <c r="WA7" s="79"/>
      <c r="WB7" s="79"/>
      <c r="WC7" s="79"/>
      <c r="WD7" s="79"/>
      <c r="WE7" s="79"/>
      <c r="WF7" s="79"/>
      <c r="WG7" s="79"/>
      <c r="WH7" s="79"/>
      <c r="WI7" s="79"/>
      <c r="WJ7" s="79"/>
      <c r="WK7" s="79"/>
      <c r="WL7" s="79"/>
      <c r="WM7" s="79"/>
      <c r="WN7" s="79"/>
      <c r="WO7" s="79"/>
      <c r="WP7" s="79"/>
      <c r="WQ7" s="79"/>
      <c r="WR7" s="79"/>
      <c r="WS7" s="79"/>
      <c r="WT7" s="79"/>
      <c r="WU7" s="79"/>
      <c r="WV7" s="79"/>
      <c r="WW7" s="79"/>
      <c r="WX7" s="79"/>
      <c r="WY7" s="79"/>
      <c r="WZ7" s="79"/>
      <c r="XA7" s="79"/>
      <c r="XB7" s="79"/>
      <c r="XC7" s="79"/>
      <c r="XD7" s="79"/>
      <c r="XE7" s="79"/>
      <c r="XF7" s="79"/>
      <c r="XG7" s="79"/>
      <c r="XH7" s="79"/>
      <c r="XI7" s="79"/>
      <c r="XJ7" s="79"/>
      <c r="XK7" s="79"/>
      <c r="XL7" s="79"/>
      <c r="XM7" s="79"/>
      <c r="XN7" s="79"/>
      <c r="XO7" s="79"/>
      <c r="XP7" s="79"/>
      <c r="XQ7" s="79"/>
      <c r="XR7" s="79"/>
      <c r="XS7" s="79"/>
      <c r="XT7" s="79"/>
      <c r="XU7" s="79"/>
      <c r="XV7" s="79"/>
      <c r="XW7" s="79"/>
      <c r="XX7" s="79"/>
      <c r="XY7" s="79"/>
      <c r="XZ7" s="79"/>
      <c r="YA7" s="79"/>
      <c r="YB7" s="79"/>
      <c r="YC7" s="79"/>
      <c r="YD7" s="79"/>
      <c r="YE7" s="79"/>
      <c r="YF7" s="79"/>
      <c r="YG7" s="79"/>
      <c r="YH7" s="79"/>
      <c r="YI7" s="79"/>
      <c r="YJ7" s="79"/>
      <c r="YK7" s="79"/>
      <c r="YL7" s="79"/>
      <c r="YM7" s="79"/>
      <c r="YN7" s="79"/>
      <c r="YO7" s="79"/>
      <c r="YP7" s="79"/>
      <c r="YQ7" s="79"/>
      <c r="YR7" s="79"/>
      <c r="YS7" s="79"/>
      <c r="YT7" s="79"/>
      <c r="YU7" s="79"/>
      <c r="YV7" s="79"/>
      <c r="YW7" s="79"/>
      <c r="YX7" s="79"/>
      <c r="YY7" s="79"/>
      <c r="YZ7" s="79"/>
      <c r="ZA7" s="79"/>
      <c r="ZB7" s="79"/>
      <c r="ZC7" s="79"/>
      <c r="ZD7" s="79"/>
      <c r="ZE7" s="79"/>
      <c r="ZF7" s="79"/>
      <c r="ZG7" s="79"/>
      <c r="ZH7" s="79"/>
      <c r="ZI7" s="79"/>
      <c r="ZJ7" s="79"/>
      <c r="ZK7" s="79"/>
      <c r="ZL7" s="79"/>
      <c r="ZM7" s="79"/>
      <c r="ZN7" s="79"/>
      <c r="ZO7" s="79"/>
      <c r="ZP7" s="79"/>
      <c r="ZQ7" s="79"/>
      <c r="ZR7" s="79"/>
      <c r="ZS7" s="79"/>
      <c r="ZT7" s="79"/>
      <c r="ZU7" s="79"/>
      <c r="ZV7" s="79"/>
      <c r="ZW7" s="79"/>
      <c r="ZX7" s="79"/>
      <c r="ZY7" s="79"/>
      <c r="ZZ7" s="79"/>
      <c r="AAA7" s="79"/>
      <c r="AAB7" s="79"/>
      <c r="AAC7" s="79"/>
      <c r="AAD7" s="79"/>
      <c r="AAE7" s="79"/>
      <c r="AAF7" s="79"/>
      <c r="AAG7" s="79"/>
      <c r="AAH7" s="79"/>
      <c r="AAI7" s="79"/>
      <c r="AAJ7" s="79"/>
      <c r="AAK7" s="79"/>
      <c r="AAL7" s="79"/>
      <c r="AAM7" s="79"/>
      <c r="AAN7" s="79"/>
      <c r="AAO7" s="79"/>
      <c r="AAP7" s="79"/>
      <c r="AAQ7" s="79"/>
      <c r="AAR7" s="79"/>
      <c r="AAS7" s="79"/>
      <c r="AAT7" s="79"/>
      <c r="AAU7" s="79"/>
      <c r="AAV7" s="79"/>
      <c r="AAW7" s="79"/>
      <c r="AAX7" s="79"/>
      <c r="AAY7" s="79"/>
      <c r="AAZ7" s="79"/>
      <c r="ABA7" s="79"/>
      <c r="ABB7" s="79"/>
      <c r="ABC7" s="79"/>
      <c r="ABD7" s="79"/>
      <c r="ABE7" s="79"/>
      <c r="ABF7" s="79"/>
      <c r="ABG7" s="79"/>
      <c r="ABH7" s="79"/>
      <c r="ABI7" s="79"/>
      <c r="ABJ7" s="79"/>
      <c r="ABK7" s="79"/>
      <c r="ABL7" s="79"/>
      <c r="ABM7" s="79"/>
      <c r="ABN7" s="79"/>
      <c r="ABO7" s="79"/>
      <c r="ABP7" s="79"/>
      <c r="ABQ7" s="79"/>
      <c r="ABR7" s="79"/>
      <c r="ABS7" s="79"/>
      <c r="ABT7" s="79"/>
      <c r="ABU7" s="79"/>
      <c r="ABV7" s="79"/>
      <c r="ABW7" s="79"/>
      <c r="ABX7" s="79"/>
      <c r="ABY7" s="79"/>
      <c r="ABZ7" s="79"/>
      <c r="ACA7" s="79"/>
      <c r="ACB7" s="79"/>
      <c r="ACC7" s="79"/>
      <c r="ACD7" s="79"/>
      <c r="ACE7" s="79"/>
      <c r="ACF7" s="79"/>
      <c r="ACG7" s="79"/>
      <c r="ACH7" s="79"/>
      <c r="ACI7" s="79"/>
      <c r="ACJ7" s="79"/>
      <c r="ACK7" s="79"/>
      <c r="ACL7" s="79"/>
      <c r="ACM7" s="79"/>
      <c r="ACN7" s="79"/>
      <c r="ACO7" s="79"/>
      <c r="ACP7" s="79"/>
      <c r="ACQ7" s="79"/>
      <c r="ACR7" s="79"/>
      <c r="ACS7" s="79"/>
      <c r="ACT7" s="79"/>
      <c r="ACU7" s="79"/>
      <c r="ACV7" s="79"/>
      <c r="ACW7" s="79"/>
      <c r="ACX7" s="79"/>
      <c r="ACY7" s="79"/>
      <c r="ACZ7" s="79"/>
      <c r="ADA7" s="79"/>
      <c r="ADB7" s="79"/>
      <c r="ADC7" s="79"/>
      <c r="ADD7" s="79"/>
      <c r="ADE7" s="79"/>
      <c r="ADF7" s="79"/>
      <c r="ADG7" s="79"/>
      <c r="ADH7" s="79"/>
      <c r="ADI7" s="79"/>
      <c r="ADJ7" s="79"/>
      <c r="ADK7" s="79"/>
      <c r="ADL7" s="79"/>
      <c r="ADM7" s="79"/>
      <c r="ADN7" s="79"/>
      <c r="ADO7" s="79"/>
      <c r="ADP7" s="79"/>
      <c r="ADQ7" s="79"/>
      <c r="ADR7" s="79"/>
      <c r="ADS7" s="79"/>
      <c r="ADT7" s="79"/>
      <c r="ADU7" s="79"/>
      <c r="ADV7" s="79"/>
      <c r="ADW7" s="79"/>
      <c r="ADX7" s="79"/>
      <c r="ADY7" s="79"/>
      <c r="ADZ7" s="79"/>
      <c r="AEA7" s="79"/>
      <c r="AEB7" s="79"/>
      <c r="AEC7" s="79"/>
      <c r="AED7" s="79"/>
      <c r="AEE7" s="79"/>
      <c r="AEF7" s="79"/>
      <c r="AEG7" s="79"/>
      <c r="AEH7" s="79"/>
      <c r="AEI7" s="79"/>
      <c r="AEJ7" s="79"/>
      <c r="AEK7" s="79"/>
      <c r="AEL7" s="79"/>
      <c r="AEM7" s="79"/>
      <c r="AEN7" s="79"/>
      <c r="AEO7" s="79"/>
      <c r="AEP7" s="79"/>
      <c r="AEQ7" s="79"/>
      <c r="AER7" s="79"/>
      <c r="AES7" s="79"/>
      <c r="AET7" s="79"/>
      <c r="AEU7" s="79"/>
      <c r="AEV7" s="79"/>
      <c r="AEW7" s="79"/>
      <c r="AEX7" s="79"/>
      <c r="AEY7" s="79"/>
      <c r="AEZ7" s="79"/>
      <c r="AFA7" s="79"/>
      <c r="AFB7" s="79"/>
      <c r="AFC7" s="79"/>
      <c r="AFD7" s="79"/>
      <c r="AFE7" s="79"/>
      <c r="AFF7" s="79"/>
      <c r="AFG7" s="79"/>
      <c r="AFH7" s="79"/>
      <c r="AFI7" s="79"/>
      <c r="AFJ7" s="79"/>
      <c r="AFK7" s="79"/>
      <c r="AFL7" s="79"/>
      <c r="AFM7" s="79"/>
      <c r="AFN7" s="79"/>
      <c r="AFO7" s="79"/>
      <c r="AFP7" s="79"/>
      <c r="AFQ7" s="79"/>
      <c r="AFR7" s="79"/>
      <c r="AFS7" s="79"/>
      <c r="AFT7" s="79"/>
      <c r="AFU7" s="79"/>
      <c r="AFV7" s="79"/>
      <c r="AFW7" s="79"/>
      <c r="AFX7" s="79"/>
      <c r="AFY7" s="79"/>
      <c r="AFZ7" s="79"/>
      <c r="AGA7" s="79"/>
      <c r="AGB7" s="79"/>
      <c r="AGC7" s="79"/>
      <c r="AGD7" s="79"/>
      <c r="AGE7" s="79"/>
      <c r="AGF7" s="79"/>
      <c r="AGG7" s="79"/>
      <c r="AGH7" s="79"/>
      <c r="AGI7" s="79"/>
      <c r="AGJ7" s="79"/>
      <c r="AGK7" s="79"/>
      <c r="AGL7" s="79"/>
      <c r="AGM7" s="79"/>
      <c r="AGN7" s="79"/>
      <c r="AGO7" s="79"/>
      <c r="AGP7" s="79"/>
      <c r="AGQ7" s="79"/>
      <c r="AGR7" s="79"/>
      <c r="AGS7" s="79"/>
      <c r="AGT7" s="79"/>
      <c r="AGU7" s="79"/>
      <c r="AGV7" s="79"/>
      <c r="AGW7" s="79"/>
      <c r="AGX7" s="79"/>
      <c r="AGY7" s="79"/>
      <c r="AGZ7" s="79"/>
      <c r="AHA7" s="79"/>
      <c r="AHB7" s="79"/>
      <c r="AHC7" s="79"/>
      <c r="AHD7" s="79"/>
      <c r="AHE7" s="79"/>
      <c r="AHF7" s="79"/>
      <c r="AHG7" s="79"/>
      <c r="AHH7" s="79"/>
      <c r="AHI7" s="79"/>
      <c r="AHJ7" s="79"/>
      <c r="AHK7" s="79"/>
      <c r="AHL7" s="79"/>
      <c r="AHM7" s="79"/>
      <c r="AHN7" s="79"/>
      <c r="AHO7" s="79"/>
      <c r="AHP7" s="79"/>
      <c r="AHQ7" s="79"/>
      <c r="AHR7" s="79"/>
      <c r="AHS7" s="79"/>
      <c r="AHT7" s="79"/>
      <c r="AHU7" s="79"/>
      <c r="AHV7" s="79"/>
      <c r="AHW7" s="79"/>
      <c r="AHX7" s="79"/>
      <c r="AHY7" s="79"/>
      <c r="AHZ7" s="79"/>
      <c r="AIA7" s="79"/>
      <c r="AIB7" s="79"/>
      <c r="AIC7" s="79"/>
      <c r="AID7" s="79"/>
      <c r="AIE7" s="79"/>
      <c r="AIF7" s="79"/>
      <c r="AIG7" s="79"/>
      <c r="AIH7" s="79"/>
      <c r="AII7" s="79"/>
      <c r="AIJ7" s="79"/>
      <c r="AIK7" s="79"/>
      <c r="AIL7" s="79"/>
      <c r="AIM7" s="79"/>
      <c r="AIN7" s="79"/>
      <c r="AIO7" s="79"/>
      <c r="AIP7" s="79"/>
      <c r="AIQ7" s="79"/>
      <c r="AIR7" s="79"/>
      <c r="AIS7" s="79"/>
      <c r="AIT7" s="79"/>
      <c r="AIU7" s="79"/>
      <c r="AIV7" s="79"/>
      <c r="AIW7" s="79"/>
      <c r="AIX7" s="79"/>
      <c r="AIY7" s="79"/>
      <c r="AIZ7" s="79"/>
      <c r="AJA7" s="79"/>
      <c r="AJB7" s="79"/>
      <c r="AJC7" s="79"/>
      <c r="AJD7" s="79"/>
      <c r="AJE7" s="79"/>
      <c r="AJF7" s="79"/>
      <c r="AJG7" s="79"/>
      <c r="AJH7" s="79"/>
      <c r="AJI7" s="79"/>
      <c r="AJJ7" s="79"/>
      <c r="AJK7" s="79"/>
      <c r="AJL7" s="79"/>
      <c r="AJM7" s="79"/>
      <c r="AJN7" s="79"/>
      <c r="AJO7" s="79"/>
      <c r="AJP7" s="79"/>
      <c r="AJQ7" s="79"/>
      <c r="AJR7" s="79"/>
      <c r="AJS7" s="79"/>
      <c r="AJT7" s="79"/>
      <c r="AJU7" s="79"/>
      <c r="AJV7" s="79"/>
      <c r="AJW7" s="79"/>
      <c r="AJX7" s="79"/>
      <c r="AJY7" s="79"/>
      <c r="AJZ7" s="79"/>
      <c r="AKA7" s="79"/>
      <c r="AKB7" s="79"/>
      <c r="AKC7" s="79"/>
      <c r="AKD7" s="79"/>
      <c r="AKE7" s="79"/>
      <c r="AKF7" s="79"/>
      <c r="AKG7" s="79"/>
      <c r="AKH7" s="79"/>
      <c r="AKI7" s="79"/>
      <c r="AKJ7" s="79"/>
      <c r="AKK7" s="79"/>
      <c r="AKL7" s="79"/>
      <c r="AKM7" s="79"/>
      <c r="AKN7" s="79"/>
      <c r="AKO7" s="79"/>
      <c r="AKP7" s="79"/>
      <c r="AKQ7" s="79"/>
      <c r="AKR7" s="79"/>
      <c r="AKS7" s="79"/>
      <c r="AKT7" s="79"/>
      <c r="AKU7" s="79"/>
      <c r="AKV7" s="79"/>
      <c r="AKW7" s="79"/>
      <c r="AKX7" s="79"/>
      <c r="AKY7" s="79"/>
      <c r="AKZ7" s="79"/>
      <c r="ALA7" s="79"/>
      <c r="ALB7" s="79"/>
      <c r="ALC7" s="79"/>
      <c r="ALD7" s="79"/>
      <c r="ALE7" s="79"/>
      <c r="ALF7" s="79"/>
      <c r="ALG7" s="79"/>
      <c r="ALH7" s="79"/>
      <c r="ALI7" s="79"/>
      <c r="ALJ7" s="79"/>
      <c r="ALK7" s="79"/>
      <c r="ALL7" s="79"/>
      <c r="ALM7" s="79"/>
      <c r="ALN7" s="79"/>
      <c r="ALO7" s="79"/>
      <c r="ALP7" s="79"/>
      <c r="ALQ7" s="79"/>
      <c r="ALR7" s="79"/>
      <c r="ALS7" s="79"/>
      <c r="ALT7" s="79"/>
      <c r="ALU7" s="79"/>
      <c r="ALV7" s="79"/>
      <c r="ALW7" s="79"/>
      <c r="ALX7" s="79"/>
      <c r="ALY7" s="79"/>
      <c r="ALZ7" s="79"/>
      <c r="AMA7" s="79"/>
      <c r="AMB7" s="79"/>
      <c r="AMC7" s="79"/>
      <c r="AMD7" s="79"/>
      <c r="AME7" s="79"/>
      <c r="AMF7" s="79"/>
      <c r="AMG7" s="79"/>
      <c r="AMH7" s="79"/>
      <c r="AMI7" s="79"/>
      <c r="AMJ7" s="79"/>
      <c r="AMK7" s="79"/>
      <c r="AML7" s="79"/>
      <c r="AMM7" s="79"/>
    </row>
    <row r="8" spans="1:1027" x14ac:dyDescent="0.25">
      <c r="L8" s="25">
        <f>SUM(L3:L7)</f>
        <v>0</v>
      </c>
      <c r="M8" s="25">
        <f>SUM(M3:M7)</f>
        <v>0</v>
      </c>
      <c r="O8" s="60">
        <f>SUM(O3:O7)</f>
        <v>0</v>
      </c>
      <c r="R8" s="60">
        <f>SUM(R3:R7)</f>
        <v>0</v>
      </c>
      <c r="S8" s="25" t="e">
        <f>SUM(S3:S7)</f>
        <v>#VALUE!</v>
      </c>
      <c r="U8" s="60">
        <f>SUM(U3:U7)</f>
        <v>15322.58</v>
      </c>
      <c r="X8" s="60">
        <f>SUM(X3:X7)</f>
        <v>15322.58</v>
      </c>
      <c r="Y8" s="25" t="e">
        <f>SUM(Y3:Y7)</f>
        <v>#VALUE!</v>
      </c>
      <c r="AA8" s="60">
        <f>SUM(AA3:AA7)</f>
        <v>62500</v>
      </c>
      <c r="AD8" s="60">
        <f>SUM(AD3:AD7)</f>
        <v>62500</v>
      </c>
      <c r="AE8" s="25" t="e">
        <f>SUM(AE3:AE7)</f>
        <v>#VALUE!</v>
      </c>
      <c r="AG8" s="60">
        <f>SUM(AG3:AG7)</f>
        <v>56250</v>
      </c>
      <c r="AJ8" s="60">
        <f>SUM(AJ3:AJ7)</f>
        <v>56250</v>
      </c>
      <c r="AK8" s="25" t="e">
        <f>SUM(AK3:AK7)</f>
        <v>#VALUE!</v>
      </c>
      <c r="AM8" s="60">
        <f>SUM(AM3:AM7)</f>
        <v>211693.46000000002</v>
      </c>
      <c r="AP8" s="60">
        <f>SUM(AP3:AP7)</f>
        <v>62500</v>
      </c>
      <c r="AQ8" s="25" t="e">
        <f>SUM(AQ3:AQ7)</f>
        <v>#VALUE!</v>
      </c>
      <c r="AS8" s="60">
        <f>SUM(AS3:AS7)</f>
        <v>312499.95999999996</v>
      </c>
      <c r="AV8" s="60">
        <f>SUM(AV3:AV7)</f>
        <v>270833.32999999996</v>
      </c>
      <c r="AW8" s="25" t="e">
        <f>SUM(AW3:AW7)</f>
        <v>#VALUE!</v>
      </c>
      <c r="AY8" s="60">
        <f>SUM(AY3:AY7)</f>
        <v>312499.95999999996</v>
      </c>
      <c r="BB8" s="60">
        <f>SUM(BB3:BB7)</f>
        <v>312499.95999999996</v>
      </c>
      <c r="BC8" s="25" t="e">
        <f>SUM(BC3:BC7)</f>
        <v>#VALUE!</v>
      </c>
      <c r="BE8" s="60">
        <f>SUM(BE3:BE7)</f>
        <v>0</v>
      </c>
      <c r="BH8" s="60">
        <f>SUM(BH3:BH7)</f>
        <v>0</v>
      </c>
      <c r="BI8" s="25" t="e">
        <f>SUM(BI3:BI7)</f>
        <v>#VALUE!</v>
      </c>
      <c r="BK8" s="60">
        <f>SUM(BK3:BK7)</f>
        <v>0</v>
      </c>
      <c r="BN8" s="60">
        <f>SUM(BN3:BN7)</f>
        <v>0</v>
      </c>
      <c r="BO8" s="25" t="e">
        <f>SUM(BO3:BO5)</f>
        <v>#VALUE!</v>
      </c>
      <c r="BQ8" s="60">
        <f>SUM(BQ3:BQ7)</f>
        <v>0</v>
      </c>
      <c r="BT8" s="60">
        <f>SUM(BT3:BT7)</f>
        <v>0</v>
      </c>
      <c r="BU8" s="25" t="e">
        <f>SUM(BU3:BU7)</f>
        <v>#VALUE!</v>
      </c>
      <c r="BW8" s="60">
        <f>SUM(BW3:BW7)</f>
        <v>0</v>
      </c>
      <c r="BZ8" s="60">
        <f>SUM(BZ3:BZ7)</f>
        <v>0</v>
      </c>
      <c r="CA8" s="25" t="e">
        <f>SUM(CA3:CA7)</f>
        <v>#VALUE!</v>
      </c>
      <c r="CC8" s="60">
        <f>SUM(CC3:CC7)</f>
        <v>0</v>
      </c>
      <c r="CF8" s="60">
        <f>SUM(CF3:CF7)</f>
        <v>0</v>
      </c>
      <c r="CG8" s="25"/>
      <c r="CH8" s="25"/>
    </row>
    <row r="9" spans="1:1027" x14ac:dyDescent="0.25">
      <c r="L9"/>
      <c r="M9"/>
      <c r="CA9" s="25"/>
      <c r="CF9" s="60"/>
      <c r="CG9" s="25"/>
      <c r="CH9" s="25"/>
    </row>
    <row r="10" spans="1:1027" x14ac:dyDescent="0.25">
      <c r="L10"/>
      <c r="M10"/>
    </row>
    <row r="11" spans="1:1027" x14ac:dyDescent="0.25">
      <c r="L11" s="24" t="s">
        <v>25</v>
      </c>
      <c r="M11" s="25">
        <f>$O$8+$U$8+$AA$8+$AG$8+$AM$8+$AS$8+$AY$8+$BE$8+$BK$8+$BQ$8+$BW$8+$CC$8</f>
        <v>970765.96</v>
      </c>
    </row>
    <row r="12" spans="1:1027" x14ac:dyDescent="0.25">
      <c r="L12" s="24" t="s">
        <v>24</v>
      </c>
      <c r="M12" s="23">
        <f>$R$8+$X$8+$AD$8+$AJ$8+$AP$8+$AV$8+$BB$8+$BH$8+$BN$8+$BT$8+$CF$8+BZ8</f>
        <v>779905.86999999988</v>
      </c>
    </row>
  </sheetData>
  <mergeCells count="26">
    <mergeCell ref="F1:F2"/>
    <mergeCell ref="A1:A2"/>
    <mergeCell ref="B1:B2"/>
    <mergeCell ref="C1:C2"/>
    <mergeCell ref="D1:D2"/>
    <mergeCell ref="E1:E2"/>
    <mergeCell ref="G1:G2"/>
    <mergeCell ref="H1:H2"/>
    <mergeCell ref="I1:I2"/>
    <mergeCell ref="J1:J2"/>
    <mergeCell ref="M1:CH1"/>
    <mergeCell ref="K1:K2"/>
    <mergeCell ref="L1:L2"/>
    <mergeCell ref="DB2:DC2"/>
    <mergeCell ref="DD2:DE2"/>
    <mergeCell ref="DF2:DG2"/>
    <mergeCell ref="CJ1:DG1"/>
    <mergeCell ref="CJ2:CK2"/>
    <mergeCell ref="CL2:CM2"/>
    <mergeCell ref="CN2:CO2"/>
    <mergeCell ref="CP2:CQ2"/>
    <mergeCell ref="CR2:CS2"/>
    <mergeCell ref="CT2:CU2"/>
    <mergeCell ref="CV2:CW2"/>
    <mergeCell ref="CX2:CY2"/>
    <mergeCell ref="CZ2:DA2"/>
  </mergeCells>
  <pageMargins left="0.196527777777778" right="0.196527777777778" top="0.196527777777778" bottom="0.196527777777778" header="0.51180555555555496" footer="0.51180555555555496"/>
  <pageSetup paperSize="9" firstPageNumber="0" fitToHeight="1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Список!$L$3:$L$6</xm:f>
          </x14:formula1>
          <xm:sqref>K3:K7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2"/>
  <sheetViews>
    <sheetView zoomScaleNormal="100" workbookViewId="0">
      <selection activeCell="D9" sqref="D9"/>
    </sheetView>
  </sheetViews>
  <sheetFormatPr defaultRowHeight="15" x14ac:dyDescent="0.25"/>
  <cols>
    <col min="1" max="1" width="9.140625" style="49"/>
    <col min="2" max="2" width="11.140625" style="49" customWidth="1"/>
    <col min="3" max="4" width="16.85546875" style="49" customWidth="1"/>
    <col min="5" max="5" width="16" style="49" customWidth="1"/>
    <col min="6" max="6" width="16.5703125" style="49" customWidth="1"/>
    <col min="7" max="7" width="23.85546875" style="49" customWidth="1"/>
    <col min="8" max="8" width="16" style="49" bestFit="1" customWidth="1"/>
    <col min="9" max="9" width="19.28515625" style="49" bestFit="1" customWidth="1"/>
    <col min="10" max="10" width="12.5703125" style="49" customWidth="1"/>
    <col min="11" max="11" width="20.85546875" style="49" customWidth="1"/>
    <col min="12" max="12" width="19.140625" style="49" customWidth="1"/>
    <col min="13" max="13" width="20.28515625" style="49" customWidth="1"/>
    <col min="14" max="1026" width="9.140625" style="49"/>
  </cols>
  <sheetData>
    <row r="1" spans="2:14" x14ac:dyDescent="0.25">
      <c r="B1"/>
      <c r="C1"/>
      <c r="D1"/>
      <c r="E1"/>
      <c r="F1"/>
      <c r="G1"/>
      <c r="H1"/>
      <c r="I1"/>
      <c r="J1"/>
      <c r="K1"/>
      <c r="L1"/>
      <c r="M1"/>
      <c r="N1"/>
    </row>
    <row r="2" spans="2:14" x14ac:dyDescent="0.25">
      <c r="B2" s="56" t="s">
        <v>69</v>
      </c>
      <c r="C2" s="57" t="s">
        <v>68</v>
      </c>
      <c r="D2" s="56" t="s">
        <v>17</v>
      </c>
      <c r="E2" s="57" t="s">
        <v>67</v>
      </c>
      <c r="F2" s="56" t="s">
        <v>66</v>
      </c>
      <c r="G2" s="57" t="s">
        <v>65</v>
      </c>
      <c r="H2" s="56" t="s">
        <v>17</v>
      </c>
      <c r="I2" s="57" t="s">
        <v>64</v>
      </c>
      <c r="J2" s="56" t="s">
        <v>63</v>
      </c>
      <c r="K2" s="57" t="s">
        <v>62</v>
      </c>
      <c r="L2" s="56" t="s">
        <v>61</v>
      </c>
      <c r="M2" s="55" t="s">
        <v>71</v>
      </c>
      <c r="N2" s="52"/>
    </row>
    <row r="3" spans="2:14" x14ac:dyDescent="0.25">
      <c r="B3" s="51" t="s">
        <v>60</v>
      </c>
      <c r="C3" s="51" t="s">
        <v>10</v>
      </c>
      <c r="D3" s="51" t="s">
        <v>9</v>
      </c>
      <c r="E3" s="51" t="s">
        <v>59</v>
      </c>
      <c r="F3" s="51" t="s">
        <v>59</v>
      </c>
      <c r="G3" s="51" t="s">
        <v>0</v>
      </c>
      <c r="H3" s="51" t="s">
        <v>9</v>
      </c>
      <c r="I3" s="51" t="s">
        <v>58</v>
      </c>
      <c r="J3" s="51" t="s">
        <v>13</v>
      </c>
      <c r="K3" s="51" t="s">
        <v>57</v>
      </c>
      <c r="L3" s="51" t="s">
        <v>8</v>
      </c>
      <c r="M3" s="49" t="s">
        <v>72</v>
      </c>
    </row>
    <row r="4" spans="2:14" x14ac:dyDescent="0.25">
      <c r="B4" s="51" t="s">
        <v>6</v>
      </c>
      <c r="C4" s="51" t="s">
        <v>56</v>
      </c>
      <c r="D4" s="51" t="s">
        <v>54</v>
      </c>
      <c r="E4" s="51" t="s">
        <v>55</v>
      </c>
      <c r="F4" s="51" t="s">
        <v>55</v>
      </c>
      <c r="G4" s="51" t="s">
        <v>5</v>
      </c>
      <c r="H4" s="51" t="s">
        <v>54</v>
      </c>
      <c r="I4" s="51" t="s">
        <v>53</v>
      </c>
      <c r="J4" s="51" t="s">
        <v>12</v>
      </c>
      <c r="K4" s="51" t="s">
        <v>52</v>
      </c>
      <c r="L4" s="51" t="s">
        <v>51</v>
      </c>
      <c r="M4" s="49" t="s">
        <v>55</v>
      </c>
    </row>
    <row r="5" spans="2:14" x14ac:dyDescent="0.25">
      <c r="B5" s="51" t="s">
        <v>4</v>
      </c>
      <c r="C5" s="51" t="s">
        <v>50</v>
      </c>
      <c r="D5" s="51" t="s">
        <v>49</v>
      </c>
      <c r="E5" s="51" t="s">
        <v>1</v>
      </c>
      <c r="F5" s="51" t="s">
        <v>1</v>
      </c>
      <c r="G5" s="51" t="s">
        <v>80</v>
      </c>
      <c r="H5" s="51" t="s">
        <v>49</v>
      </c>
      <c r="I5" s="51" t="s">
        <v>48</v>
      </c>
      <c r="J5" s="51" t="s">
        <v>47</v>
      </c>
      <c r="K5" s="51"/>
      <c r="L5" s="51" t="s">
        <v>46</v>
      </c>
      <c r="M5" s="49" t="s">
        <v>5</v>
      </c>
    </row>
    <row r="6" spans="2:14" x14ac:dyDescent="0.25">
      <c r="B6" s="51" t="s">
        <v>45</v>
      </c>
      <c r="C6" s="51" t="s">
        <v>2</v>
      </c>
      <c r="D6" s="51"/>
      <c r="E6" s="51"/>
      <c r="F6" s="51"/>
      <c r="G6" s="51"/>
      <c r="H6" s="51"/>
      <c r="I6" s="51" t="s">
        <v>44</v>
      </c>
      <c r="J6" s="51" t="s">
        <v>43</v>
      </c>
      <c r="K6" s="51"/>
      <c r="L6" s="51" t="s">
        <v>42</v>
      </c>
    </row>
    <row r="7" spans="2:14" x14ac:dyDescent="0.25">
      <c r="B7" s="51" t="s">
        <v>41</v>
      </c>
      <c r="C7" s="51"/>
      <c r="D7" s="51"/>
      <c r="E7" s="51"/>
      <c r="F7" s="51"/>
      <c r="G7" s="51"/>
      <c r="H7" s="51"/>
      <c r="I7" s="51" t="s">
        <v>40</v>
      </c>
      <c r="J7" s="51" t="s">
        <v>75</v>
      </c>
      <c r="K7" s="51"/>
      <c r="L7" s="51"/>
    </row>
    <row r="8" spans="2:14" x14ac:dyDescent="0.25">
      <c r="B8" s="51" t="s">
        <v>39</v>
      </c>
      <c r="C8" s="51"/>
      <c r="D8" s="51"/>
      <c r="E8" s="51"/>
      <c r="F8" s="51"/>
      <c r="G8" s="51"/>
      <c r="H8" s="51"/>
      <c r="I8" s="51" t="s">
        <v>38</v>
      </c>
      <c r="J8" s="51"/>
      <c r="K8" s="51"/>
      <c r="L8" s="51"/>
    </row>
    <row r="9" spans="2:14" x14ac:dyDescent="0.25">
      <c r="B9" s="51" t="s">
        <v>37</v>
      </c>
      <c r="C9" s="51"/>
      <c r="D9" s="51"/>
      <c r="E9" s="51"/>
      <c r="F9" s="51"/>
      <c r="G9" s="51"/>
      <c r="H9" s="51"/>
      <c r="I9" s="51" t="s">
        <v>36</v>
      </c>
      <c r="J9" s="51"/>
      <c r="K9" s="51"/>
      <c r="L9" s="51"/>
    </row>
    <row r="10" spans="2:14" x14ac:dyDescent="0.25">
      <c r="B10" s="51" t="s">
        <v>3</v>
      </c>
      <c r="C10" s="51"/>
      <c r="D10" s="51"/>
      <c r="E10" s="51"/>
      <c r="F10" s="51"/>
      <c r="G10" s="51"/>
      <c r="H10" s="51"/>
      <c r="I10" s="51" t="s">
        <v>35</v>
      </c>
      <c r="J10" s="51"/>
      <c r="K10" s="51"/>
      <c r="L10" s="51"/>
    </row>
    <row r="11" spans="2:14" x14ac:dyDescent="0.25">
      <c r="B11" s="49" t="s">
        <v>7</v>
      </c>
      <c r="I11" s="50" t="s">
        <v>34</v>
      </c>
    </row>
    <row r="12" spans="2:14" x14ac:dyDescent="0.25">
      <c r="B12" s="49" t="s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Реестр 2018</vt:lpstr>
      <vt:lpstr>ТП_ТО_Аренда 2018</vt:lpstr>
      <vt:lpstr>Список</vt:lpstr>
      <vt:lpstr>'ТП_ТО_Аренда 2018'!_ФильтрБазыДанных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Murad Zh</dc:creator>
  <cp:lastModifiedBy>Kuznetsov K.</cp:lastModifiedBy>
  <dcterms:created xsi:type="dcterms:W3CDTF">2018-08-10T18:55:56Z</dcterms:created>
  <dcterms:modified xsi:type="dcterms:W3CDTF">2019-06-18T19:05:37Z</dcterms:modified>
</cp:coreProperties>
</file>