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uyukelek" sheetId="1" r:id="rId4"/>
    <sheet name="Sayfa3" sheetId="2" r:id="rId5"/>
  </sheets>
  <definedNames>
    <definedName name="_xlnm.Print_Area" localSheetId="0">'buyukelek'!$A$1:$K$52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<sst xmlns="http://schemas.openxmlformats.org/spreadsheetml/2006/main" uniqueCount="72">
  <si>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</si>
  <si>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</si>
  <si>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</si>
  <si>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</si>
  <si>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Başlangıç Tarihi:</t>
  </si>
  <si>
    <t xml:space="preserve">Proje Adı           </t>
  </si>
  <si>
    <t>Afyon-Banaz Gar YHT Projesi</t>
  </si>
  <si>
    <t>Bitiş Tarihi:</t>
  </si>
  <si>
    <t xml:space="preserve">Elek için alınanan toplam numune ağırlığı(gr) </t>
  </si>
  <si>
    <t xml:space="preserve">Numune No    </t>
  </si>
  <si>
    <t>SK-1</t>
  </si>
  <si>
    <t>Deney Standardı:</t>
  </si>
  <si>
    <t>TS 1900 - 1</t>
  </si>
  <si>
    <t>Derinlik</t>
  </si>
  <si>
    <t>Lab. Kod No:</t>
  </si>
  <si>
    <t>Z-000321</t>
  </si>
  <si>
    <t>ELEK ANALİZİ DENEY RAPORU</t>
  </si>
  <si>
    <t>Elek No</t>
  </si>
  <si>
    <t>Açıklık 
(mm)</t>
  </si>
  <si>
    <t>Elekte 
kalan (gr)</t>
  </si>
  <si>
    <t>Toplam elekte 
kalan (gr)</t>
  </si>
  <si>
    <t>Toplam elekten 
geçen (gr)</t>
  </si>
  <si>
    <t>Elekten geçen 
( % )</t>
  </si>
  <si>
    <t>3 "</t>
  </si>
  <si>
    <t>2 1/2 "</t>
  </si>
  <si>
    <t>2 "</t>
  </si>
  <si>
    <t>1 1/2 "</t>
  </si>
  <si>
    <t>1 "</t>
  </si>
  <si>
    <t>3/4"</t>
  </si>
  <si>
    <t>Toplamda  3/4" üzeri malzeme (gr)</t>
  </si>
  <si>
    <t>1/2 "</t>
  </si>
  <si>
    <t>Toplamda  3/4" altı malzeme (gr)</t>
  </si>
  <si>
    <t>3/8 "</t>
  </si>
  <si>
    <t>Çeyrekleme ile 3/4" altı malzemeden, elek analizi için alınan malzeme (gr)</t>
  </si>
  <si>
    <t># 4</t>
  </si>
  <si>
    <t xml:space="preserve"> # 10</t>
  </si>
  <si>
    <t># 40</t>
  </si>
  <si>
    <t># 200</t>
  </si>
  <si>
    <t>Çakıl</t>
  </si>
  <si>
    <t>Elekten 
geçen (%)</t>
  </si>
  <si>
    <t>Çakıl %</t>
  </si>
  <si>
    <t>Kum %</t>
  </si>
  <si>
    <t>Silt-Kil %</t>
  </si>
  <si>
    <t>Kum</t>
  </si>
  <si>
    <t>,</t>
  </si>
  <si>
    <t>Silt-Kil</t>
  </si>
  <si>
    <t>Ağırlıklar</t>
  </si>
  <si>
    <t>%10-#200-200gr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</si>
  <si>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10</t>
    </r>
  </si>
  <si>
    <t>%10-4,75-400gr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</si>
  <si>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30</t>
    </r>
  </si>
  <si>
    <t>%10-9,5-500gr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</si>
  <si>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60</t>
    </r>
  </si>
  <si>
    <t>%10-12,5-1KG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</si>
  <si>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u</t>
    </r>
  </si>
  <si>
    <t>%10-20-2KG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</si>
  <si>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r</t>
    </r>
  </si>
  <si>
    <t>%10-40-15KG</t>
  </si>
  <si>
    <t>%10-50-35KG</t>
  </si>
  <si>
    <t>LL</t>
  </si>
  <si>
    <t>PL</t>
  </si>
  <si>
    <t>PI</t>
  </si>
  <si>
    <t>NP</t>
  </si>
  <si>
    <t>İnce malzeme türü</t>
  </si>
  <si>
    <t>Zemin Sınıfı (USCS)</t>
  </si>
  <si>
    <t>SM</t>
  </si>
  <si>
    <t xml:space="preserve">Toplam Numune Ağ.(gr) </t>
  </si>
  <si>
    <t>FATMA SÖNMEZ</t>
  </si>
  <si>
    <t>Metin ÖZ</t>
  </si>
  <si>
    <t>Deney Sorumlusu-Jeoloji Müh.</t>
  </si>
  <si>
    <t>Laboratuvar Müdürü</t>
  </si>
  <si>
    <t>FR.104 / 09.11.2015-02</t>
  </si>
</sst>
</file>

<file path=xl/styles.xml><?xml version="1.0" encoding="utf-8"?>
<styleSheet xmlns="http://schemas.openxmlformats.org/spreadsheetml/2006/main" xml:space="preserve">
  <numFmts count="3">
    <numFmt numFmtId="164" formatCode="0.00;[Red]0.00"/>
    <numFmt numFmtId="165" formatCode="0.0"/>
    <numFmt numFmtId="166" formatCode="0.000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Bookman Old Style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22"/>
      <color rgb="FF000000"/>
      <name val="Calibri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2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164" fillId="2" borderId="1" applyFont="1" applyNumberFormat="1" applyFill="0" applyBorder="1" applyAlignment="1">
      <alignment horizontal="centerContinuous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general" vertical="center" textRotation="0" wrapText="false" shrinkToFit="false"/>
    </xf>
    <xf xfId="0" fontId="1" quotePrefix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quotePrefix="1" numFmtId="16" fillId="2" borderId="1" applyFont="1" applyNumberFormat="1" applyFill="0" applyBorder="1" applyAlignment="1">
      <alignment horizontal="center" vertical="center" textRotation="0" wrapText="false" shrinkToFit="false"/>
    </xf>
    <xf xfId="0" fontId="1" numFmtId="165" fillId="2" borderId="1" applyFont="1" applyNumberFormat="1" applyFill="0" applyBorder="1" applyAlignment="1">
      <alignment horizontal="general" vertical="center" textRotation="0" wrapText="false" shrinkToFit="false"/>
    </xf>
    <xf xfId="0" fontId="1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false" shrinkToFit="false"/>
    </xf>
    <xf xfId="0" fontId="4" numFmtId="2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6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Continuous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1" fillId="2" borderId="0" applyFont="1" applyNumberFormat="1" applyFill="0" applyBorder="0" applyAlignment="1">
      <alignment horizontal="right" vertical="center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165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true" shrinkToFit="false"/>
    </xf>
    <xf xfId="0" fontId="1" numFmtId="2" fillId="3" borderId="1" applyFont="1" applyNumberFormat="1" applyFill="1" applyBorder="1" applyAlignment="1">
      <alignment horizontal="general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true" shrinkToFit="false"/>
    </xf>
    <xf xfId="0" fontId="7" numFmtId="165" fillId="2" borderId="5" applyFont="1" applyNumberFormat="1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9" numFmtId="14" fillId="2" borderId="0" applyFont="1" applyNumberFormat="1" applyFill="0" applyBorder="0" applyAlignment="1">
      <alignment horizontal="left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65" fillId="2" borderId="1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85725</xdr:rowOff>
    </xdr:from>
    <xdr:ext cx="390525" cy="581025"/>
    <xdr:pic>
      <xdr:nvPicPr>
        <xdr:cNvPr id="1" name="Resi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3"/>
  <sheetViews>
    <sheetView tabSelected="1" workbookViewId="0" zoomScale="85" zoomScaleNormal="85" showGridLines="true" showRowColHeaders="1">
      <selection activeCell="M8" sqref="M8"/>
    </sheetView>
  </sheetViews>
  <sheetFormatPr defaultRowHeight="14.4" outlineLevelRow="0" outlineLevelCol="0"/>
  <cols>
    <col min="1" max="1" width="11.42578125" customWidth="true" style="25"/>
    <col min="2" max="2" width="1.7109375" customWidth="true" style="25"/>
    <col min="3" max="3" width="9.140625" customWidth="true" style="25"/>
    <col min="4" max="4" width="10" customWidth="true" style="25"/>
    <col min="5" max="5" width="10.140625" customWidth="true" style="25"/>
    <col min="6" max="6" width="9.140625" customWidth="true" style="25"/>
    <col min="7" max="7" width="9.140625" customWidth="true" style="25"/>
    <col min="8" max="8" width="9.5703125" customWidth="true" style="25"/>
    <col min="9" max="9" width="9.140625" customWidth="true" style="25"/>
    <col min="10" max="10" width="1.7109375" customWidth="true" style="25"/>
    <col min="11" max="11" width="10.7109375" customWidth="true" style="25"/>
    <col min="12" max="12" width="7.7109375" customWidth="true" style="25"/>
    <col min="13" max="13" width="10.7109375" customWidth="true" style="25"/>
    <col min="14" max="14" width="10.7109375" customWidth="true" style="25"/>
    <col min="15" max="15" width="10.7109375" customWidth="true" style="25"/>
    <col min="16" max="16" width="10.7109375" customWidth="true" style="25"/>
    <col min="17" max="17" width="17" customWidth="true" style="25"/>
    <col min="18" max="18" width="17" customWidth="true" style="25"/>
    <col min="19" max="19" width="17" customWidth="true" style="25"/>
    <col min="20" max="20" width="10.7109375" customWidth="true" style="25"/>
    <col min="21" max="21" width="9.140625" customWidth="true" style="25"/>
  </cols>
  <sheetData>
    <row r="1" spans="1:29" customHeight="1" ht="2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customHeight="1" ht="15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customHeight="1" ht="9.7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customHeight="1" ht="15">
      <c r="A7" s="54" t="s">
        <v>2</v>
      </c>
      <c r="B7" s="55" t="s">
        <v>3</v>
      </c>
      <c r="C7" s="78"/>
      <c r="D7" s="59"/>
      <c r="E7" s="59"/>
      <c r="F7" s="56"/>
      <c r="G7" s="60"/>
      <c r="H7" s="61"/>
      <c r="I7" s="61" t="s">
        <v>4</v>
      </c>
      <c r="J7" s="94">
        <v>43039</v>
      </c>
      <c r="K7" s="94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>
      <c r="A8" s="54" t="s">
        <v>5</v>
      </c>
      <c r="B8" s="55" t="s">
        <v>3</v>
      </c>
      <c r="C8" s="79" t="s">
        <v>6</v>
      </c>
      <c r="D8" s="67"/>
      <c r="E8" s="67"/>
      <c r="F8" s="67"/>
      <c r="G8" s="60"/>
      <c r="H8" s="67"/>
      <c r="I8" s="62" t="s">
        <v>7</v>
      </c>
      <c r="J8" s="94">
        <v>43040</v>
      </c>
      <c r="K8" s="94"/>
      <c r="M8" s="107" t="s">
        <v>8</v>
      </c>
      <c r="N8" s="108">
        <f>T20+T21</f>
        <v>189.31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>
      <c r="A9" s="54" t="s">
        <v>9</v>
      </c>
      <c r="B9" s="55" t="s">
        <v>3</v>
      </c>
      <c r="C9" s="57" t="s">
        <v>10</v>
      </c>
      <c r="D9" s="57"/>
      <c r="E9" s="58"/>
      <c r="F9" s="58"/>
      <c r="G9" s="55"/>
      <c r="H9" s="62"/>
      <c r="I9" s="62" t="s">
        <v>11</v>
      </c>
      <c r="J9" s="96" t="s">
        <v>12</v>
      </c>
      <c r="K9" s="96"/>
      <c r="M9" s="107"/>
      <c r="N9" s="108"/>
      <c r="Y9" s="28"/>
      <c r="Z9" s="28"/>
      <c r="AA9" s="28"/>
      <c r="AB9" s="28"/>
      <c r="AC9" s="28"/>
    </row>
    <row r="10" spans="1:29" customHeight="1" ht="15">
      <c r="A10" s="55" t="s">
        <v>13</v>
      </c>
      <c r="B10" s="55" t="s">
        <v>3</v>
      </c>
      <c r="C10" s="63">
        <v>12</v>
      </c>
      <c r="D10" s="64"/>
      <c r="E10" s="64"/>
      <c r="F10" s="64"/>
      <c r="G10" s="64"/>
      <c r="H10" s="62"/>
      <c r="I10" s="62" t="s">
        <v>14</v>
      </c>
      <c r="J10" s="95" t="s">
        <v>15</v>
      </c>
      <c r="K10" s="95"/>
      <c r="M10" s="107"/>
      <c r="N10" s="108"/>
      <c r="Y10" s="28"/>
      <c r="Z10" s="28"/>
      <c r="AA10" s="28"/>
      <c r="AB10" s="28"/>
      <c r="AC10" s="28"/>
    </row>
    <row r="11" spans="1:29" customHeight="1" ht="1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107"/>
      <c r="N11" s="108"/>
      <c r="Y11" s="28"/>
      <c r="Z11" s="28"/>
      <c r="AA11" s="28"/>
      <c r="AB11" s="28"/>
      <c r="AC11" s="28"/>
    </row>
    <row r="12" spans="1:29">
      <c r="A12" s="97" t="s">
        <v>16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M12" s="107"/>
      <c r="N12" s="108"/>
      <c r="Y12" s="28"/>
      <c r="Z12" s="28"/>
      <c r="AA12" s="28"/>
      <c r="AB12" s="28"/>
      <c r="AC12" s="28"/>
    </row>
    <row r="13" spans="1:29" customHeight="1" ht="16.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89" t="s">
        <v>17</v>
      </c>
      <c r="N13" s="91" t="s">
        <v>18</v>
      </c>
      <c r="O13" s="92" t="s">
        <v>19</v>
      </c>
      <c r="P13" s="101" t="s">
        <v>19</v>
      </c>
      <c r="Q13" s="91" t="s">
        <v>20</v>
      </c>
      <c r="R13" s="91" t="s">
        <v>21</v>
      </c>
      <c r="S13" s="91" t="s">
        <v>22</v>
      </c>
      <c r="X13" s="28"/>
      <c r="Y13" s="28"/>
      <c r="Z13" s="28"/>
      <c r="AA13" s="28"/>
      <c r="AB13" s="28"/>
      <c r="AC13" s="28"/>
    </row>
    <row r="14" spans="1:2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90"/>
      <c r="N14" s="90"/>
      <c r="O14" s="93"/>
      <c r="P14" s="102"/>
      <c r="Q14" s="90"/>
      <c r="R14" s="90"/>
      <c r="S14" s="90"/>
      <c r="X14" s="28"/>
      <c r="Y14" s="28"/>
      <c r="Z14" s="28"/>
      <c r="AA14" s="28"/>
      <c r="AB14" s="28"/>
      <c r="AC14" s="28"/>
    </row>
    <row r="15" spans="1:2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23</v>
      </c>
      <c r="N15" s="8">
        <v>75</v>
      </c>
      <c r="O15" s="39"/>
      <c r="P15" s="10">
        <f>O15</f>
        <v/>
      </c>
      <c r="Q15" s="11">
        <f>P15</f>
        <v/>
      </c>
      <c r="R15" s="12">
        <f>+N$8-Q15</f>
        <v>189.31</v>
      </c>
      <c r="S15" s="12">
        <f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24</v>
      </c>
      <c r="N16" s="8">
        <v>63</v>
      </c>
      <c r="O16" s="39"/>
      <c r="P16" s="10">
        <f>O16</f>
        <v/>
      </c>
      <c r="Q16" s="11">
        <f>+Q15+P16</f>
        <v>0</v>
      </c>
      <c r="R16" s="12">
        <f>+N$8-Q16</f>
        <v>189.31</v>
      </c>
      <c r="S16" s="12">
        <f>+(R16/$N$8)*100</f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25</v>
      </c>
      <c r="N17" s="8">
        <v>50</v>
      </c>
      <c r="O17" s="39"/>
      <c r="P17" s="10">
        <f>O17</f>
        <v/>
      </c>
      <c r="Q17" s="11">
        <f>+Q16+P17</f>
        <v>0</v>
      </c>
      <c r="R17" s="12">
        <f>+N$8-Q17</f>
        <v>189.31</v>
      </c>
      <c r="S17" s="12">
        <f>+(R17/$N$8)*100</f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26</v>
      </c>
      <c r="N18" s="8">
        <v>37.5</v>
      </c>
      <c r="O18" s="39"/>
      <c r="P18" s="10">
        <f>O18</f>
        <v/>
      </c>
      <c r="Q18" s="11">
        <f>+Q17+P18</f>
        <v>0</v>
      </c>
      <c r="R18" s="12">
        <f>+N$8-Q18</f>
        <v>189.31</v>
      </c>
      <c r="S18" s="12">
        <f>+(R18/$N$8)*100</f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27</v>
      </c>
      <c r="N19" s="8">
        <v>25</v>
      </c>
      <c r="O19" s="39"/>
      <c r="P19" s="10">
        <f>O19</f>
        <v/>
      </c>
      <c r="Q19" s="11">
        <f>+Q18+P19</f>
        <v>0</v>
      </c>
      <c r="R19" s="12">
        <f>+N$8-Q19</f>
        <v>189.31</v>
      </c>
      <c r="S19" s="12">
        <f>+(R19/$N$8)*100</f>
        <v>100</v>
      </c>
      <c r="T19" s="1"/>
      <c r="U19" s="13"/>
      <c r="V19" s="28"/>
      <c r="W19" s="28"/>
      <c r="X19" s="28"/>
    </row>
    <row r="20" spans="1:2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28</v>
      </c>
      <c r="N20" s="8">
        <v>19</v>
      </c>
      <c r="O20" s="39"/>
      <c r="P20" s="10">
        <f>O20</f>
        <v/>
      </c>
      <c r="Q20" s="11">
        <f>+Q19+P20</f>
        <v>0</v>
      </c>
      <c r="R20" s="12">
        <f>+N$8-Q20</f>
        <v>189.31</v>
      </c>
      <c r="S20" s="12">
        <f>+(R20/$N$8)*100</f>
        <v>100</v>
      </c>
      <c r="T20" s="17">
        <f>Q20</f>
        <v>0</v>
      </c>
      <c r="U20" s="103" t="s">
        <v>29</v>
      </c>
      <c r="V20" s="104"/>
      <c r="W20" s="104"/>
      <c r="X20" s="104"/>
      <c r="Y20" s="104"/>
      <c r="Z20" s="104"/>
      <c r="AA20" s="104"/>
    </row>
    <row r="21" spans="1:29" customHeight="1" ht="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30</v>
      </c>
      <c r="N21" s="8">
        <v>12.5</v>
      </c>
      <c r="O21" s="39">
        <v>5.22</v>
      </c>
      <c r="P21" s="10">
        <f>O21/(T22/T21)</f>
        <v>5.22</v>
      </c>
      <c r="Q21" s="11">
        <f>+Q20+P21</f>
        <v>5.22</v>
      </c>
      <c r="R21" s="12">
        <f>+N$8-Q21</f>
        <v>184.09</v>
      </c>
      <c r="S21" s="12">
        <f>+(R21/$N$8)*100</f>
        <v>97.242617928266</v>
      </c>
      <c r="T21" s="76">
        <v>189.31</v>
      </c>
      <c r="U21" s="103" t="s">
        <v>31</v>
      </c>
      <c r="V21" s="104"/>
      <c r="W21" s="104"/>
      <c r="X21" s="104"/>
      <c r="Y21" s="104"/>
      <c r="Z21" s="104"/>
      <c r="AA21" s="104"/>
    </row>
    <row r="22" spans="1:2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32</v>
      </c>
      <c r="N22" s="12">
        <v>9.5</v>
      </c>
      <c r="O22" s="52">
        <v>1.05</v>
      </c>
      <c r="P22" s="10">
        <f>O22/(T22/T21)</f>
        <v>1.05</v>
      </c>
      <c r="Q22" s="11">
        <f>+Q21+P22</f>
        <v>6.27</v>
      </c>
      <c r="R22" s="12">
        <f>+N$8-Q22</f>
        <v>183.04</v>
      </c>
      <c r="S22" s="12">
        <f>+(R22/$N$8)*100</f>
        <v>96.687972109239</v>
      </c>
      <c r="T22" s="76">
        <v>189.31</v>
      </c>
      <c r="U22" s="105" t="s">
        <v>33</v>
      </c>
      <c r="V22" s="106"/>
      <c r="W22" s="106"/>
      <c r="X22" s="106"/>
      <c r="Y22" s="106"/>
      <c r="Z22" s="106"/>
      <c r="AA22" s="106"/>
    </row>
    <row r="23" spans="1:2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34</v>
      </c>
      <c r="N23" s="12">
        <v>4.75</v>
      </c>
      <c r="O23" s="52">
        <v>6.31</v>
      </c>
      <c r="P23" s="10">
        <f>O23/(T22/T21)</f>
        <v>6.31</v>
      </c>
      <c r="Q23" s="11">
        <f>+Q22+P23</f>
        <v>12.58</v>
      </c>
      <c r="R23" s="12">
        <f>+N$8-Q23</f>
        <v>176.73</v>
      </c>
      <c r="S23" s="12">
        <f>+(R23/$N$8)*100</f>
        <v>93.354814853943</v>
      </c>
      <c r="T23" s="1"/>
      <c r="U23" s="1"/>
      <c r="V23" s="28"/>
      <c r="W23" s="28"/>
    </row>
    <row r="24" spans="1:2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35</v>
      </c>
      <c r="N24" s="12">
        <v>2</v>
      </c>
      <c r="O24" s="52">
        <v>51.14</v>
      </c>
      <c r="P24" s="10">
        <f>O24/(T22/T21)</f>
        <v>51.14</v>
      </c>
      <c r="Q24" s="11">
        <f>+Q23+P24</f>
        <v>63.72</v>
      </c>
      <c r="R24" s="12">
        <f>+N$8-Q24</f>
        <v>125.59</v>
      </c>
      <c r="S24" s="12">
        <f>+(R24/$N$8)*100</f>
        <v>66.340922296762</v>
      </c>
      <c r="T24" s="1"/>
      <c r="U24" s="1"/>
    </row>
    <row r="25" spans="1:2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36</v>
      </c>
      <c r="N25" s="12">
        <v>0.42</v>
      </c>
      <c r="O25" s="52">
        <v>86.21</v>
      </c>
      <c r="P25" s="10">
        <f>O25/(T22/T21)</f>
        <v>86.21</v>
      </c>
      <c r="Q25" s="11">
        <f>+Q24+P25</f>
        <v>149.93</v>
      </c>
      <c r="R25" s="12">
        <f>+N$8-Q25</f>
        <v>39.38</v>
      </c>
      <c r="S25" s="12">
        <f>+(R25/$N$8)*100</f>
        <v>20.801859384079</v>
      </c>
      <c r="T25" s="1"/>
      <c r="U25" s="1"/>
    </row>
    <row r="26" spans="1:2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37</v>
      </c>
      <c r="N26" s="36">
        <v>0.074</v>
      </c>
      <c r="O26" s="53">
        <v>14.11</v>
      </c>
      <c r="P26" s="10">
        <f>O26/(T22/T21)</f>
        <v>14.11</v>
      </c>
      <c r="Q26" s="11">
        <f>+Q25+P26</f>
        <v>164.04</v>
      </c>
      <c r="R26" s="12">
        <f>+N$8-Q26</f>
        <v>25.27</v>
      </c>
      <c r="S26" s="12">
        <f>+(R26/$N$8)*100</f>
        <v>13.348476044583</v>
      </c>
      <c r="T26" s="1"/>
      <c r="U26" s="1"/>
    </row>
    <row r="27" spans="1:2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38</v>
      </c>
      <c r="N31" s="37">
        <f>100-S23</f>
        <v>6.6451851460567</v>
      </c>
      <c r="O31" s="33"/>
      <c r="P31" s="32"/>
      <c r="Q31" s="28"/>
      <c r="R31" s="28"/>
      <c r="S31" s="28"/>
      <c r="T31" s="28"/>
      <c r="U31" s="28"/>
    </row>
    <row r="32" spans="1:29" customHeight="1" ht="17.25">
      <c r="A32" s="86" t="s">
        <v>17</v>
      </c>
      <c r="B32" s="86"/>
      <c r="C32" s="98" t="s">
        <v>18</v>
      </c>
      <c r="D32" s="99" t="s">
        <v>21</v>
      </c>
      <c r="E32" s="98" t="s">
        <v>39</v>
      </c>
      <c r="F32" s="41"/>
      <c r="G32" s="42" t="s">
        <v>40</v>
      </c>
      <c r="H32" s="42" t="s">
        <v>41</v>
      </c>
      <c r="I32" s="42" t="s">
        <v>42</v>
      </c>
      <c r="J32" s="41"/>
      <c r="K32" s="41"/>
      <c r="M32" s="37" t="s">
        <v>43</v>
      </c>
      <c r="N32" s="37">
        <f>100-(N31+S26)</f>
        <v>80.00633880936</v>
      </c>
      <c r="O32" s="33"/>
      <c r="P32" s="32"/>
      <c r="R32" s="25" t="s">
        <v>44</v>
      </c>
      <c r="S32" s="28"/>
      <c r="T32" s="28"/>
    </row>
    <row r="33" spans="1:29" customHeight="1" ht="20.25">
      <c r="A33" s="86"/>
      <c r="B33" s="86"/>
      <c r="C33" s="86"/>
      <c r="D33" s="100"/>
      <c r="E33" s="86"/>
      <c r="F33" s="41"/>
      <c r="G33" s="43">
        <f>N31</f>
        <v>6.6451851460567</v>
      </c>
      <c r="H33" s="43">
        <f>N32</f>
        <v>80.00633880936</v>
      </c>
      <c r="I33" s="43">
        <f>N33</f>
        <v>13.348476044583</v>
      </c>
      <c r="J33" s="41"/>
      <c r="K33" s="41"/>
      <c r="M33" s="38" t="s">
        <v>45</v>
      </c>
      <c r="N33" s="37">
        <f>S26</f>
        <v>13.348476044583</v>
      </c>
      <c r="O33" s="33"/>
      <c r="P33" s="32"/>
      <c r="R33" s="25" t="s">
        <v>46</v>
      </c>
      <c r="S33" s="28"/>
      <c r="T33" s="28"/>
    </row>
    <row r="34" spans="1:29">
      <c r="A34" s="86" t="s">
        <v>23</v>
      </c>
      <c r="B34" s="86"/>
      <c r="C34" s="42">
        <v>75</v>
      </c>
      <c r="D34" s="40">
        <f>R15</f>
        <v>189.31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47</v>
      </c>
      <c r="S34" s="28"/>
      <c r="T34" s="28"/>
    </row>
    <row r="35" spans="1:29">
      <c r="A35" s="86" t="s">
        <v>24</v>
      </c>
      <c r="B35" s="86"/>
      <c r="C35" s="42">
        <v>63</v>
      </c>
      <c r="D35" s="40">
        <f>R16</f>
        <v>189.31</v>
      </c>
      <c r="E35" s="40">
        <f>S16</f>
        <v>100</v>
      </c>
      <c r="F35" s="51"/>
      <c r="G35" s="68" t="s">
        <v>48</v>
      </c>
      <c r="H35" s="68"/>
      <c r="I35" s="70"/>
      <c r="J35" s="51"/>
      <c r="K35" s="51"/>
      <c r="O35" s="33"/>
      <c r="P35" s="32"/>
      <c r="R35" s="25" t="s">
        <v>49</v>
      </c>
      <c r="S35" s="28"/>
      <c r="T35" s="28"/>
    </row>
    <row r="36" spans="1:29">
      <c r="A36" s="86" t="s">
        <v>25</v>
      </c>
      <c r="B36" s="86"/>
      <c r="C36" s="42">
        <v>50</v>
      </c>
      <c r="D36" s="40">
        <f>R17</f>
        <v>189.31</v>
      </c>
      <c r="E36" s="40">
        <f>S17</f>
        <v>100</v>
      </c>
      <c r="F36" s="51"/>
      <c r="G36" s="68" t="s">
        <v>50</v>
      </c>
      <c r="H36" s="68"/>
      <c r="I36" s="70"/>
      <c r="J36" s="51"/>
      <c r="K36" s="51"/>
      <c r="O36" s="33"/>
      <c r="P36" s="32"/>
      <c r="R36" s="25" t="s">
        <v>51</v>
      </c>
      <c r="S36" s="28"/>
      <c r="T36" s="28"/>
    </row>
    <row r="37" spans="1:29">
      <c r="A37" s="86" t="s">
        <v>26</v>
      </c>
      <c r="B37" s="86"/>
      <c r="C37" s="42">
        <v>37.5</v>
      </c>
      <c r="D37" s="40">
        <f>R18</f>
        <v>189.31</v>
      </c>
      <c r="E37" s="40">
        <f>S18</f>
        <v>100</v>
      </c>
      <c r="F37" s="51"/>
      <c r="G37" s="68" t="s">
        <v>52</v>
      </c>
      <c r="H37" s="68"/>
      <c r="I37" s="70"/>
      <c r="J37" s="51"/>
      <c r="K37" s="51"/>
      <c r="O37" s="33"/>
      <c r="P37" s="32"/>
      <c r="R37" s="25" t="s">
        <v>53</v>
      </c>
      <c r="S37" s="28"/>
    </row>
    <row r="38" spans="1:29">
      <c r="A38" s="86" t="s">
        <v>27</v>
      </c>
      <c r="B38" s="86"/>
      <c r="C38" s="42">
        <v>25</v>
      </c>
      <c r="D38" s="40">
        <f>R19</f>
        <v>189.31</v>
      </c>
      <c r="E38" s="40">
        <f>S19</f>
        <v>100</v>
      </c>
      <c r="F38" s="51"/>
      <c r="G38" s="68" t="s">
        <v>54</v>
      </c>
      <c r="H38" s="77"/>
      <c r="I38" s="70"/>
      <c r="J38" s="51"/>
      <c r="K38" s="51"/>
      <c r="N38" s="27"/>
      <c r="O38" s="33"/>
      <c r="P38" s="32"/>
      <c r="R38" s="25" t="s">
        <v>55</v>
      </c>
      <c r="S38" s="28"/>
    </row>
    <row r="39" spans="1:29" customHeight="1" ht="15">
      <c r="A39" s="86" t="s">
        <v>28</v>
      </c>
      <c r="B39" s="86"/>
      <c r="C39" s="42">
        <v>19</v>
      </c>
      <c r="D39" s="40">
        <f>R20</f>
        <v>189.31</v>
      </c>
      <c r="E39" s="40">
        <f>S20</f>
        <v>100</v>
      </c>
      <c r="F39" s="51"/>
      <c r="G39" s="68" t="s">
        <v>56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57</v>
      </c>
      <c r="S39" s="28"/>
    </row>
    <row r="40" spans="1:29">
      <c r="A40" s="86" t="s">
        <v>30</v>
      </c>
      <c r="B40" s="86"/>
      <c r="C40" s="42">
        <v>12.5</v>
      </c>
      <c r="D40" s="40">
        <f>R21</f>
        <v>184.09</v>
      </c>
      <c r="E40" s="40">
        <f>S21</f>
        <v>97.242617928266</v>
      </c>
      <c r="F40" s="51"/>
      <c r="G40" s="70"/>
      <c r="H40" s="70"/>
      <c r="I40" s="70"/>
      <c r="J40" s="51"/>
      <c r="K40" s="51"/>
      <c r="P40" s="32"/>
      <c r="R40" s="25" t="s">
        <v>58</v>
      </c>
      <c r="S40" s="28"/>
    </row>
    <row r="41" spans="1:29">
      <c r="A41" s="86" t="s">
        <v>32</v>
      </c>
      <c r="B41" s="86"/>
      <c r="C41" s="42">
        <v>9.5</v>
      </c>
      <c r="D41" s="40">
        <f>R22</f>
        <v>183.04</v>
      </c>
      <c r="E41" s="40">
        <f>S22</f>
        <v>96.687972109239</v>
      </c>
      <c r="F41" s="51"/>
      <c r="G41" s="69" t="s">
        <v>59</v>
      </c>
      <c r="H41" s="69" t="s">
        <v>60</v>
      </c>
      <c r="I41" s="69" t="s">
        <v>61</v>
      </c>
      <c r="J41" s="51"/>
      <c r="K41" s="51"/>
      <c r="P41" s="32"/>
    </row>
    <row r="42" spans="1:29">
      <c r="A42" s="86" t="s">
        <v>34</v>
      </c>
      <c r="B42" s="86"/>
      <c r="C42" s="42">
        <v>4.75</v>
      </c>
      <c r="D42" s="40">
        <f>R23</f>
        <v>176.73</v>
      </c>
      <c r="E42" s="40">
        <f>S23</f>
        <v>93.354814853943</v>
      </c>
      <c r="F42" s="51"/>
      <c r="G42" s="73" t="s">
        <v>62</v>
      </c>
      <c r="H42" s="73" t="s">
        <v>62</v>
      </c>
      <c r="I42" s="73"/>
      <c r="J42" s="51"/>
      <c r="K42" s="51"/>
      <c r="P42" s="32"/>
    </row>
    <row r="43" spans="1:29">
      <c r="A43" s="86" t="s">
        <v>35</v>
      </c>
      <c r="B43" s="86"/>
      <c r="C43" s="42">
        <v>2</v>
      </c>
      <c r="D43" s="40">
        <f>R24</f>
        <v>125.59</v>
      </c>
      <c r="E43" s="40">
        <f>S24</f>
        <v>66.340922296762</v>
      </c>
      <c r="F43" s="51"/>
      <c r="G43" s="70"/>
      <c r="H43" s="70"/>
      <c r="I43" s="70"/>
      <c r="J43" s="51"/>
      <c r="K43" s="51"/>
    </row>
    <row r="44" spans="1:29">
      <c r="A44" s="86" t="s">
        <v>36</v>
      </c>
      <c r="B44" s="86"/>
      <c r="C44" s="42">
        <v>0.42</v>
      </c>
      <c r="D44" s="40">
        <f>R25</f>
        <v>39.38</v>
      </c>
      <c r="E44" s="40">
        <f>S25</f>
        <v>20.801859384079</v>
      </c>
      <c r="F44" s="51"/>
      <c r="G44" s="71" t="s">
        <v>63</v>
      </c>
      <c r="H44" s="71"/>
      <c r="I44" s="72"/>
      <c r="J44" s="51"/>
      <c r="K44" s="51"/>
    </row>
    <row r="45" spans="1:29">
      <c r="A45" s="86" t="s">
        <v>37</v>
      </c>
      <c r="B45" s="86"/>
      <c r="C45" s="42">
        <v>0.074</v>
      </c>
      <c r="D45" s="40">
        <f>R26</f>
        <v>25.27</v>
      </c>
      <c r="E45" s="40">
        <f>S26</f>
        <v>13.348476044583</v>
      </c>
      <c r="F45" s="51"/>
      <c r="G45" s="71" t="s">
        <v>64</v>
      </c>
      <c r="H45" s="71"/>
      <c r="I45" s="72" t="s">
        <v>65</v>
      </c>
      <c r="J45" s="51"/>
      <c r="K45" s="51"/>
    </row>
    <row r="46" spans="1:29" customHeight="1" ht="26.25">
      <c r="A46" s="41"/>
      <c r="B46" s="41"/>
      <c r="C46" s="41"/>
      <c r="D46" s="80" t="s">
        <v>66</v>
      </c>
      <c r="E46" s="82">
        <f>N8</f>
        <v>189.31</v>
      </c>
      <c r="F46" s="41"/>
      <c r="G46" s="41"/>
      <c r="H46" s="41"/>
      <c r="I46" s="41"/>
      <c r="J46" s="41"/>
      <c r="K46" s="41"/>
      <c r="Q46" s="84"/>
    </row>
    <row r="47" spans="1:29" customHeight="1" ht="24.75">
      <c r="A47" s="41"/>
      <c r="B47" s="41"/>
      <c r="C47" s="41"/>
      <c r="D47" s="81"/>
      <c r="E47" s="83"/>
      <c r="F47" s="41"/>
      <c r="G47" s="41"/>
      <c r="H47" s="41"/>
      <c r="I47" s="41"/>
      <c r="J47" s="41"/>
      <c r="K47" s="41"/>
      <c r="Q47" s="85"/>
    </row>
    <row r="48" spans="1:2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29">
      <c r="A49" s="41"/>
      <c r="B49" s="41"/>
      <c r="C49" s="41"/>
      <c r="E49" s="45" t="s">
        <v>67</v>
      </c>
      <c r="F49" s="46"/>
      <c r="G49" s="47"/>
      <c r="I49" s="48" t="s">
        <v>68</v>
      </c>
      <c r="J49" s="41"/>
      <c r="K49" s="41"/>
    </row>
    <row r="50" spans="1:29">
      <c r="A50" s="41"/>
      <c r="B50" s="41"/>
      <c r="C50" s="41"/>
      <c r="E50" s="45" t="s">
        <v>69</v>
      </c>
      <c r="F50" s="46"/>
      <c r="G50" s="47"/>
      <c r="I50" s="49" t="s">
        <v>70</v>
      </c>
      <c r="J50" s="41"/>
      <c r="K50" s="41"/>
    </row>
    <row r="51" spans="1:29">
      <c r="B51" s="41"/>
      <c r="C51" s="41"/>
      <c r="I51" s="41"/>
      <c r="J51" s="41"/>
      <c r="K51" s="41"/>
    </row>
    <row r="52" spans="1:29">
      <c r="A52" s="50" t="s">
        <v>71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29">
      <c r="A53" s="44"/>
      <c r="B53" s="44"/>
      <c r="C53" s="44"/>
      <c r="I53" s="44"/>
      <c r="J53" s="44"/>
      <c r="K53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21:AA21"/>
    <mergeCell ref="U22:AA22"/>
    <mergeCell ref="U20:AA20"/>
    <mergeCell ref="M8:M12"/>
    <mergeCell ref="N8:N12"/>
    <mergeCell ref="S13:S14"/>
    <mergeCell ref="C32:C33"/>
    <mergeCell ref="D32:D33"/>
    <mergeCell ref="E32:E33"/>
    <mergeCell ref="Q13:Q14"/>
    <mergeCell ref="R13:R14"/>
    <mergeCell ref="P13:P14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A32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D46:D47"/>
    <mergeCell ref="E46:E47"/>
    <mergeCell ref="Q46:Q47"/>
    <mergeCell ref="A43:B43"/>
    <mergeCell ref="A44:B44"/>
    <mergeCell ref="A45:B45"/>
  </mergeCells>
  <printOptions gridLines="false" gridLinesSet="true" horizontalCentered="true"/>
  <pageMargins left="0.39370078740157" right="0.39370078740157" top="0.39370078740157" bottom="0.39370078740157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29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buyukelek</vt:lpstr>
      <vt:lpstr>Sayfa3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dcterms:created xsi:type="dcterms:W3CDTF">2011-09-26T14:02:23+02:00</dcterms:created>
  <dcterms:modified xsi:type="dcterms:W3CDTF">2017-12-26T14:58:21+01:00</dcterms:modified>
  <dc:title/>
  <dc:description/>
  <dc:subject/>
  <cp:keywords/>
  <cp:category/>
</cp:coreProperties>
</file>