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-000321_AFYON GAR\ELEK\"/>
    </mc:Choice>
  </mc:AlternateContent>
  <bookViews>
    <workbookView xWindow="-15" yWindow="405" windowWidth="15480" windowHeight="3660"/>
  </bookViews>
  <sheets>
    <sheet name="buyukelek" sheetId="1" r:id="rId1"/>
    <sheet name="Sayfa3" sheetId="3" r:id="rId2"/>
  </sheets>
  <definedNames>
    <definedName name="_xlnm.Print_Area" localSheetId="0">buyukelek!$A$1:$K$52</definedName>
  </definedNames>
  <calcPr calcId="152511"/>
</workbook>
</file>

<file path=xl/calcChain.xml><?xml version="1.0" encoding="utf-8"?>
<calcChain xmlns="http://schemas.openxmlformats.org/spreadsheetml/2006/main">
  <c r="P25" i="1" l="1"/>
  <c r="P24" i="1" l="1"/>
  <c r="P26" i="1" l="1"/>
  <c r="P23" i="1"/>
  <c r="P22" i="1"/>
  <c r="P21" i="1"/>
  <c r="P20" i="1"/>
  <c r="P19" i="1"/>
  <c r="P18" i="1"/>
  <c r="P17" i="1"/>
  <c r="P16" i="1"/>
  <c r="P15" i="1"/>
  <c r="Q15" i="1" s="1"/>
  <c r="Q16" i="1" l="1"/>
  <c r="Q17" i="1" s="1"/>
  <c r="Q18" i="1" l="1"/>
  <c r="Q19" i="1" l="1"/>
  <c r="Q20" i="1" l="1"/>
  <c r="T20" i="1" s="1"/>
  <c r="N8" i="1" l="1"/>
  <c r="R19" i="1" s="1"/>
  <c r="D38" i="1" s="1"/>
  <c r="Q21" i="1"/>
  <c r="R17" i="1" l="1"/>
  <c r="D36" i="1" s="1"/>
  <c r="R20" i="1"/>
  <c r="D39" i="1" s="1"/>
  <c r="R16" i="1"/>
  <c r="D35" i="1" s="1"/>
  <c r="E46" i="1"/>
  <c r="R15" i="1"/>
  <c r="D34" i="1" s="1"/>
  <c r="R18" i="1"/>
  <c r="D37" i="1" s="1"/>
  <c r="S19" i="1"/>
  <c r="E38" i="1" s="1"/>
  <c r="R21" i="1"/>
  <c r="D40" i="1" s="1"/>
  <c r="Q22" i="1"/>
  <c r="S18" i="1" l="1"/>
  <c r="E37" i="1" s="1"/>
  <c r="S17" i="1"/>
  <c r="E36" i="1" s="1"/>
  <c r="S15" i="1"/>
  <c r="E34" i="1" s="1"/>
  <c r="S16" i="1"/>
  <c r="E35" i="1" s="1"/>
  <c r="S20" i="1"/>
  <c r="E39" i="1" s="1"/>
  <c r="S21" i="1"/>
  <c r="E40" i="1" s="1"/>
  <c r="R22" i="1"/>
  <c r="D41" i="1" s="1"/>
  <c r="Q23" i="1"/>
  <c r="S22" i="1" l="1"/>
  <c r="E41" i="1" s="1"/>
  <c r="Q24" i="1"/>
  <c r="R23" i="1"/>
  <c r="D42" i="1" s="1"/>
  <c r="S23" i="1" l="1"/>
  <c r="E42" i="1" s="1"/>
  <c r="Q25" i="1"/>
  <c r="R24" i="1"/>
  <c r="D43" i="1" s="1"/>
  <c r="N31" i="1" l="1"/>
  <c r="G33" i="1" s="1"/>
  <c r="S24" i="1"/>
  <c r="E43" i="1" s="1"/>
  <c r="R25" i="1"/>
  <c r="D44" i="1" s="1"/>
  <c r="Q26" i="1"/>
  <c r="R26" i="1" s="1"/>
  <c r="D45" i="1" s="1"/>
  <c r="S25" i="1" l="1"/>
  <c r="E44" i="1" s="1"/>
  <c r="S26" i="1"/>
  <c r="E45" i="1" s="1"/>
  <c r="N33" i="1" l="1"/>
  <c r="I33" i="1" s="1"/>
  <c r="N32" i="1"/>
  <c r="H33" i="1" s="1"/>
</calcChain>
</file>

<file path=xl/sharedStrings.xml><?xml version="1.0" encoding="utf-8"?>
<sst xmlns="http://schemas.openxmlformats.org/spreadsheetml/2006/main" count="92" uniqueCount="72">
  <si>
    <t>Elek No</t>
  </si>
  <si>
    <t>3 "</t>
  </si>
  <si>
    <t>2 1/2 "</t>
  </si>
  <si>
    <t>2 "</t>
  </si>
  <si>
    <t>1 1/2 "</t>
  </si>
  <si>
    <t>1 "</t>
  </si>
  <si>
    <t>3/4"</t>
  </si>
  <si>
    <t>1/2 "</t>
  </si>
  <si>
    <t>3/8 "</t>
  </si>
  <si>
    <t># 4</t>
  </si>
  <si>
    <t xml:space="preserve"> # 10</t>
  </si>
  <si>
    <t># 40</t>
  </si>
  <si>
    <t># 200</t>
  </si>
  <si>
    <t>Çakıl</t>
  </si>
  <si>
    <t>Kum</t>
  </si>
  <si>
    <t>Silt-Kil</t>
  </si>
  <si>
    <t>Açıklık 
(mm)</t>
  </si>
  <si>
    <t>Elekte 
kalan (gr)</t>
  </si>
  <si>
    <t>Toplam elekte 
kalan (gr)</t>
  </si>
  <si>
    <t>Toplam elekten 
geçen (gr)</t>
  </si>
  <si>
    <t>Elekten geçen 
( % )</t>
  </si>
  <si>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</si>
  <si>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</si>
  <si>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</si>
  <si>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</si>
  <si>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LL</t>
  </si>
  <si>
    <t>PL</t>
  </si>
  <si>
    <t>PI</t>
  </si>
  <si>
    <t>İnce malzeme türü</t>
  </si>
  <si>
    <t>Zemin Sınıfı (USCS)</t>
  </si>
  <si>
    <t>Elekten 
geçen (%)</t>
  </si>
  <si>
    <t>Çakıl %</t>
  </si>
  <si>
    <t>Kum %</t>
  </si>
  <si>
    <t>Silt-Kil %</t>
  </si>
  <si>
    <t xml:space="preserve">Toplam Numune Ağ.(gr) </t>
  </si>
  <si>
    <t>Ağırlıklar</t>
  </si>
  <si>
    <t>%10-#200-200gr</t>
  </si>
  <si>
    <t>%10-4,75-400gr</t>
  </si>
  <si>
    <t>%10-9,5-500gr</t>
  </si>
  <si>
    <t>%10-12,5-1KG</t>
  </si>
  <si>
    <t>%10-20-2KG</t>
  </si>
  <si>
    <t>%10-40-15KG</t>
  </si>
  <si>
    <t>%10-50-35KG</t>
  </si>
  <si>
    <r>
      <t>D</t>
    </r>
    <r>
      <rPr>
        <vertAlign val="subscript"/>
        <sz val="10"/>
        <color theme="1"/>
        <rFont val="Times New Roman"/>
        <family val="1"/>
        <charset val="162"/>
      </rPr>
      <t>10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</si>
  <si>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30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</si>
  <si>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60</t>
    </r>
  </si>
  <si>
    <t>Deney Sorumlusu-Jeoloji Müh.</t>
  </si>
  <si>
    <t>Metin ÖZ</t>
  </si>
  <si>
    <t>Başlangıç Tarihi:</t>
  </si>
  <si>
    <t>Bitiş Tarihi:</t>
  </si>
  <si>
    <t>Deney Standardı:</t>
  </si>
  <si>
    <t>TS 1900 - 1</t>
  </si>
  <si>
    <t>Lab. Kod No:</t>
  </si>
  <si>
    <t>ELEK ANALİZİ DENEY RAPORU</t>
  </si>
  <si>
    <t>Toplamda  3/4" üzeri malzeme (gr)</t>
  </si>
  <si>
    <t>Toplamda  3/4" altı malzeme (gr)</t>
  </si>
  <si>
    <t>Çeyrekleme ile 3/4" altı malzemeden, elek analizi için alınan malzeme (gr)</t>
  </si>
  <si>
    <t xml:space="preserve">Elek için alınanan toplam numune ağırlığı(gr) </t>
  </si>
  <si>
    <t>Laboratuvar Müdürü</t>
  </si>
  <si>
    <t xml:space="preserve">Proje Adı           </t>
  </si>
  <si>
    <t xml:space="preserve">Numune No    </t>
  </si>
  <si>
    <t>FR.104 / 09.11.2015-02</t>
  </si>
  <si>
    <t>,</t>
  </si>
  <si>
    <r>
      <t>C</t>
    </r>
    <r>
      <rPr>
        <vertAlign val="subscript"/>
        <sz val="10"/>
        <color theme="1"/>
        <rFont val="Times New Roman"/>
        <family val="1"/>
        <charset val="162"/>
      </rPr>
      <t>u</t>
    </r>
  </si>
  <si>
    <r>
      <t>C</t>
    </r>
    <r>
      <rPr>
        <vertAlign val="subscript"/>
        <sz val="10"/>
        <color theme="1"/>
        <rFont val="Times New Roman"/>
        <family val="1"/>
        <charset val="162"/>
      </rPr>
      <t>r</t>
    </r>
  </si>
  <si>
    <t>Derinlik</t>
  </si>
  <si>
    <t>Z-000321</t>
  </si>
  <si>
    <t>Afyon-Banaz Gar YHT Projesi</t>
  </si>
  <si>
    <t>FATMA SÖNMEZ</t>
  </si>
  <si>
    <t>SK-1</t>
  </si>
  <si>
    <t>NP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</si>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</sst>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16"/>
      <name val="Bookman Old Style"/>
      <family val="1"/>
      <charset val="162"/>
    </font>
    <font>
      <sz val="10"/>
      <name val="Arial"/>
      <family val="2"/>
    </font>
    <font>
      <b/>
      <sz val="16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vertAlign val="subscript"/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11"/>
      <name val="Times New Roman"/>
      <family val="1"/>
      <charset val="162"/>
    </font>
    <font>
      <sz val="22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23" fillId="0" borderId="0"/>
  </cellStyleXfs>
  <cellXfs count="109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2" fontId="2" fillId="0" borderId="0" xfId="1" applyNumberFormat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2" fontId="2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Continuous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2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2" fontId="4" fillId="0" borderId="0" xfId="1" applyNumberFormat="1" applyFont="1" applyBorder="1" applyAlignment="1">
      <alignment horizontal="centerContinuous" vertical="center"/>
    </xf>
    <xf numFmtId="2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Continuous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/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19" fillId="0" borderId="0" xfId="0" applyNumberFormat="1" applyFont="1" applyBorder="1" applyAlignment="1">
      <alignment horizontal="left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4" fillId="0" borderId="0" xfId="1" applyNumberFormat="1" applyFont="1" applyBorder="1" applyAlignment="1">
      <alignment horizontal="centerContinuous" vertical="center" wrapText="1"/>
    </xf>
    <xf numFmtId="2" fontId="1" fillId="2" borderId="1" xfId="0" applyNumberFormat="1" applyFon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0" fontId="19" fillId="0" borderId="0" xfId="3" applyFont="1" applyFill="1" applyBorder="1" applyAlignment="1">
      <alignment horizontal="left"/>
    </xf>
    <xf numFmtId="0" fontId="13" fillId="0" borderId="0" xfId="3" applyFont="1" applyAlignment="1"/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5 2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4726335813525E-2"/>
          <c:y val="4.5226130653266333E-2"/>
          <c:w val="0.85725406342555865"/>
          <c:h val="0.80653266331658291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buyukelek!$N$15:$N$26</c:f>
              <c:numCache>
                <c:formatCode>General</c:formatCode>
                <c:ptCount val="12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 formatCode="0.00">
                  <c:v>9.5</c:v>
                </c:pt>
                <c:pt idx="8" formatCode="0.00">
                  <c:v>4.75</c:v>
                </c:pt>
                <c:pt idx="9" formatCode="0.00">
                  <c:v>2</c:v>
                </c:pt>
                <c:pt idx="10" formatCode="0.00">
                  <c:v>0.42</c:v>
                </c:pt>
                <c:pt idx="11" formatCode="0.000">
                  <c:v>7.3999999999999996E-2</c:v>
                </c:pt>
              </c:numCache>
            </c:numRef>
          </c:xVal>
          <c:yVal>
            <c:numRef>
              <c:f>buyukelek!$S$15:$S$26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85.343092406221402</c:v>
                </c:pt>
                <c:pt idx="7">
                  <c:v>80.573345532174443</c:v>
                </c:pt>
                <c:pt idx="8">
                  <c:v>71.218867540916946</c:v>
                </c:pt>
                <c:pt idx="9">
                  <c:v>62.878926501982299</c:v>
                </c:pt>
                <c:pt idx="10">
                  <c:v>48.844159804818545</c:v>
                </c:pt>
                <c:pt idx="11">
                  <c:v>33.473620006099416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1739888"/>
        <c:axId val="-641742608"/>
      </c:scatterChart>
      <c:valAx>
        <c:axId val="-641739888"/>
        <c:scaling>
          <c:logBase val="10"/>
          <c:orientation val="minMax"/>
          <c:min val="1.000000000000004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Galant"/>
                    <a:ea typeface="Galant"/>
                    <a:cs typeface="Galant"/>
                  </a:defRPr>
                </a:pPr>
                <a:r>
                  <a:rPr lang="tr-TR" sz="700"/>
                  <a:t>Tane boyu (mm)</a:t>
                </a:r>
              </a:p>
            </c:rich>
          </c:tx>
          <c:layout>
            <c:manualLayout>
              <c:xMode val="edge"/>
              <c:yMode val="edge"/>
              <c:x val="0.44876780870618405"/>
              <c:y val="0.90570715545802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41742608"/>
        <c:crossesAt val="0"/>
        <c:crossBetween val="midCat"/>
      </c:valAx>
      <c:valAx>
        <c:axId val="-641742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tr-TR" sz="700"/>
                  <a:t>Elekten geçen malzeme (%)</a:t>
                </a:r>
              </a:p>
            </c:rich>
          </c:tx>
          <c:layout>
            <c:manualLayout>
              <c:xMode val="edge"/>
              <c:yMode val="edge"/>
              <c:x val="7.7093373361774593E-3"/>
              <c:y val="0.300990490942732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41739888"/>
        <c:crossesAt val="1.0000000000000041E-3"/>
        <c:crossBetween val="midCat"/>
        <c:majorUnit val="10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FF Taymis"/>
          <a:ea typeface="TFF Taymis"/>
          <a:cs typeface="TFF Taymis"/>
        </a:defRPr>
      </a:pPr>
      <a:endParaRPr lang="tr-TR"/>
    </a:p>
  </c:txPr>
  <c:printSettings>
    <c:headerFooter alignWithMargins="0"/>
    <c:pageMargins b="1" l="0.75000000000000411" r="0.75000000000000411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98425</xdr:rowOff>
    </xdr:from>
    <xdr:to>
      <xdr:col>10</xdr:col>
      <xdr:colOff>638175</xdr:colOff>
      <xdr:row>30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85725</xdr:rowOff>
    </xdr:from>
    <xdr:to>
      <xdr:col>0</xdr:col>
      <xdr:colOff>447675</xdr:colOff>
      <xdr:row>4</xdr:row>
      <xdr:rowOff>95250</xdr:rowOff>
    </xdr:to>
    <xdr:pic>
      <xdr:nvPicPr>
        <xdr:cNvPr id="3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2900"/>
          <a:ext cx="390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1</cdr:y>
    </cdr:from>
    <cdr:to>
      <cdr:x>0.03119</cdr:x>
      <cdr:y>1</cdr:y>
    </cdr:to>
    <cdr:sp macro="" textlink="">
      <cdr:nvSpPr>
        <cdr:cNvPr id="2" name="1 Dikdörtgen"/>
        <cdr:cNvSpPr/>
      </cdr:nvSpPr>
      <cdr:spPr bwMode="auto">
        <a:xfrm xmlns:a="http://schemas.openxmlformats.org/drawingml/2006/main">
          <a:off x="329962" y="4220526"/>
          <a:ext cx="6901460" cy="189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tr-TR" sz="1000"/>
            <a:t>  </a:t>
          </a:r>
          <a:r>
            <a:rPr lang="tr-TR" sz="1000" baseline="0"/>
            <a:t>    kil                                     silt                                                                        kum                                                               çakıl                           blok         blok</a:t>
          </a:r>
          <a:endParaRPr lang="tr-TR" sz="1000"/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zoomScale="85" zoomScaleNormal="85" zoomScaleSheetLayoutView="90" workbookViewId="0">
      <selection activeCell="C7" sqref="C7"/>
    </sheetView>
  </sheetViews>
  <sheetFormatPr defaultRowHeight="15" x14ac:dyDescent="0.25"/>
  <cols>
    <col min="1" max="1" width="11.42578125" style="25" customWidth="1"/>
    <col min="2" max="2" width="1.7109375" style="25" customWidth="1"/>
    <col min="3" max="3" width="9.140625" style="25"/>
    <col min="4" max="4" width="10" style="25" customWidth="1"/>
    <col min="5" max="5" width="10.140625" style="25" customWidth="1"/>
    <col min="6" max="7" width="9.140625" style="25"/>
    <col min="8" max="8" width="9.5703125" style="25" bestFit="1" customWidth="1"/>
    <col min="9" max="9" width="9.140625" style="25"/>
    <col min="10" max="10" width="1.7109375" style="25" customWidth="1"/>
    <col min="11" max="11" width="10.7109375" style="25" customWidth="1"/>
    <col min="12" max="12" width="7.7109375" style="25" customWidth="1"/>
    <col min="13" max="16" width="10.7109375" style="25" customWidth="1"/>
    <col min="17" max="19" width="17" style="25" customWidth="1"/>
    <col min="20" max="20" width="10.7109375" style="25" customWidth="1"/>
    <col min="21" max="16384" width="9.140625" style="25"/>
  </cols>
  <sheetData>
    <row r="1" spans="1:29" ht="20.25" x14ac:dyDescent="0.25">
      <c r="A1" s="87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ht="15" customHeight="1" x14ac:dyDescent="0.25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ht="9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ht="15" customHeight="1" x14ac:dyDescent="0.25">
      <c r="A7" s="54" t="s">
        <v>23</v>
      </c>
      <c r="B7" s="55" t="s">
        <v>24</v>
      </c>
      <c r="C7" s="78"/>
      <c r="D7" s="59"/>
      <c r="E7" s="59"/>
      <c r="F7" s="56"/>
      <c r="G7" s="60"/>
      <c r="H7" s="61"/>
      <c r="I7" s="61" t="s">
        <v>48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 x14ac:dyDescent="0.25">
      <c r="A8" s="54" t="s">
        <v>59</v>
      </c>
      <c r="B8" s="55" t="s">
        <v>24</v>
      </c>
      <c r="C8" s="79" t="s">
        <v>67</v>
      </c>
      <c r="D8" s="67"/>
      <c r="E8" s="67"/>
      <c r="F8" s="67"/>
      <c r="G8" s="60"/>
      <c r="H8" s="67"/>
      <c r="I8" s="62" t="s">
        <v>49</v>
      </c>
      <c r="J8" s="94">
        <v>43040</v>
      </c>
      <c r="K8" s="94"/>
      <c r="M8" s="107" t="s">
        <v>57</v>
      </c>
      <c r="N8" s="108">
        <f>T20+T21</f>
        <v>245.92500000000001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 x14ac:dyDescent="0.25">
      <c r="A9" s="54" t="s">
        <v>60</v>
      </c>
      <c r="B9" s="55" t="s">
        <v>24</v>
      </c>
      <c r="C9" s="57" t="s">
        <v>69</v>
      </c>
      <c r="D9" s="57"/>
      <c r="E9" s="58"/>
      <c r="F9" s="58"/>
      <c r="G9" s="55"/>
      <c r="H9" s="62"/>
      <c r="I9" s="62" t="s">
        <v>50</v>
      </c>
      <c r="J9" s="96" t="s">
        <v>51</v>
      </c>
      <c r="K9" s="96"/>
      <c r="M9" s="107"/>
      <c r="N9" s="108"/>
      <c r="Y9" s="28"/>
      <c r="Z9" s="28"/>
      <c r="AA9" s="28"/>
      <c r="AB9" s="28"/>
      <c r="AC9" s="28"/>
    </row>
    <row r="10" spans="1:29" ht="15" customHeight="1" x14ac:dyDescent="0.25">
      <c r="A10" s="55" t="s">
        <v>65</v>
      </c>
      <c r="B10" s="55" t="s">
        <v>24</v>
      </c>
      <c r="C10" s="63">
        <v>7.5</v>
      </c>
      <c r="D10" s="64"/>
      <c r="E10" s="64"/>
      <c r="F10" s="64"/>
      <c r="G10" s="64"/>
      <c r="H10" s="62"/>
      <c r="I10" s="62" t="s">
        <v>52</v>
      </c>
      <c r="J10" s="95" t="s">
        <v>66</v>
      </c>
      <c r="K10" s="95"/>
      <c r="M10" s="107"/>
      <c r="N10" s="108"/>
      <c r="Y10" s="28"/>
      <c r="Z10" s="28"/>
      <c r="AA10" s="28"/>
      <c r="AB10" s="28"/>
      <c r="AC10" s="28"/>
    </row>
    <row r="11" spans="1:29" ht="15" customHeight="1" x14ac:dyDescent="0.2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 x14ac:dyDescent="0.25">
      <c r="A12" s="97" t="s">
        <v>53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ht="16.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0</v>
      </c>
      <c r="N13" s="91" t="s">
        <v>16</v>
      </c>
      <c r="O13" s="92" t="s">
        <v>17</v>
      </c>
      <c r="P13" s="101" t="s">
        <v>17</v>
      </c>
      <c r="Q13" s="91" t="s">
        <v>18</v>
      </c>
      <c r="R13" s="91" t="s">
        <v>19</v>
      </c>
      <c r="S13" s="91" t="s">
        <v>20</v>
      </c>
      <c r="X13" s="28"/>
      <c r="Y13" s="28"/>
      <c r="Z13" s="28"/>
      <c r="AA13" s="28"/>
      <c r="AB13" s="28"/>
      <c r="AC13" s="28"/>
    </row>
    <row r="14" spans="1:2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1</v>
      </c>
      <c r="N15" s="8">
        <v>75</v>
      </c>
      <c r="O15" s="39"/>
      <c r="P15" s="10">
        <f>O15</f>
        <v>0</v>
      </c>
      <c r="Q15" s="11">
        <f>P15</f>
        <v>0</v>
      </c>
      <c r="R15" s="12">
        <f t="shared" ref="R15:R26" si="0">+N$8-Q15</f>
        <v>245.92500000000001</v>
      </c>
      <c r="S15" s="12">
        <f t="shared" ref="S15:S26" si="1"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</v>
      </c>
      <c r="N16" s="8">
        <v>63</v>
      </c>
      <c r="O16" s="39"/>
      <c r="P16" s="10">
        <f>O16</f>
        <v>0</v>
      </c>
      <c r="Q16" s="11">
        <f>+Q15+P16</f>
        <v>0</v>
      </c>
      <c r="R16" s="12">
        <f t="shared" si="0"/>
        <v>245.92500000000001</v>
      </c>
      <c r="S16" s="12">
        <f t="shared" si="1"/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3</v>
      </c>
      <c r="N17" s="8">
        <v>50</v>
      </c>
      <c r="O17" s="39"/>
      <c r="P17" s="10">
        <f>O17</f>
        <v>0</v>
      </c>
      <c r="Q17" s="11">
        <f t="shared" ref="Q17:Q26" si="2">+Q16+P17</f>
        <v>0</v>
      </c>
      <c r="R17" s="12">
        <f t="shared" si="0"/>
        <v>245.92500000000001</v>
      </c>
      <c r="S17" s="12">
        <f t="shared" si="1"/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4</v>
      </c>
      <c r="N18" s="8">
        <v>37.5</v>
      </c>
      <c r="O18" s="39"/>
      <c r="P18" s="10">
        <f>O18</f>
        <v>0</v>
      </c>
      <c r="Q18" s="11">
        <f t="shared" si="2"/>
        <v>0</v>
      </c>
      <c r="R18" s="12">
        <f t="shared" si="0"/>
        <v>245.92500000000001</v>
      </c>
      <c r="S18" s="12">
        <f t="shared" si="1"/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5</v>
      </c>
      <c r="N19" s="8">
        <v>25</v>
      </c>
      <c r="O19" s="39"/>
      <c r="P19" s="10">
        <f>O19</f>
        <v>0</v>
      </c>
      <c r="Q19" s="11">
        <f t="shared" si="2"/>
        <v>0</v>
      </c>
      <c r="R19" s="12">
        <f t="shared" si="0"/>
        <v>245.92500000000001</v>
      </c>
      <c r="S19" s="12">
        <f t="shared" si="1"/>
        <v>100</v>
      </c>
      <c r="T19" s="1"/>
      <c r="U19" s="13"/>
      <c r="V19" s="28"/>
      <c r="W19" s="28"/>
      <c r="X19" s="28"/>
    </row>
    <row r="20" spans="1:2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6</v>
      </c>
      <c r="N20" s="8">
        <v>19</v>
      </c>
      <c r="O20" s="39"/>
      <c r="P20" s="10">
        <f>O20</f>
        <v>0</v>
      </c>
      <c r="Q20" s="11">
        <f t="shared" si="2"/>
        <v>0</v>
      </c>
      <c r="R20" s="12">
        <f t="shared" si="0"/>
        <v>245.92500000000001</v>
      </c>
      <c r="S20" s="12">
        <f t="shared" si="1"/>
        <v>100</v>
      </c>
      <c r="T20" s="17">
        <f>Q20</f>
        <v>0</v>
      </c>
      <c r="U20" s="103" t="s">
        <v>54</v>
      </c>
      <c r="V20" s="104"/>
      <c r="W20" s="104"/>
      <c r="X20" s="104"/>
      <c r="Y20" s="104"/>
      <c r="Z20" s="104"/>
      <c r="AA20" s="104"/>
    </row>
    <row r="21" spans="1:29" ht="1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7</v>
      </c>
      <c r="N21" s="8">
        <v>12.5</v>
      </c>
      <c r="O21" s="39">
        <v>36.045000000000002</v>
      </c>
      <c r="P21" s="10">
        <f>O21/(T22/T21)</f>
        <v>36.045000000000002</v>
      </c>
      <c r="Q21" s="11">
        <f t="shared" si="2"/>
        <v>36.045000000000002</v>
      </c>
      <c r="R21" s="12">
        <f t="shared" si="0"/>
        <v>209.88</v>
      </c>
      <c r="S21" s="12">
        <f t="shared" si="1"/>
        <v>85.343092406221402</v>
      </c>
      <c r="T21" s="76">
        <v>245.92500000000001</v>
      </c>
      <c r="U21" s="103" t="s">
        <v>55</v>
      </c>
      <c r="V21" s="104"/>
      <c r="W21" s="104"/>
      <c r="X21" s="104"/>
      <c r="Y21" s="104"/>
      <c r="Z21" s="104"/>
      <c r="AA21" s="104"/>
    </row>
    <row r="22" spans="1:2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8</v>
      </c>
      <c r="N22" s="12">
        <v>9.5</v>
      </c>
      <c r="O22" s="52">
        <v>11.73</v>
      </c>
      <c r="P22" s="10">
        <f>O22/(T22/T21)</f>
        <v>11.73</v>
      </c>
      <c r="Q22" s="11">
        <f t="shared" si="2"/>
        <v>47.775000000000006</v>
      </c>
      <c r="R22" s="12">
        <f t="shared" si="0"/>
        <v>198.15</v>
      </c>
      <c r="S22" s="12">
        <f t="shared" si="1"/>
        <v>80.573345532174443</v>
      </c>
      <c r="T22" s="76">
        <v>245.92500000000001</v>
      </c>
      <c r="U22" s="105" t="s">
        <v>56</v>
      </c>
      <c r="V22" s="106"/>
      <c r="W22" s="106"/>
      <c r="X22" s="106"/>
      <c r="Y22" s="106"/>
      <c r="Z22" s="106"/>
      <c r="AA22" s="106"/>
    </row>
    <row r="23" spans="1:2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9</v>
      </c>
      <c r="N23" s="12">
        <v>4.75</v>
      </c>
      <c r="O23" s="52">
        <v>23.004999999999999</v>
      </c>
      <c r="P23" s="10">
        <f>O23/(T22/T21)</f>
        <v>23.004999999999999</v>
      </c>
      <c r="Q23" s="11">
        <f t="shared" si="2"/>
        <v>70.78</v>
      </c>
      <c r="R23" s="12">
        <f t="shared" si="0"/>
        <v>175.14500000000001</v>
      </c>
      <c r="S23" s="12">
        <f t="shared" si="1"/>
        <v>71.218867540916946</v>
      </c>
      <c r="T23" s="1"/>
      <c r="U23" s="1"/>
      <c r="V23" s="28"/>
      <c r="W23" s="28"/>
    </row>
    <row r="24" spans="1:2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10</v>
      </c>
      <c r="N24" s="12">
        <v>2</v>
      </c>
      <c r="O24" s="52">
        <v>20.51</v>
      </c>
      <c r="P24" s="10">
        <f>O24/(T22/T21)</f>
        <v>20.51</v>
      </c>
      <c r="Q24" s="11">
        <f t="shared" si="2"/>
        <v>91.29</v>
      </c>
      <c r="R24" s="12">
        <f t="shared" si="0"/>
        <v>154.63499999999999</v>
      </c>
      <c r="S24" s="12">
        <f t="shared" si="1"/>
        <v>62.878926501982299</v>
      </c>
      <c r="T24" s="1"/>
      <c r="U24" s="1"/>
    </row>
    <row r="25" spans="1:2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11</v>
      </c>
      <c r="N25" s="12">
        <v>0.42</v>
      </c>
      <c r="O25" s="52">
        <v>34.515000000000001</v>
      </c>
      <c r="P25" s="10">
        <f>O25/(T22/T21)</f>
        <v>34.515000000000001</v>
      </c>
      <c r="Q25" s="11">
        <f t="shared" si="2"/>
        <v>125.80500000000001</v>
      </c>
      <c r="R25" s="12">
        <f t="shared" si="0"/>
        <v>120.12</v>
      </c>
      <c r="S25" s="12">
        <f t="shared" si="1"/>
        <v>48.844159804818545</v>
      </c>
      <c r="T25" s="1"/>
      <c r="U25" s="1"/>
    </row>
    <row r="26" spans="1:2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12</v>
      </c>
      <c r="N26" s="36">
        <v>7.3999999999999996E-2</v>
      </c>
      <c r="O26" s="53">
        <v>37.799999999999997</v>
      </c>
      <c r="P26" s="10">
        <f>O26/(T22/T21)</f>
        <v>37.799999999999997</v>
      </c>
      <c r="Q26" s="11">
        <f t="shared" si="2"/>
        <v>163.60500000000002</v>
      </c>
      <c r="R26" s="12">
        <f t="shared" si="0"/>
        <v>82.32</v>
      </c>
      <c r="S26" s="12">
        <f t="shared" si="1"/>
        <v>33.473620006099416</v>
      </c>
      <c r="T26" s="1"/>
      <c r="U26" s="1"/>
    </row>
    <row r="27" spans="1:2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13</v>
      </c>
      <c r="N31" s="37">
        <f>100-S23</f>
        <v>28.781132459083054</v>
      </c>
      <c r="O31" s="33"/>
      <c r="P31" s="32"/>
      <c r="Q31" s="28"/>
      <c r="R31" s="28"/>
      <c r="S31" s="28"/>
      <c r="T31" s="28"/>
      <c r="U31" s="28"/>
    </row>
    <row r="32" spans="1:29" ht="17.25" customHeight="1" x14ac:dyDescent="0.25">
      <c r="A32" s="86" t="s">
        <v>0</v>
      </c>
      <c r="B32" s="86"/>
      <c r="C32" s="98" t="s">
        <v>16</v>
      </c>
      <c r="D32" s="99" t="s">
        <v>19</v>
      </c>
      <c r="E32" s="98" t="s">
        <v>30</v>
      </c>
      <c r="F32" s="41"/>
      <c r="G32" s="42" t="s">
        <v>31</v>
      </c>
      <c r="H32" s="42" t="s">
        <v>32</v>
      </c>
      <c r="I32" s="42" t="s">
        <v>33</v>
      </c>
      <c r="J32" s="41"/>
      <c r="K32" s="41"/>
      <c r="M32" s="37" t="s">
        <v>14</v>
      </c>
      <c r="N32" s="37">
        <f>100-(N31+S26)</f>
        <v>37.74524753481753</v>
      </c>
      <c r="O32" s="33"/>
      <c r="P32" s="32"/>
      <c r="R32" s="25" t="s">
        <v>62</v>
      </c>
      <c r="S32" s="28"/>
      <c r="T32" s="28"/>
    </row>
    <row r="33" spans="1:20" ht="20.25" customHeight="1" x14ac:dyDescent="0.25">
      <c r="A33" s="86"/>
      <c r="B33" s="86"/>
      <c r="C33" s="86"/>
      <c r="D33" s="100"/>
      <c r="E33" s="86"/>
      <c r="F33" s="41"/>
      <c r="G33" s="43">
        <f>N31</f>
        <v>28.781132459083054</v>
      </c>
      <c r="H33" s="43">
        <f>N32</f>
        <v>37.74524753481753</v>
      </c>
      <c r="I33" s="43">
        <f>N33</f>
        <v>33.473620006099416</v>
      </c>
      <c r="J33" s="41"/>
      <c r="K33" s="41"/>
      <c r="M33" s="38" t="s">
        <v>15</v>
      </c>
      <c r="N33" s="37">
        <f>S26</f>
        <v>33.473620006099416</v>
      </c>
      <c r="O33" s="33"/>
      <c r="P33" s="32"/>
      <c r="R33" s="25" t="s">
        <v>35</v>
      </c>
      <c r="S33" s="28"/>
      <c r="T33" s="28"/>
    </row>
    <row r="34" spans="1:20" x14ac:dyDescent="0.25">
      <c r="A34" s="86" t="s">
        <v>1</v>
      </c>
      <c r="B34" s="86"/>
      <c r="C34" s="42">
        <v>75</v>
      </c>
      <c r="D34" s="40">
        <f>R15</f>
        <v>245.92500000000001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36</v>
      </c>
      <c r="S34" s="28"/>
      <c r="T34" s="28"/>
    </row>
    <row r="35" spans="1:20" x14ac:dyDescent="0.25">
      <c r="A35" s="86" t="s">
        <v>2</v>
      </c>
      <c r="B35" s="86"/>
      <c r="C35" s="42">
        <v>63</v>
      </c>
      <c r="D35" s="40">
        <f>R16</f>
        <v>245.92500000000001</v>
      </c>
      <c r="E35" s="40">
        <f>S16</f>
        <v>100</v>
      </c>
      <c r="F35" s="51"/>
      <c r="G35" s="68" t="s">
        <v>43</v>
      </c>
      <c r="H35" s="68"/>
      <c r="I35" s="70"/>
      <c r="J35" s="51"/>
      <c r="K35" s="51"/>
      <c r="O35" s="33"/>
      <c r="P35" s="32"/>
      <c r="R35" s="25" t="s">
        <v>37</v>
      </c>
      <c r="S35" s="28"/>
      <c r="T35" s="28"/>
    </row>
    <row r="36" spans="1:20" x14ac:dyDescent="0.25">
      <c r="A36" s="86" t="s">
        <v>3</v>
      </c>
      <c r="B36" s="86"/>
      <c r="C36" s="42">
        <v>50</v>
      </c>
      <c r="D36" s="40">
        <f t="shared" ref="D36:D45" si="3">R17</f>
        <v>245.92500000000001</v>
      </c>
      <c r="E36" s="40">
        <f t="shared" ref="E36:E45" si="4">S17</f>
        <v>100</v>
      </c>
      <c r="F36" s="51"/>
      <c r="G36" s="68" t="s">
        <v>44</v>
      </c>
      <c r="H36" s="68"/>
      <c r="I36" s="70"/>
      <c r="J36" s="51"/>
      <c r="K36" s="51"/>
      <c r="O36" s="33"/>
      <c r="P36" s="32"/>
      <c r="R36" s="25" t="s">
        <v>38</v>
      </c>
      <c r="S36" s="28"/>
      <c r="T36" s="28"/>
    </row>
    <row r="37" spans="1:20" x14ac:dyDescent="0.25">
      <c r="A37" s="86" t="s">
        <v>4</v>
      </c>
      <c r="B37" s="86"/>
      <c r="C37" s="42">
        <v>37.5</v>
      </c>
      <c r="D37" s="40">
        <f t="shared" si="3"/>
        <v>245.92500000000001</v>
      </c>
      <c r="E37" s="40">
        <f t="shared" si="4"/>
        <v>100</v>
      </c>
      <c r="F37" s="51"/>
      <c r="G37" s="68" t="s">
        <v>45</v>
      </c>
      <c r="H37" s="68"/>
      <c r="I37" s="70"/>
      <c r="J37" s="51"/>
      <c r="K37" s="51"/>
      <c r="O37" s="33"/>
      <c r="P37" s="32"/>
      <c r="R37" s="25" t="s">
        <v>39</v>
      </c>
      <c r="S37" s="28"/>
    </row>
    <row r="38" spans="1:20" x14ac:dyDescent="0.25">
      <c r="A38" s="86" t="s">
        <v>5</v>
      </c>
      <c r="B38" s="86"/>
      <c r="C38" s="42">
        <v>25</v>
      </c>
      <c r="D38" s="40">
        <f t="shared" si="3"/>
        <v>245.92500000000001</v>
      </c>
      <c r="E38" s="40">
        <f t="shared" si="4"/>
        <v>100</v>
      </c>
      <c r="F38" s="51"/>
      <c r="G38" s="68" t="s">
        <v>63</v>
      </c>
      <c r="H38" s="77"/>
      <c r="I38" s="70"/>
      <c r="J38" s="51"/>
      <c r="K38" s="51"/>
      <c r="N38" s="27"/>
      <c r="O38" s="33"/>
      <c r="P38" s="32"/>
      <c r="R38" s="25" t="s">
        <v>40</v>
      </c>
      <c r="S38" s="28"/>
    </row>
    <row r="39" spans="1:20" ht="15" customHeight="1" x14ac:dyDescent="0.25">
      <c r="A39" s="86" t="s">
        <v>6</v>
      </c>
      <c r="B39" s="86"/>
      <c r="C39" s="42">
        <v>19</v>
      </c>
      <c r="D39" s="40">
        <f t="shared" si="3"/>
        <v>245.92500000000001</v>
      </c>
      <c r="E39" s="40">
        <f t="shared" si="4"/>
        <v>100</v>
      </c>
      <c r="F39" s="51"/>
      <c r="G39" s="68" t="s">
        <v>64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41</v>
      </c>
      <c r="S39" s="28"/>
    </row>
    <row r="40" spans="1:20" x14ac:dyDescent="0.25">
      <c r="A40" s="86" t="s">
        <v>7</v>
      </c>
      <c r="B40" s="86"/>
      <c r="C40" s="42">
        <v>12.5</v>
      </c>
      <c r="D40" s="40">
        <f t="shared" si="3"/>
        <v>209.88</v>
      </c>
      <c r="E40" s="40">
        <f t="shared" si="4"/>
        <v>85.343092406221402</v>
      </c>
      <c r="F40" s="51"/>
      <c r="G40" s="70"/>
      <c r="H40" s="70"/>
      <c r="I40" s="70"/>
      <c r="J40" s="51"/>
      <c r="K40" s="51"/>
      <c r="P40" s="32"/>
      <c r="R40" s="25" t="s">
        <v>42</v>
      </c>
      <c r="S40" s="28"/>
    </row>
    <row r="41" spans="1:20" x14ac:dyDescent="0.25">
      <c r="A41" s="86" t="s">
        <v>8</v>
      </c>
      <c r="B41" s="86"/>
      <c r="C41" s="42">
        <v>9.5</v>
      </c>
      <c r="D41" s="40">
        <f t="shared" si="3"/>
        <v>198.15</v>
      </c>
      <c r="E41" s="40">
        <f t="shared" si="4"/>
        <v>80.573345532174443</v>
      </c>
      <c r="F41" s="51"/>
      <c r="G41" s="69" t="s">
        <v>25</v>
      </c>
      <c r="H41" s="69" t="s">
        <v>26</v>
      </c>
      <c r="I41" s="69" t="s">
        <v>27</v>
      </c>
      <c r="J41" s="51"/>
      <c r="K41" s="51"/>
      <c r="P41" s="32"/>
    </row>
    <row r="42" spans="1:20" x14ac:dyDescent="0.25">
      <c r="A42" s="86" t="s">
        <v>9</v>
      </c>
      <c r="B42" s="86"/>
      <c r="C42" s="42">
        <v>4.75</v>
      </c>
      <c r="D42" s="40">
        <f t="shared" si="3"/>
        <v>175.14500000000001</v>
      </c>
      <c r="E42" s="40">
        <f t="shared" si="4"/>
        <v>71.218867540916946</v>
      </c>
      <c r="F42" s="51"/>
      <c r="G42" s="73" t="s">
        <v>70</v>
      </c>
      <c r="H42" s="73" t="s">
        <v>70</v>
      </c>
      <c r="I42" s="73"/>
      <c r="J42" s="51"/>
      <c r="K42" s="51"/>
      <c r="P42" s="32"/>
    </row>
    <row r="43" spans="1:20" x14ac:dyDescent="0.25">
      <c r="A43" s="86" t="s">
        <v>10</v>
      </c>
      <c r="B43" s="86"/>
      <c r="C43" s="42">
        <v>2</v>
      </c>
      <c r="D43" s="40">
        <f t="shared" si="3"/>
        <v>154.63499999999999</v>
      </c>
      <c r="E43" s="40">
        <f t="shared" si="4"/>
        <v>62.878926501982299</v>
      </c>
      <c r="F43" s="51"/>
      <c r="G43" s="70"/>
      <c r="H43" s="70"/>
      <c r="I43" s="70"/>
      <c r="J43" s="51"/>
      <c r="K43" s="51"/>
    </row>
    <row r="44" spans="1:20" x14ac:dyDescent="0.25">
      <c r="A44" s="86" t="s">
        <v>11</v>
      </c>
      <c r="B44" s="86"/>
      <c r="C44" s="42">
        <v>0.42</v>
      </c>
      <c r="D44" s="40">
        <f t="shared" si="3"/>
        <v>120.12</v>
      </c>
      <c r="E44" s="40">
        <f t="shared" si="4"/>
        <v>48.844159804818545</v>
      </c>
      <c r="F44" s="51"/>
      <c r="G44" s="71" t="s">
        <v>28</v>
      </c>
      <c r="H44" s="71"/>
      <c r="I44" s="72"/>
      <c r="J44" s="51"/>
      <c r="K44" s="51"/>
    </row>
    <row r="45" spans="1:20" x14ac:dyDescent="0.25">
      <c r="A45" s="86" t="s">
        <v>12</v>
      </c>
      <c r="B45" s="86"/>
      <c r="C45" s="42">
        <v>7.3999999999999996E-2</v>
      </c>
      <c r="D45" s="40">
        <f t="shared" si="3"/>
        <v>82.32</v>
      </c>
      <c r="E45" s="40">
        <f t="shared" si="4"/>
        <v>33.473620006099416</v>
      </c>
      <c r="F45" s="51"/>
      <c r="G45" s="71" t="s">
        <v>29</v>
      </c>
      <c r="H45" s="71"/>
      <c r="I45" s="72" t="s">
        <v>71</v>
      </c>
      <c r="J45" s="51"/>
      <c r="K45" s="51"/>
    </row>
    <row r="46" spans="1:20" ht="26.25" customHeight="1" x14ac:dyDescent="0.25">
      <c r="A46" s="41"/>
      <c r="B46" s="41"/>
      <c r="C46" s="41"/>
      <c r="D46" s="80" t="s">
        <v>34</v>
      </c>
      <c r="E46" s="82">
        <f>N8</f>
        <v>245.92500000000001</v>
      </c>
      <c r="F46" s="41"/>
      <c r="G46" s="41"/>
      <c r="H46" s="41"/>
      <c r="I46" s="41"/>
      <c r="J46" s="41"/>
      <c r="K46" s="41"/>
      <c r="Q46" s="84"/>
    </row>
    <row r="47" spans="1:20" ht="24.75" customHeight="1" x14ac:dyDescent="0.2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0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2">
      <c r="A49" s="41"/>
      <c r="B49" s="41"/>
      <c r="C49" s="41"/>
      <c r="E49" s="45" t="s">
        <v>68</v>
      </c>
      <c r="F49" s="46"/>
      <c r="G49" s="47"/>
      <c r="I49" s="48" t="s">
        <v>47</v>
      </c>
      <c r="J49" s="41"/>
      <c r="K49" s="41"/>
    </row>
    <row r="50" spans="1:11" x14ac:dyDescent="0.2">
      <c r="A50" s="41"/>
      <c r="B50" s="41"/>
      <c r="C50" s="41"/>
      <c r="E50" s="45" t="s">
        <v>46</v>
      </c>
      <c r="F50" s="46"/>
      <c r="G50" s="47"/>
      <c r="I50" s="49" t="s">
        <v>58</v>
      </c>
      <c r="J50" s="41"/>
      <c r="K50" s="41"/>
    </row>
    <row r="51" spans="1:11" x14ac:dyDescent="0.25">
      <c r="B51" s="41"/>
      <c r="C51" s="41"/>
      <c r="I51" s="41"/>
      <c r="J51" s="41"/>
      <c r="K51" s="41"/>
    </row>
    <row r="52" spans="1:11" x14ac:dyDescent="0.25">
      <c r="A52" s="50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x14ac:dyDescent="0.25">
      <c r="A53" s="44"/>
      <c r="B53" s="44"/>
      <c r="C53" s="44"/>
      <c r="I53" s="44"/>
      <c r="J53" s="44"/>
      <c r="K53" s="44"/>
    </row>
  </sheetData>
  <mergeCells count="38"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300" r:id="rId1"/>
  <colBreaks count="1" manualBreakCount="1">
    <brk id="2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buyukelek</vt:lpstr>
      <vt:lpstr>Sayfa3</vt:lpstr>
      <vt:lpstr>buyukelek!Yazdırma_Alanı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cp:lastPrinted>2017-05-16T06:32:17Z</cp:lastPrinted>
  <dcterms:created xsi:type="dcterms:W3CDTF">2011-09-26T12:02:23Z</dcterms:created>
  <dcterms:modified xsi:type="dcterms:W3CDTF">2017-12-26T13:57:23Z</dcterms:modified>
</cp:coreProperties>
</file>