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regner" sheetId="1" r:id="rId4"/>
    <sheet state="visible" name="Drinkskor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Indtast antallet af drinks I regner med der bliver drukket. Sæt selv en margin hvis I synes.
	-onsberg</t>
      </text>
    </comment>
    <comment authorId="0" ref="B1">
      <text>
        <t xml:space="preserve">Indtast størrelsen på flaskerne på det forskellige ting i liter, så beregner den selv hvor mange flasker der skal købes af hver til at lave det antal drinks der er angivet i de blå felter
	-onsberg</t>
      </text>
    </comment>
  </commentList>
</comments>
</file>

<file path=xl/sharedStrings.xml><?xml version="1.0" encoding="utf-8"?>
<sst xmlns="http://schemas.openxmlformats.org/spreadsheetml/2006/main" count="116" uniqueCount="66">
  <si>
    <t>Størrelse i L</t>
  </si>
  <si>
    <t>Antal</t>
  </si>
  <si>
    <t>Vodka</t>
  </si>
  <si>
    <t>Gin</t>
  </si>
  <si>
    <t>Rom (Mørk)</t>
  </si>
  <si>
    <t>Aperol</t>
  </si>
  <si>
    <t>Campari</t>
  </si>
  <si>
    <t>Prosecco/Cava</t>
  </si>
  <si>
    <t>Kaluha</t>
  </si>
  <si>
    <t>Rød vermouth</t>
  </si>
  <si>
    <t>Tonic</t>
  </si>
  <si>
    <t>Mango Sirup</t>
  </si>
  <si>
    <t>Ginger Beer</t>
  </si>
  <si>
    <t>Lemonsodavand</t>
  </si>
  <si>
    <t>Cola</t>
  </si>
  <si>
    <t>Fløde</t>
  </si>
  <si>
    <t>Danskvand</t>
  </si>
  <si>
    <t>Lime</t>
  </si>
  <si>
    <t>Appelsin</t>
  </si>
  <si>
    <t>Opskrifter</t>
  </si>
  <si>
    <t>Gin Hass</t>
  </si>
  <si>
    <t>Gin Mango Cocktail</t>
  </si>
  <si>
    <t>2 cl Mango sirup</t>
  </si>
  <si>
    <t>Mango Mojito</t>
  </si>
  <si>
    <t>4 cl Gin</t>
  </si>
  <si>
    <t>Dark'n'Stormy</t>
  </si>
  <si>
    <t>10 cl Lemonsodavand</t>
  </si>
  <si>
    <t>Cuba Libre</t>
  </si>
  <si>
    <t>1 skive Lime</t>
  </si>
  <si>
    <t>Gin &amp; Tonic</t>
  </si>
  <si>
    <t>Isterninger</t>
  </si>
  <si>
    <t>Aperol Spritz</t>
  </si>
  <si>
    <t>Campari Spritz</t>
  </si>
  <si>
    <t>Negroni</t>
  </si>
  <si>
    <t>Negroni Sbagliato</t>
  </si>
  <si>
    <t>Americano Cocktail</t>
  </si>
  <si>
    <t>8 cl Tonic</t>
  </si>
  <si>
    <t>Moscow Mule</t>
  </si>
  <si>
    <t>2 cl Limesaft</t>
  </si>
  <si>
    <t>White Russian</t>
  </si>
  <si>
    <t>1 stykke Limeskal</t>
  </si>
  <si>
    <t>Black Russian</t>
  </si>
  <si>
    <t>Total antal drinks</t>
  </si>
  <si>
    <t>Flasker</t>
  </si>
  <si>
    <t>Overskydende i L</t>
  </si>
  <si>
    <t>10 cl Tonic</t>
  </si>
  <si>
    <t>4 cl Rom</t>
  </si>
  <si>
    <t>5 cl Rom</t>
  </si>
  <si>
    <t>1-2 cl Limesaft (ca. ½ lime)</t>
  </si>
  <si>
    <t>2 dl / 20 cl Ginger Beer</t>
  </si>
  <si>
    <t>Evt. et par stænk Angustura Bitter</t>
  </si>
  <si>
    <t>5 cl Vodka</t>
  </si>
  <si>
    <t>6 cl Aperol</t>
  </si>
  <si>
    <t>9 cl Prosecco/Cava</t>
  </si>
  <si>
    <t>3 cl Danskvand</t>
  </si>
  <si>
    <t>1 skive appelsin</t>
  </si>
  <si>
    <t>6 cl Campari</t>
  </si>
  <si>
    <t>3 cl Rød Vermouth</t>
  </si>
  <si>
    <t>3 cl Campari</t>
  </si>
  <si>
    <t>3 cl Gin</t>
  </si>
  <si>
    <t>1 stykke appelsinskal</t>
  </si>
  <si>
    <t>3 cl Prosecco/Cava</t>
  </si>
  <si>
    <t>6 cl Danskvand</t>
  </si>
  <si>
    <t>3 cl Kaluha</t>
  </si>
  <si>
    <t>3 cl Vodka</t>
  </si>
  <si>
    <t>8 cl Mælk/Fløde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</si>
</sst>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textRotation="0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horizontal="center"/>
    </xf>
    <xf borderId="1" fillId="4" fontId="2" numFmtId="0" xfId="0" applyBorder="1" applyFill="1" applyFont="1"/>
    <xf borderId="2" fillId="4" fontId="2" numFmtId="0" xfId="0" applyAlignment="1" applyBorder="1" applyFont="1">
      <alignment readingOrder="0"/>
    </xf>
    <xf borderId="0" fillId="5" fontId="3" numFmtId="0" xfId="0" applyAlignment="1" applyFill="1" applyFont="1">
      <alignment readingOrder="0"/>
    </xf>
    <xf borderId="0" fillId="5" fontId="3" numFmtId="0" xfId="0" applyAlignment="1" applyFont="1">
      <alignment horizontal="center"/>
    </xf>
    <xf borderId="0" fillId="6" fontId="1" numFmtId="0" xfId="0" applyAlignment="1" applyFill="1" applyFont="1">
      <alignment horizontal="center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2487275" cy="8829675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3" max="7" width="11.38"/>
    <col customWidth="1" min="8" max="8" width="11.88"/>
    <col customWidth="1" min="9" max="13" width="11.38"/>
    <col customWidth="1" min="14" max="14" width="12.63"/>
    <col customWidth="1" min="15" max="17" width="11.38"/>
    <col customWidth="1" min="18" max="18" width="4.5"/>
    <col customWidth="1" min="19" max="19" width="7.25"/>
    <col customWidth="1" min="20" max="20" width="20.63"/>
  </cols>
  <sheetData>
    <row r="1">
      <c r="A1" s="1"/>
      <c r="B1" s="1" t="s">
        <v>0</v>
      </c>
      <c r="C1" s="2">
        <v>0.7</v>
      </c>
      <c r="D1" s="2">
        <v>0.7</v>
      </c>
      <c r="E1" s="2">
        <v>0.7</v>
      </c>
      <c r="F1" s="2">
        <v>0.7</v>
      </c>
      <c r="G1" s="2">
        <v>0.7</v>
      </c>
      <c r="H1" s="2">
        <v>0.7</v>
      </c>
      <c r="I1" s="2">
        <v>0.7</v>
      </c>
      <c r="J1" s="2">
        <v>0.75</v>
      </c>
      <c r="K1" s="2">
        <v>0.5</v>
      </c>
      <c r="L1" s="2">
        <v>0.7</v>
      </c>
      <c r="M1" s="2">
        <v>0.5</v>
      </c>
      <c r="N1" s="2">
        <v>1.5</v>
      </c>
      <c r="O1" s="2">
        <v>1.5</v>
      </c>
      <c r="P1" s="2">
        <v>0.25</v>
      </c>
      <c r="Q1" s="2">
        <v>2.0</v>
      </c>
      <c r="S1" s="1"/>
      <c r="T1" s="1"/>
    </row>
    <row r="2">
      <c r="A2" s="1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4" t="s">
        <v>17</v>
      </c>
      <c r="S2" s="4" t="s">
        <v>18</v>
      </c>
      <c r="T2" s="1" t="s">
        <v>19</v>
      </c>
    </row>
    <row r="3">
      <c r="A3" s="5">
        <v>30.0</v>
      </c>
      <c r="B3" s="1" t="s">
        <v>20</v>
      </c>
      <c r="C3" s="6"/>
      <c r="D3" s="6">
        <f>A3*U5</f>
        <v>120</v>
      </c>
      <c r="E3" s="6"/>
      <c r="F3" s="6"/>
      <c r="G3" s="6"/>
      <c r="H3" s="6"/>
      <c r="I3" s="6"/>
      <c r="J3" s="6"/>
      <c r="K3" s="6"/>
      <c r="L3" s="6">
        <f>A3*U4</f>
        <v>60</v>
      </c>
      <c r="M3" s="6"/>
      <c r="N3" s="6">
        <f>A3*U6</f>
        <v>300</v>
      </c>
      <c r="O3" s="6"/>
      <c r="P3" s="6"/>
      <c r="Q3" s="6"/>
      <c r="R3" s="6">
        <f>A3*0.25</f>
        <v>7.5</v>
      </c>
      <c r="S3" s="4"/>
      <c r="T3" s="1" t="s">
        <v>20</v>
      </c>
    </row>
    <row r="4">
      <c r="A4" s="5">
        <v>10.0</v>
      </c>
      <c r="B4" s="1" t="s">
        <v>21</v>
      </c>
      <c r="C4" s="6"/>
      <c r="D4" s="6">
        <f>A4*U12</f>
        <v>40</v>
      </c>
      <c r="E4" s="6"/>
      <c r="F4" s="6"/>
      <c r="G4" s="6"/>
      <c r="H4" s="6"/>
      <c r="I4" s="6"/>
      <c r="J4" s="6"/>
      <c r="K4" s="6">
        <f>A4*U13</f>
        <v>80</v>
      </c>
      <c r="L4" s="6">
        <f>A4*U11</f>
        <v>20</v>
      </c>
      <c r="M4" s="6"/>
      <c r="N4" s="6"/>
      <c r="O4" s="6"/>
      <c r="P4" s="6"/>
      <c r="Q4" s="6"/>
      <c r="R4" s="6">
        <f>A4*0.5</f>
        <v>5</v>
      </c>
      <c r="S4" s="4"/>
      <c r="T4" s="1" t="s">
        <v>22</v>
      </c>
      <c r="U4" s="1">
        <v>2.0</v>
      </c>
    </row>
    <row r="5">
      <c r="A5" s="5">
        <v>5.0</v>
      </c>
      <c r="B5" s="1" t="s">
        <v>23</v>
      </c>
      <c r="C5" s="6"/>
      <c r="D5" s="6"/>
      <c r="E5" s="6">
        <f>U26*A5</f>
        <v>20</v>
      </c>
      <c r="F5" s="6"/>
      <c r="G5" s="6"/>
      <c r="H5" s="6"/>
      <c r="I5" s="6"/>
      <c r="J5" s="6"/>
      <c r="K5" s="6"/>
      <c r="L5" s="6">
        <f>A5*U25</f>
        <v>10</v>
      </c>
      <c r="M5" s="6"/>
      <c r="N5" s="6">
        <f>A5*U27</f>
        <v>50</v>
      </c>
      <c r="O5" s="6"/>
      <c r="P5" s="6"/>
      <c r="Q5" s="6"/>
      <c r="R5" s="6"/>
      <c r="S5" s="4"/>
      <c r="T5" s="1" t="s">
        <v>24</v>
      </c>
      <c r="U5" s="1">
        <v>4.0</v>
      </c>
    </row>
    <row r="6">
      <c r="A6" s="5">
        <v>12.0</v>
      </c>
      <c r="B6" s="1" t="s">
        <v>25</v>
      </c>
      <c r="C6" s="6"/>
      <c r="D6" s="6"/>
      <c r="E6" s="6">
        <f>A6*U31</f>
        <v>60</v>
      </c>
      <c r="F6" s="6"/>
      <c r="G6" s="6"/>
      <c r="H6" s="6"/>
      <c r="I6" s="6"/>
      <c r="J6" s="6"/>
      <c r="K6" s="6"/>
      <c r="L6" s="6"/>
      <c r="M6" s="6">
        <f>A6*U33</f>
        <v>240</v>
      </c>
      <c r="N6" s="6"/>
      <c r="O6" s="6"/>
      <c r="P6" s="6"/>
      <c r="Q6" s="6"/>
      <c r="R6" s="6">
        <f t="shared" ref="R6:R7" si="1">0.5*A6</f>
        <v>6</v>
      </c>
      <c r="S6" s="4"/>
      <c r="T6" s="1" t="s">
        <v>26</v>
      </c>
      <c r="U6" s="1">
        <v>10.0</v>
      </c>
    </row>
    <row r="7">
      <c r="A7" s="5">
        <v>5.0</v>
      </c>
      <c r="B7" s="1" t="s">
        <v>27</v>
      </c>
      <c r="C7" s="6"/>
      <c r="D7" s="6"/>
      <c r="E7" s="6">
        <f>U38*A7</f>
        <v>25</v>
      </c>
      <c r="F7" s="6"/>
      <c r="G7" s="6"/>
      <c r="H7" s="6"/>
      <c r="I7" s="6"/>
      <c r="J7" s="6"/>
      <c r="K7" s="6"/>
      <c r="L7" s="6"/>
      <c r="M7" s="6"/>
      <c r="N7" s="6"/>
      <c r="O7" s="6">
        <f>U39*A7</f>
        <v>75</v>
      </c>
      <c r="P7" s="6"/>
      <c r="Q7" s="6"/>
      <c r="R7" s="6">
        <f t="shared" si="1"/>
        <v>2.5</v>
      </c>
      <c r="S7" s="4"/>
      <c r="T7" s="1" t="s">
        <v>28</v>
      </c>
    </row>
    <row r="8">
      <c r="A8" s="5">
        <v>30.0</v>
      </c>
      <c r="B8" s="1" t="s">
        <v>29</v>
      </c>
      <c r="C8" s="6"/>
      <c r="D8" s="6">
        <f>A8*U19</f>
        <v>120</v>
      </c>
      <c r="E8" s="6"/>
      <c r="F8" s="6"/>
      <c r="G8" s="6"/>
      <c r="H8" s="6"/>
      <c r="I8" s="6"/>
      <c r="J8" s="6"/>
      <c r="K8" s="6">
        <f>A8*U20</f>
        <v>300</v>
      </c>
      <c r="L8" s="6"/>
      <c r="M8" s="6"/>
      <c r="N8" s="6"/>
      <c r="O8" s="6"/>
      <c r="P8" s="6"/>
      <c r="Q8" s="6"/>
      <c r="R8" s="6"/>
      <c r="S8" s="4"/>
      <c r="T8" s="1" t="s">
        <v>30</v>
      </c>
    </row>
    <row r="9">
      <c r="A9" s="5">
        <v>15.0</v>
      </c>
      <c r="B9" s="1" t="s">
        <v>31</v>
      </c>
      <c r="C9" s="6"/>
      <c r="D9" s="6"/>
      <c r="E9" s="6"/>
      <c r="F9" s="6">
        <f>A9*U52</f>
        <v>90</v>
      </c>
      <c r="G9" s="6"/>
      <c r="H9" s="6">
        <f>A9*U53</f>
        <v>135</v>
      </c>
      <c r="I9" s="6"/>
      <c r="J9" s="6"/>
      <c r="K9" s="6"/>
      <c r="L9" s="6"/>
      <c r="M9" s="6"/>
      <c r="N9" s="6"/>
      <c r="O9" s="6"/>
      <c r="P9" s="6"/>
      <c r="Q9" s="6">
        <f>A9*U54</f>
        <v>45</v>
      </c>
      <c r="R9" s="6"/>
      <c r="S9" s="6">
        <f>0.1*A9</f>
        <v>1.5</v>
      </c>
    </row>
    <row r="10">
      <c r="A10" s="5">
        <v>5.0</v>
      </c>
      <c r="B10" s="1" t="s">
        <v>32</v>
      </c>
      <c r="C10" s="6"/>
      <c r="D10" s="6"/>
      <c r="E10" s="6"/>
      <c r="F10" s="6"/>
      <c r="G10" s="6">
        <f>U59*A10</f>
        <v>30</v>
      </c>
      <c r="H10" s="6">
        <f>U60*A10</f>
        <v>45</v>
      </c>
      <c r="I10" s="6"/>
      <c r="J10" s="6"/>
      <c r="K10" s="6"/>
      <c r="L10" s="6"/>
      <c r="M10" s="6"/>
      <c r="N10" s="6"/>
      <c r="O10" s="6"/>
      <c r="P10" s="6"/>
      <c r="Q10" s="6">
        <f>A10*U61</f>
        <v>15</v>
      </c>
      <c r="R10" s="6"/>
      <c r="S10" s="4"/>
      <c r="T10" s="1" t="s">
        <v>21</v>
      </c>
    </row>
    <row r="11">
      <c r="A11" s="5">
        <v>5.0</v>
      </c>
      <c r="B11" s="1" t="s">
        <v>33</v>
      </c>
      <c r="C11" s="6"/>
      <c r="D11" s="6">
        <f>A11*U67</f>
        <v>15</v>
      </c>
      <c r="E11" s="6"/>
      <c r="F11" s="6"/>
      <c r="G11" s="6">
        <f>A11*U66</f>
        <v>15</v>
      </c>
      <c r="H11" s="6"/>
      <c r="I11" s="6"/>
      <c r="J11" s="6">
        <f>A11*U65</f>
        <v>15</v>
      </c>
      <c r="K11" s="6"/>
      <c r="L11" s="6"/>
      <c r="M11" s="6"/>
      <c r="N11" s="6"/>
      <c r="O11" s="6"/>
      <c r="P11" s="6"/>
      <c r="Q11" s="6"/>
      <c r="R11" s="6"/>
      <c r="S11" s="4">
        <f t="shared" ref="S11:S13" si="2">A11*0.1</f>
        <v>0.5</v>
      </c>
      <c r="T11" s="1" t="s">
        <v>22</v>
      </c>
      <c r="U11" s="1">
        <v>2.0</v>
      </c>
    </row>
    <row r="12">
      <c r="A12" s="5">
        <v>2.0</v>
      </c>
      <c r="B12" s="1" t="s">
        <v>34</v>
      </c>
      <c r="C12" s="6"/>
      <c r="D12" s="6"/>
      <c r="E12" s="6"/>
      <c r="F12" s="6"/>
      <c r="G12" s="6">
        <f>A12*U73</f>
        <v>6</v>
      </c>
      <c r="H12" s="6">
        <f>A12*U74</f>
        <v>6</v>
      </c>
      <c r="I12" s="6"/>
      <c r="J12" s="6">
        <f>A12*U72</f>
        <v>6</v>
      </c>
      <c r="K12" s="6"/>
      <c r="L12" s="6"/>
      <c r="M12" s="6"/>
      <c r="N12" s="6"/>
      <c r="O12" s="6"/>
      <c r="P12" s="6"/>
      <c r="Q12" s="6"/>
      <c r="R12" s="6"/>
      <c r="S12" s="4">
        <f t="shared" si="2"/>
        <v>0.2</v>
      </c>
      <c r="T12" s="1" t="s">
        <v>24</v>
      </c>
      <c r="U12" s="1">
        <v>4.0</v>
      </c>
    </row>
    <row r="13">
      <c r="A13" s="5">
        <v>2.0</v>
      </c>
      <c r="B13" s="1" t="s">
        <v>35</v>
      </c>
      <c r="C13" s="6"/>
      <c r="D13" s="6"/>
      <c r="E13" s="6"/>
      <c r="F13" s="6"/>
      <c r="G13" s="6">
        <f>A13*U80</f>
        <v>6</v>
      </c>
      <c r="H13" s="6"/>
      <c r="I13" s="6"/>
      <c r="J13" s="6">
        <f>A13*U79</f>
        <v>6</v>
      </c>
      <c r="K13" s="6"/>
      <c r="L13" s="6"/>
      <c r="M13" s="6"/>
      <c r="N13" s="6"/>
      <c r="O13" s="6"/>
      <c r="P13" s="6"/>
      <c r="Q13" s="6">
        <f>A13*U81</f>
        <v>12</v>
      </c>
      <c r="R13" s="6"/>
      <c r="S13" s="4">
        <f t="shared" si="2"/>
        <v>0.2</v>
      </c>
      <c r="T13" s="1" t="s">
        <v>36</v>
      </c>
      <c r="U13" s="1">
        <v>8.0</v>
      </c>
    </row>
    <row r="14">
      <c r="A14" s="5">
        <v>8.0</v>
      </c>
      <c r="B14" s="1" t="s">
        <v>37</v>
      </c>
      <c r="C14" s="6">
        <f>A14*U45</f>
        <v>40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f>A14*U46</f>
        <v>160</v>
      </c>
      <c r="P14" s="6"/>
      <c r="Q14" s="6"/>
      <c r="R14" s="6">
        <f>0.5*A14</f>
        <v>4</v>
      </c>
      <c r="S14" s="4"/>
      <c r="T14" s="1" t="s">
        <v>38</v>
      </c>
      <c r="U14" s="1">
        <v>2.0</v>
      </c>
    </row>
    <row r="15">
      <c r="A15" s="5">
        <v>2.0</v>
      </c>
      <c r="B15" s="1" t="s">
        <v>39</v>
      </c>
      <c r="C15" s="6">
        <f>A15*U92</f>
        <v>6</v>
      </c>
      <c r="D15" s="6"/>
      <c r="E15" s="6"/>
      <c r="F15" s="6"/>
      <c r="G15" s="6"/>
      <c r="H15" s="6"/>
      <c r="I15" s="6">
        <f>A15*U91</f>
        <v>6</v>
      </c>
      <c r="J15" s="6"/>
      <c r="K15" s="6"/>
      <c r="L15" s="6"/>
      <c r="M15" s="6"/>
      <c r="N15" s="6"/>
      <c r="O15" s="6"/>
      <c r="P15" s="6">
        <f>A15*U93</f>
        <v>16</v>
      </c>
      <c r="Q15" s="6"/>
      <c r="R15" s="6"/>
      <c r="S15" s="4"/>
      <c r="T15" s="1" t="s">
        <v>40</v>
      </c>
    </row>
    <row r="16">
      <c r="A16" s="5">
        <v>2.0</v>
      </c>
      <c r="B16" s="1" t="s">
        <v>41</v>
      </c>
      <c r="C16" s="6">
        <f>A16*U87</f>
        <v>6</v>
      </c>
      <c r="D16" s="6"/>
      <c r="E16" s="6"/>
      <c r="F16" s="6"/>
      <c r="G16" s="6"/>
      <c r="H16" s="6"/>
      <c r="I16" s="6">
        <f>A16*U86</f>
        <v>6</v>
      </c>
      <c r="J16" s="6"/>
      <c r="K16" s="6"/>
      <c r="L16" s="6"/>
      <c r="M16" s="6"/>
      <c r="N16" s="6"/>
      <c r="O16" s="6"/>
      <c r="P16" s="6"/>
      <c r="Q16" s="6"/>
      <c r="R16" s="6"/>
      <c r="S16" s="4"/>
      <c r="T16" s="1" t="s">
        <v>30</v>
      </c>
    </row>
    <row r="17">
      <c r="A17" s="7">
        <f>SUM(A3:A16)</f>
        <v>133</v>
      </c>
      <c r="B17" s="8" t="s">
        <v>42</v>
      </c>
      <c r="C17" s="6">
        <f t="shared" ref="C17:Q17" si="3">SUM(C3:C16)</f>
        <v>52</v>
      </c>
      <c r="D17" s="6">
        <f t="shared" si="3"/>
        <v>295</v>
      </c>
      <c r="E17" s="6">
        <f t="shared" si="3"/>
        <v>105</v>
      </c>
      <c r="F17" s="6">
        <f t="shared" si="3"/>
        <v>90</v>
      </c>
      <c r="G17" s="6">
        <f t="shared" si="3"/>
        <v>57</v>
      </c>
      <c r="H17" s="6">
        <f t="shared" si="3"/>
        <v>186</v>
      </c>
      <c r="I17" s="6">
        <f t="shared" si="3"/>
        <v>12</v>
      </c>
      <c r="J17" s="6">
        <f t="shared" si="3"/>
        <v>27</v>
      </c>
      <c r="K17" s="6">
        <f t="shared" si="3"/>
        <v>380</v>
      </c>
      <c r="L17" s="6">
        <f t="shared" si="3"/>
        <v>90</v>
      </c>
      <c r="M17" s="6">
        <f t="shared" si="3"/>
        <v>240</v>
      </c>
      <c r="N17" s="6">
        <f t="shared" si="3"/>
        <v>350</v>
      </c>
      <c r="O17" s="6">
        <f t="shared" si="3"/>
        <v>235</v>
      </c>
      <c r="P17" s="6">
        <f t="shared" si="3"/>
        <v>16</v>
      </c>
      <c r="Q17" s="6">
        <f t="shared" si="3"/>
        <v>72</v>
      </c>
      <c r="R17" s="6"/>
      <c r="S17" s="6"/>
    </row>
    <row r="18">
      <c r="B18" s="9" t="s">
        <v>43</v>
      </c>
      <c r="C18" s="10">
        <f t="shared" ref="C18:Q18" si="4">ROUNDUP(C17/(100*C1))</f>
        <v>1</v>
      </c>
      <c r="D18" s="10">
        <f t="shared" si="4"/>
        <v>5</v>
      </c>
      <c r="E18" s="10">
        <f t="shared" si="4"/>
        <v>2</v>
      </c>
      <c r="F18" s="10">
        <f t="shared" si="4"/>
        <v>2</v>
      </c>
      <c r="G18" s="10">
        <f t="shared" si="4"/>
        <v>1</v>
      </c>
      <c r="H18" s="10">
        <f t="shared" si="4"/>
        <v>3</v>
      </c>
      <c r="I18" s="10">
        <f t="shared" si="4"/>
        <v>1</v>
      </c>
      <c r="J18" s="10">
        <f t="shared" si="4"/>
        <v>1</v>
      </c>
      <c r="K18" s="10">
        <f t="shared" si="4"/>
        <v>8</v>
      </c>
      <c r="L18" s="10">
        <f t="shared" si="4"/>
        <v>2</v>
      </c>
      <c r="M18" s="10">
        <f t="shared" si="4"/>
        <v>5</v>
      </c>
      <c r="N18" s="10">
        <f t="shared" si="4"/>
        <v>3</v>
      </c>
      <c r="O18" s="10">
        <f t="shared" si="4"/>
        <v>2</v>
      </c>
      <c r="P18" s="10">
        <f t="shared" si="4"/>
        <v>1</v>
      </c>
      <c r="Q18" s="10">
        <f t="shared" si="4"/>
        <v>1</v>
      </c>
      <c r="R18" s="11">
        <f t="shared" ref="R18:S18" si="5">ROUNDUP(SUM(R3:R16))</f>
        <v>25</v>
      </c>
      <c r="S18" s="11">
        <f t="shared" si="5"/>
        <v>3</v>
      </c>
      <c r="T18" s="1" t="s">
        <v>29</v>
      </c>
    </row>
    <row r="19">
      <c r="B19" s="1" t="s">
        <v>44</v>
      </c>
      <c r="C19" s="12">
        <f t="shared" ref="C19:Q19" si="6">C1*C18-C17/100</f>
        <v>0.18</v>
      </c>
      <c r="D19" s="12">
        <f t="shared" si="6"/>
        <v>0.55</v>
      </c>
      <c r="E19" s="12">
        <f t="shared" si="6"/>
        <v>0.35</v>
      </c>
      <c r="F19" s="12">
        <f t="shared" si="6"/>
        <v>0.5</v>
      </c>
      <c r="G19" s="12">
        <f t="shared" si="6"/>
        <v>0.13</v>
      </c>
      <c r="H19" s="12">
        <f t="shared" si="6"/>
        <v>0.24</v>
      </c>
      <c r="I19" s="12">
        <f t="shared" si="6"/>
        <v>0.58</v>
      </c>
      <c r="J19" s="12">
        <f t="shared" si="6"/>
        <v>0.48</v>
      </c>
      <c r="K19" s="12">
        <f t="shared" si="6"/>
        <v>0.2</v>
      </c>
      <c r="L19" s="12">
        <f t="shared" si="6"/>
        <v>0.5</v>
      </c>
      <c r="M19" s="12">
        <f t="shared" si="6"/>
        <v>0.1</v>
      </c>
      <c r="N19" s="12">
        <f t="shared" si="6"/>
        <v>1</v>
      </c>
      <c r="O19" s="12">
        <f t="shared" si="6"/>
        <v>0.65</v>
      </c>
      <c r="P19" s="12">
        <f t="shared" si="6"/>
        <v>0.09</v>
      </c>
      <c r="Q19" s="12">
        <f t="shared" si="6"/>
        <v>1.28</v>
      </c>
      <c r="S19" s="1"/>
      <c r="T19" s="1" t="s">
        <v>24</v>
      </c>
      <c r="U19" s="1">
        <v>4.0</v>
      </c>
    </row>
    <row r="20">
      <c r="S20" s="1"/>
      <c r="T20" s="1" t="s">
        <v>45</v>
      </c>
      <c r="U20" s="1">
        <v>10.0</v>
      </c>
    </row>
    <row r="21">
      <c r="S21" s="1"/>
      <c r="T21" s="1" t="s">
        <v>40</v>
      </c>
    </row>
    <row r="22">
      <c r="S22" s="1"/>
      <c r="T22" s="1" t="s">
        <v>30</v>
      </c>
    </row>
    <row r="24">
      <c r="S24" s="1"/>
      <c r="T24" s="1" t="s">
        <v>23</v>
      </c>
    </row>
    <row r="25">
      <c r="S25" s="1"/>
      <c r="T25" s="1" t="s">
        <v>22</v>
      </c>
      <c r="U25" s="1">
        <v>2.0</v>
      </c>
    </row>
    <row r="26">
      <c r="S26" s="1"/>
      <c r="T26" s="1" t="s">
        <v>46</v>
      </c>
      <c r="U26" s="1">
        <v>4.0</v>
      </c>
    </row>
    <row r="27">
      <c r="S27" s="1"/>
      <c r="T27" s="1" t="s">
        <v>26</v>
      </c>
      <c r="U27" s="1">
        <v>10.0</v>
      </c>
    </row>
    <row r="28">
      <c r="S28" s="1"/>
      <c r="T28" s="1" t="s">
        <v>30</v>
      </c>
    </row>
    <row r="30">
      <c r="S30" s="1"/>
      <c r="T30" s="1" t="s">
        <v>25</v>
      </c>
    </row>
    <row r="31">
      <c r="S31" s="1"/>
      <c r="T31" s="1" t="s">
        <v>47</v>
      </c>
      <c r="U31" s="1">
        <v>5.0</v>
      </c>
    </row>
    <row r="32">
      <c r="S32" s="1"/>
      <c r="T32" s="1" t="s">
        <v>48</v>
      </c>
      <c r="U32" s="1">
        <v>2.0</v>
      </c>
    </row>
    <row r="33">
      <c r="S33" s="1"/>
      <c r="T33" s="1" t="s">
        <v>49</v>
      </c>
      <c r="U33" s="1">
        <v>20.0</v>
      </c>
    </row>
    <row r="34">
      <c r="S34" s="1"/>
      <c r="T34" s="1" t="s">
        <v>50</v>
      </c>
    </row>
    <row r="35">
      <c r="S35" s="1"/>
      <c r="T35" s="1" t="s">
        <v>30</v>
      </c>
    </row>
    <row r="37">
      <c r="S37" s="1"/>
      <c r="T37" s="1" t="s">
        <v>27</v>
      </c>
    </row>
    <row r="38">
      <c r="S38" s="1"/>
      <c r="T38" s="1" t="s">
        <v>47</v>
      </c>
      <c r="U38" s="1">
        <v>5.0</v>
      </c>
    </row>
    <row r="39">
      <c r="S39" s="1"/>
      <c r="T39" s="1" t="s">
        <v>14</v>
      </c>
      <c r="U39" s="1">
        <v>15.0</v>
      </c>
    </row>
    <row r="40">
      <c r="S40" s="1"/>
      <c r="T40" s="1" t="s">
        <v>48</v>
      </c>
      <c r="U40" s="1">
        <v>2.0</v>
      </c>
    </row>
    <row r="41">
      <c r="S41" s="1"/>
      <c r="T41" s="1" t="s">
        <v>40</v>
      </c>
    </row>
    <row r="42">
      <c r="S42" s="1"/>
      <c r="T42" s="1" t="s">
        <v>30</v>
      </c>
    </row>
    <row r="44">
      <c r="S44" s="1"/>
      <c r="T44" s="1" t="s">
        <v>37</v>
      </c>
    </row>
    <row r="45">
      <c r="S45" s="1"/>
      <c r="T45" s="1" t="s">
        <v>51</v>
      </c>
      <c r="U45" s="1">
        <v>5.0</v>
      </c>
    </row>
    <row r="46">
      <c r="S46" s="1"/>
      <c r="T46" s="1" t="s">
        <v>49</v>
      </c>
      <c r="U46" s="1">
        <v>20.0</v>
      </c>
    </row>
    <row r="47">
      <c r="S47" s="1"/>
      <c r="T47" s="1" t="s">
        <v>48</v>
      </c>
      <c r="U47" s="1">
        <v>2.0</v>
      </c>
    </row>
    <row r="48">
      <c r="S48" s="1"/>
      <c r="T48" s="1" t="s">
        <v>40</v>
      </c>
    </row>
    <row r="49">
      <c r="S49" s="1"/>
      <c r="T49" s="1" t="s">
        <v>30</v>
      </c>
    </row>
    <row r="51">
      <c r="S51" s="1"/>
      <c r="T51" s="1" t="s">
        <v>31</v>
      </c>
    </row>
    <row r="52">
      <c r="S52" s="1"/>
      <c r="T52" s="1" t="s">
        <v>52</v>
      </c>
      <c r="U52" s="1">
        <v>6.0</v>
      </c>
    </row>
    <row r="53">
      <c r="S53" s="1"/>
      <c r="T53" s="1" t="s">
        <v>53</v>
      </c>
      <c r="U53" s="1">
        <v>9.0</v>
      </c>
    </row>
    <row r="54">
      <c r="S54" s="1"/>
      <c r="T54" s="1" t="s">
        <v>54</v>
      </c>
      <c r="U54" s="1">
        <v>3.0</v>
      </c>
    </row>
    <row r="55">
      <c r="S55" s="1"/>
      <c r="T55" s="1" t="s">
        <v>30</v>
      </c>
    </row>
    <row r="56">
      <c r="S56" s="1"/>
      <c r="T56" s="1" t="s">
        <v>55</v>
      </c>
    </row>
    <row r="58">
      <c r="S58" s="1"/>
      <c r="T58" s="1" t="s">
        <v>32</v>
      </c>
    </row>
    <row r="59">
      <c r="S59" s="1"/>
      <c r="T59" s="1" t="s">
        <v>56</v>
      </c>
      <c r="U59" s="1">
        <v>6.0</v>
      </c>
    </row>
    <row r="60">
      <c r="S60" s="1"/>
      <c r="T60" s="1" t="s">
        <v>53</v>
      </c>
      <c r="U60" s="1">
        <v>9.0</v>
      </c>
    </row>
    <row r="61">
      <c r="S61" s="1"/>
      <c r="T61" s="1" t="s">
        <v>54</v>
      </c>
      <c r="U61" s="1">
        <v>3.0</v>
      </c>
    </row>
    <row r="62">
      <c r="S62" s="1"/>
      <c r="T62" s="1" t="s">
        <v>30</v>
      </c>
    </row>
    <row r="64">
      <c r="S64" s="1"/>
      <c r="T64" s="1" t="s">
        <v>33</v>
      </c>
    </row>
    <row r="65">
      <c r="S65" s="1"/>
      <c r="T65" s="1" t="s">
        <v>57</v>
      </c>
      <c r="U65" s="1">
        <v>3.0</v>
      </c>
    </row>
    <row r="66">
      <c r="S66" s="1"/>
      <c r="T66" s="1" t="s">
        <v>58</v>
      </c>
      <c r="U66" s="1">
        <v>3.0</v>
      </c>
    </row>
    <row r="67">
      <c r="S67" s="1"/>
      <c r="T67" s="1" t="s">
        <v>59</v>
      </c>
      <c r="U67" s="1">
        <v>3.0</v>
      </c>
    </row>
    <row r="68">
      <c r="S68" s="1"/>
      <c r="T68" s="1" t="s">
        <v>30</v>
      </c>
    </row>
    <row r="69">
      <c r="S69" s="1"/>
      <c r="T69" s="1" t="s">
        <v>60</v>
      </c>
    </row>
    <row r="71">
      <c r="S71" s="1"/>
      <c r="T71" s="1" t="s">
        <v>34</v>
      </c>
    </row>
    <row r="72">
      <c r="S72" s="1"/>
      <c r="T72" s="1" t="s">
        <v>57</v>
      </c>
      <c r="U72" s="1">
        <v>3.0</v>
      </c>
    </row>
    <row r="73">
      <c r="S73" s="1"/>
      <c r="T73" s="1" t="s">
        <v>58</v>
      </c>
      <c r="U73" s="1">
        <v>3.0</v>
      </c>
    </row>
    <row r="74">
      <c r="S74" s="1"/>
      <c r="T74" s="1" t="s">
        <v>61</v>
      </c>
      <c r="U74" s="1">
        <v>3.0</v>
      </c>
    </row>
    <row r="75">
      <c r="S75" s="1"/>
      <c r="T75" s="1" t="s">
        <v>30</v>
      </c>
    </row>
    <row r="76">
      <c r="S76" s="1"/>
      <c r="T76" s="1" t="s">
        <v>60</v>
      </c>
    </row>
    <row r="78">
      <c r="S78" s="1"/>
      <c r="T78" s="1" t="s">
        <v>35</v>
      </c>
    </row>
    <row r="79">
      <c r="S79" s="1"/>
      <c r="T79" s="1" t="s">
        <v>57</v>
      </c>
      <c r="U79" s="1">
        <v>3.0</v>
      </c>
    </row>
    <row r="80">
      <c r="S80" s="1"/>
      <c r="T80" s="1" t="s">
        <v>58</v>
      </c>
      <c r="U80" s="1">
        <v>3.0</v>
      </c>
    </row>
    <row r="81">
      <c r="S81" s="1"/>
      <c r="T81" s="1" t="s">
        <v>62</v>
      </c>
      <c r="U81" s="1">
        <v>6.0</v>
      </c>
    </row>
    <row r="82">
      <c r="S82" s="1"/>
      <c r="T82" s="1" t="s">
        <v>30</v>
      </c>
    </row>
    <row r="83">
      <c r="S83" s="1"/>
      <c r="T83" s="1" t="s">
        <v>60</v>
      </c>
    </row>
    <row r="85">
      <c r="S85" s="1"/>
      <c r="T85" s="1" t="s">
        <v>41</v>
      </c>
    </row>
    <row r="86">
      <c r="S86" s="1"/>
      <c r="T86" s="1" t="s">
        <v>63</v>
      </c>
      <c r="U86" s="1">
        <v>3.0</v>
      </c>
    </row>
    <row r="87">
      <c r="S87" s="1"/>
      <c r="T87" s="1" t="s">
        <v>64</v>
      </c>
      <c r="U87" s="1">
        <v>3.0</v>
      </c>
    </row>
    <row r="88">
      <c r="S88" s="1"/>
      <c r="T88" s="1" t="s">
        <v>30</v>
      </c>
    </row>
    <row r="90">
      <c r="S90" s="1"/>
      <c r="T90" s="1" t="s">
        <v>39</v>
      </c>
    </row>
    <row r="91">
      <c r="S91" s="1"/>
      <c r="T91" s="1" t="s">
        <v>63</v>
      </c>
      <c r="U91" s="1">
        <v>3.0</v>
      </c>
    </row>
    <row r="92">
      <c r="S92" s="1"/>
      <c r="T92" s="1" t="s">
        <v>64</v>
      </c>
      <c r="U92" s="1">
        <v>3.0</v>
      </c>
    </row>
    <row r="93">
      <c r="S93" s="1"/>
      <c r="T93" s="1" t="s">
        <v>65</v>
      </c>
      <c r="U93" s="1">
        <v>8.0</v>
      </c>
    </row>
    <row r="94">
      <c r="S94" s="1"/>
      <c r="T94" s="1" t="s">
        <v>30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