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9" i="1" l="1"/>
  <c r="E19" i="1"/>
  <c r="H19" i="1"/>
  <c r="L19" i="1" s="1"/>
  <c r="J19" i="1"/>
  <c r="E15" i="1"/>
  <c r="J15" i="1" s="1"/>
  <c r="D15" i="1"/>
  <c r="H15" i="1" s="1"/>
  <c r="L15" i="1" s="1"/>
  <c r="D6" i="1"/>
  <c r="H6" i="1" s="1"/>
  <c r="E6" i="1"/>
  <c r="J6" i="1" s="1"/>
  <c r="D7" i="1"/>
  <c r="H7" i="1" s="1"/>
  <c r="L7" i="1" s="1"/>
  <c r="E7" i="1"/>
  <c r="J7" i="1" s="1"/>
  <c r="D8" i="1"/>
  <c r="H8" i="1" s="1"/>
  <c r="E8" i="1"/>
  <c r="J8" i="1"/>
  <c r="D9" i="1"/>
  <c r="H9" i="1" s="1"/>
  <c r="L9" i="1" s="1"/>
  <c r="E9" i="1"/>
  <c r="J9" i="1" s="1"/>
  <c r="D10" i="1"/>
  <c r="H10" i="1" s="1"/>
  <c r="E10" i="1"/>
  <c r="J10" i="1" s="1"/>
  <c r="D11" i="1"/>
  <c r="H11" i="1" s="1"/>
  <c r="L11" i="1" s="1"/>
  <c r="E11" i="1"/>
  <c r="J11" i="1" s="1"/>
  <c r="D12" i="1"/>
  <c r="H12" i="1" s="1"/>
  <c r="E12" i="1"/>
  <c r="J12" i="1" s="1"/>
  <c r="J13" i="1"/>
  <c r="H13" i="1"/>
  <c r="L13" i="1" s="1"/>
  <c r="D14" i="1"/>
  <c r="H14" i="1" s="1"/>
  <c r="E14" i="1"/>
  <c r="J14" i="1"/>
  <c r="D16" i="1"/>
  <c r="H16" i="1" s="1"/>
  <c r="E16" i="1"/>
  <c r="J16" i="1" s="1"/>
  <c r="D17" i="1"/>
  <c r="H17" i="1" s="1"/>
  <c r="L17" i="1" s="1"/>
  <c r="E17" i="1"/>
  <c r="J17" i="1" s="1"/>
  <c r="D18" i="1"/>
  <c r="H18" i="1" s="1"/>
  <c r="E18" i="1"/>
  <c r="J18" i="1" s="1"/>
  <c r="D20" i="1"/>
  <c r="H20" i="1" s="1"/>
  <c r="L20" i="1" s="1"/>
  <c r="E20" i="1"/>
  <c r="J20" i="1" s="1"/>
  <c r="E5" i="1"/>
  <c r="D5" i="1"/>
  <c r="I19" i="1" l="1"/>
  <c r="I13" i="1"/>
  <c r="I20" i="1"/>
  <c r="I17" i="1"/>
  <c r="I15" i="1"/>
  <c r="I11" i="1"/>
  <c r="I9" i="1"/>
  <c r="I7" i="1"/>
  <c r="L16" i="1"/>
  <c r="I16" i="1"/>
  <c r="L8" i="1"/>
  <c r="I8" i="1"/>
  <c r="L18" i="1"/>
  <c r="I18" i="1"/>
  <c r="L10" i="1"/>
  <c r="I10" i="1"/>
  <c r="I12" i="1"/>
  <c r="L12" i="1"/>
  <c r="L14" i="1"/>
  <c r="I14" i="1"/>
  <c r="L6" i="1"/>
  <c r="I6" i="1"/>
  <c r="J5" i="1" l="1"/>
  <c r="H5" i="1"/>
  <c r="K22" i="1"/>
  <c r="J4" i="1"/>
  <c r="H4" i="1"/>
  <c r="L4" i="1" s="1"/>
  <c r="J22" i="1" l="1"/>
  <c r="L5" i="1"/>
  <c r="I5" i="1"/>
  <c r="H22" i="1"/>
  <c r="L22" i="1" s="1"/>
  <c r="I4" i="1"/>
  <c r="I22" i="1" l="1"/>
</calcChain>
</file>

<file path=xl/sharedStrings.xml><?xml version="1.0" encoding="utf-8"?>
<sst xmlns="http://schemas.openxmlformats.org/spreadsheetml/2006/main" count="56" uniqueCount="48">
  <si>
    <t>file</t>
  </si>
  <si>
    <t>context</t>
  </si>
  <si>
    <t>explicit</t>
  </si>
  <si>
    <t>total</t>
  </si>
  <si>
    <t>impplicit</t>
  </si>
  <si>
    <t>leak-ontology.ttl</t>
  </si>
  <si>
    <t>countries-dbpedia.ttl</t>
  </si>
  <si>
    <t>countries-noleak.ttl</t>
  </si>
  <si>
    <t>officers.ttl</t>
  </si>
  <si>
    <t>intermediaries.ttl</t>
  </si>
  <si>
    <t>jurisdictions.ttl</t>
  </si>
  <si>
    <t>leaks:ontology</t>
  </si>
  <si>
    <t>leaks:country-mapping</t>
  </si>
  <si>
    <t>leaks:country-external</t>
  </si>
  <si>
    <t>entities.ttl</t>
  </si>
  <si>
    <t>edges.ttl</t>
  </si>
  <si>
    <t>Time (s)</t>
  </si>
  <si>
    <t>leaks:raw-data-officers</t>
  </si>
  <si>
    <t>leaks:raw-data-intermediaries</t>
  </si>
  <si>
    <t>Speed</t>
  </si>
  <si>
    <t>exp.st/s.</t>
  </si>
  <si>
    <t>leaks:raw-data-entities</t>
  </si>
  <si>
    <t>leaks:raw-data-edges</t>
  </si>
  <si>
    <t>leaks:edges-link</t>
  </si>
  <si>
    <t>INSERT: edges-link.ru</t>
  </si>
  <si>
    <t>Reported</t>
  </si>
  <si>
    <t>INSERT: countries-link.ru</t>
  </si>
  <si>
    <t>Comment</t>
  </si>
  <si>
    <t>no inference, to avoid sameAs expansion</t>
  </si>
  <si>
    <t>leaks:specific-relations</t>
  </si>
  <si>
    <t>TOTAL</t>
  </si>
  <si>
    <t>INSERT: edges-specific.ru</t>
  </si>
  <si>
    <t>INSERT: jurisdictions-link.ru</t>
  </si>
  <si>
    <t>on import</t>
  </si>
  <si>
    <t>leaks:countries-link</t>
  </si>
  <si>
    <t>leaks:jurisdictions-link</t>
  </si>
  <si>
    <t>skos.rdf</t>
  </si>
  <si>
    <t>leaks:skos-schema</t>
  </si>
  <si>
    <t>addresses.ttl</t>
  </si>
  <si>
    <t>leaks:raw-data-addresses</t>
  </si>
  <si>
    <t>INSERT: see-also.ru</t>
  </si>
  <si>
    <t>leaks:see-also</t>
  </si>
  <si>
    <t>BEFORE</t>
  </si>
  <si>
    <t>AFTER</t>
  </si>
  <si>
    <t>DIFF</t>
  </si>
  <si>
    <t>leaks:country-external-schema</t>
  </si>
  <si>
    <t>geonames_ontology_v3.1-leaks.ttl</t>
  </si>
  <si>
    <t>dbpedia-geonames-countries.ttl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</si>
</sst>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ont="1"/>
    <xf numFmtId="0" fontId="4" fillId="0" borderId="17" xfId="0" applyFont="1" applyBorder="1"/>
    <xf numFmtId="0" fontId="4" fillId="0" borderId="23" xfId="0" applyFont="1" applyBorder="1"/>
    <xf numFmtId="0" fontId="4" fillId="0" borderId="18" xfId="0" applyFont="1" applyBorder="1"/>
    <xf numFmtId="0" fontId="4" fillId="0" borderId="24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14" xfId="0" applyFont="1" applyBorder="1"/>
    <xf numFmtId="0" fontId="4" fillId="0" borderId="21" xfId="0" applyFont="1" applyBorder="1"/>
    <xf numFmtId="0" fontId="4" fillId="0" borderId="8" xfId="0" applyFont="1" applyBorder="1"/>
    <xf numFmtId="0" fontId="0" fillId="0" borderId="18" xfId="0" applyFont="1" applyBorder="1"/>
    <xf numFmtId="0" fontId="4" fillId="0" borderId="19" xfId="0" applyFont="1" applyBorder="1"/>
    <xf numFmtId="0" fontId="3" fillId="0" borderId="25" xfId="1" applyFont="1" applyBorder="1"/>
    <xf numFmtId="3" fontId="0" fillId="0" borderId="10" xfId="0" applyNumberFormat="1" applyFont="1" applyBorder="1"/>
    <xf numFmtId="3" fontId="0" fillId="0" borderId="12" xfId="0" applyNumberFormat="1" applyFont="1" applyBorder="1"/>
    <xf numFmtId="3" fontId="0" fillId="0" borderId="15" xfId="0" applyNumberFormat="1" applyFont="1" applyBorder="1"/>
    <xf numFmtId="3" fontId="0" fillId="0" borderId="22" xfId="0" applyNumberFormat="1" applyFont="1" applyBorder="1"/>
    <xf numFmtId="3" fontId="0" fillId="0" borderId="11" xfId="0" applyNumberFormat="1" applyFont="1" applyBorder="1"/>
    <xf numFmtId="0" fontId="0" fillId="0" borderId="19" xfId="0" applyFont="1" applyBorder="1"/>
    <xf numFmtId="3" fontId="0" fillId="0" borderId="19" xfId="0" applyNumberFormat="1" applyFont="1" applyBorder="1"/>
    <xf numFmtId="3" fontId="0" fillId="0" borderId="5" xfId="0" applyNumberFormat="1" applyFont="1" applyBorder="1"/>
    <xf numFmtId="3" fontId="0" fillId="0" borderId="6" xfId="0" applyNumberFormat="1" applyFont="1" applyBorder="1"/>
    <xf numFmtId="3" fontId="0" fillId="0" borderId="16" xfId="0" applyNumberFormat="1" applyFont="1" applyBorder="1"/>
    <xf numFmtId="3" fontId="0" fillId="0" borderId="0" xfId="0" applyNumberFormat="1" applyFont="1"/>
    <xf numFmtId="0" fontId="0" fillId="0" borderId="25" xfId="0" applyFont="1" applyBorder="1"/>
    <xf numFmtId="0" fontId="4" fillId="0" borderId="26" xfId="0" applyFont="1" applyBorder="1"/>
    <xf numFmtId="0" fontId="0" fillId="0" borderId="27" xfId="0" applyFont="1" applyBorder="1"/>
    <xf numFmtId="3" fontId="0" fillId="0" borderId="28" xfId="0" applyNumberFormat="1" applyFont="1" applyBorder="1"/>
    <xf numFmtId="3" fontId="0" fillId="0" borderId="29" xfId="0" applyNumberFormat="1" applyFont="1" applyBorder="1"/>
    <xf numFmtId="3" fontId="0" fillId="0" borderId="30" xfId="0" applyNumberFormat="1" applyFont="1" applyBorder="1"/>
    <xf numFmtId="3" fontId="0" fillId="0" borderId="31" xfId="0" applyNumberFormat="1" applyFont="1" applyBorder="1"/>
    <xf numFmtId="3" fontId="0" fillId="0" borderId="32" xfId="0" applyNumberFormat="1" applyFont="1" applyBorder="1"/>
    <xf numFmtId="3" fontId="0" fillId="0" borderId="33" xfId="0" applyNumberFormat="1" applyFont="1" applyBorder="1"/>
    <xf numFmtId="3" fontId="0" fillId="0" borderId="34" xfId="0" applyNumberFormat="1" applyFont="1" applyBorder="1"/>
    <xf numFmtId="0" fontId="0" fillId="0" borderId="26" xfId="0" applyFont="1" applyBorder="1"/>
    <xf numFmtId="3" fontId="0" fillId="0" borderId="26" xfId="0" applyNumberFormat="1" applyFont="1" applyBorder="1"/>
    <xf numFmtId="0" fontId="4" fillId="0" borderId="1" xfId="0" applyFont="1" applyBorder="1"/>
    <xf numFmtId="0" fontId="4" fillId="0" borderId="35" xfId="0" applyFont="1" applyBorder="1"/>
    <xf numFmtId="3" fontId="4" fillId="0" borderId="36" xfId="0" applyNumberFormat="1" applyFont="1" applyBorder="1"/>
    <xf numFmtId="3" fontId="4" fillId="0" borderId="37" xfId="0" applyNumberFormat="1" applyFont="1" applyBorder="1"/>
    <xf numFmtId="3" fontId="4" fillId="0" borderId="38" xfId="0" applyNumberFormat="1" applyFont="1" applyBorder="1"/>
    <xf numFmtId="3" fontId="4" fillId="0" borderId="39" xfId="0" applyNumberFormat="1" applyFont="1" applyBorder="1"/>
    <xf numFmtId="3" fontId="4" fillId="0" borderId="40" xfId="0" applyNumberFormat="1" applyFont="1" applyBorder="1"/>
    <xf numFmtId="3" fontId="4" fillId="0" borderId="1" xfId="0" applyNumberFormat="1" applyFont="1" applyBorder="1"/>
    <xf numFmtId="0" fontId="4" fillId="0" borderId="0" xfId="0" applyFont="1"/>
    <xf numFmtId="0" fontId="2" fillId="0" borderId="0" xfId="0" applyFont="1"/>
    <xf numFmtId="0" fontId="1" fillId="0" borderId="0" xfId="0" applyFont="1" applyFill="1" applyBorder="1"/>
    <xf numFmtId="0" fontId="3" fillId="2" borderId="25" xfId="1" applyFont="1" applyFill="1" applyBorder="1"/>
    <xf numFmtId="0" fontId="0" fillId="0" borderId="0" xfId="0" applyFont="1" applyBorder="1"/>
    <xf numFmtId="0" fontId="4" fillId="0" borderId="19" xfId="0" applyFont="1" applyFill="1" applyBorder="1"/>
    <xf numFmtId="0" fontId="4" fillId="0" borderId="0" xfId="0" applyFont="1" applyBorder="1"/>
    <xf numFmtId="0" fontId="3" fillId="0" borderId="0" xfId="1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ontotext.com/resource/leaks/country-mapping" TargetMode="External"/><Relationship Id="rId3" Type="http://schemas.openxmlformats.org/officeDocument/2006/relationships/hyperlink" Target="http://data.ontotext.com/resource/leaks/raw-data" TargetMode="External"/><Relationship Id="rId7" Type="http://schemas.openxmlformats.org/officeDocument/2006/relationships/hyperlink" Target="http://data.ontotext.com/resource/leaks/ontology" TargetMode="External"/><Relationship Id="rId2" Type="http://schemas.openxmlformats.org/officeDocument/2006/relationships/hyperlink" Target="http://data.ontotext.com/resource/leaks/country-mapping" TargetMode="External"/><Relationship Id="rId1" Type="http://schemas.openxmlformats.org/officeDocument/2006/relationships/hyperlink" Target="http://data.ontotext.com/resource/leaks/raw-data" TargetMode="External"/><Relationship Id="rId6" Type="http://schemas.openxmlformats.org/officeDocument/2006/relationships/hyperlink" Target="http://data.ontotext.com/resource/leaks/country-mapping" TargetMode="External"/><Relationship Id="rId5" Type="http://schemas.openxmlformats.org/officeDocument/2006/relationships/hyperlink" Target="http://data.ontotext.com/resource/leaks/country-mapp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data.ontotext.com/resource/leaks/country-mapping" TargetMode="External"/><Relationship Id="rId9" Type="http://schemas.openxmlformats.org/officeDocument/2006/relationships/hyperlink" Target="http://data.ontotext.com/resource/leaks/country-mapp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tabSelected="1" workbookViewId="0">
      <selection activeCell="H20" sqref="H20"/>
    </sheetView>
  </sheetViews>
  <sheetFormatPr defaultRowHeight="14.4" x14ac:dyDescent="0.3"/>
  <cols>
    <col min="1" max="1" width="1.88671875" style="1" customWidth="1"/>
    <col min="2" max="2" width="25.109375" style="1" customWidth="1"/>
    <col min="3" max="3" width="26.6640625" style="1" customWidth="1"/>
    <col min="4" max="4" width="11" style="1" customWidth="1"/>
    <col min="5" max="5" width="11.21875" style="1" customWidth="1"/>
    <col min="6" max="6" width="11.33203125" style="1" customWidth="1"/>
    <col min="7" max="7" width="12" style="1" customWidth="1"/>
    <col min="8" max="8" width="11" style="1" customWidth="1"/>
    <col min="9" max="9" width="10.5546875" style="1" customWidth="1"/>
    <col min="10" max="10" width="11.33203125" style="1" customWidth="1"/>
    <col min="11" max="11" width="7.6640625" style="1" customWidth="1"/>
    <col min="12" max="12" width="8" style="1" customWidth="1"/>
    <col min="13" max="13" width="10.44140625" style="1" customWidth="1"/>
    <col min="14" max="16384" width="8.88671875" style="1"/>
  </cols>
  <sheetData>
    <row r="1" spans="2:14" ht="15" thickBot="1" x14ac:dyDescent="0.35"/>
    <row r="2" spans="2:14" x14ac:dyDescent="0.3">
      <c r="B2" s="2"/>
      <c r="C2" s="3"/>
      <c r="D2" s="53" t="s">
        <v>42</v>
      </c>
      <c r="E2" s="54"/>
      <c r="F2" s="55" t="s">
        <v>43</v>
      </c>
      <c r="G2" s="56"/>
      <c r="H2" s="53" t="s">
        <v>44</v>
      </c>
      <c r="I2" s="57"/>
      <c r="J2" s="54"/>
      <c r="K2" s="2" t="s">
        <v>16</v>
      </c>
      <c r="L2" s="2" t="s">
        <v>19</v>
      </c>
      <c r="M2" s="46" t="s">
        <v>25</v>
      </c>
      <c r="N2" s="46" t="s">
        <v>27</v>
      </c>
    </row>
    <row r="3" spans="2:14" ht="15" thickBot="1" x14ac:dyDescent="0.35">
      <c r="B3" s="4" t="s">
        <v>0</v>
      </c>
      <c r="C3" s="5" t="s">
        <v>1</v>
      </c>
      <c r="D3" s="6" t="s">
        <v>2</v>
      </c>
      <c r="E3" s="7" t="s">
        <v>3</v>
      </c>
      <c r="F3" s="8" t="s">
        <v>2</v>
      </c>
      <c r="G3" s="9" t="s">
        <v>3</v>
      </c>
      <c r="H3" s="6" t="s">
        <v>2</v>
      </c>
      <c r="I3" s="10" t="s">
        <v>4</v>
      </c>
      <c r="J3" s="7" t="s">
        <v>3</v>
      </c>
      <c r="K3" s="11"/>
      <c r="L3" s="11" t="s">
        <v>20</v>
      </c>
      <c r="M3" s="47" t="s">
        <v>33</v>
      </c>
    </row>
    <row r="4" spans="2:14" x14ac:dyDescent="0.3">
      <c r="B4" s="50" t="s">
        <v>36</v>
      </c>
      <c r="C4" s="13" t="s">
        <v>37</v>
      </c>
      <c r="D4" s="14">
        <v>0</v>
      </c>
      <c r="E4" s="15">
        <v>80</v>
      </c>
      <c r="F4" s="16">
        <v>252</v>
      </c>
      <c r="G4" s="17">
        <v>517</v>
      </c>
      <c r="H4" s="14">
        <f>F4-D4</f>
        <v>252</v>
      </c>
      <c r="I4" s="18">
        <f>J4-H4</f>
        <v>185</v>
      </c>
      <c r="J4" s="15">
        <f>G4-E4</f>
        <v>437</v>
      </c>
      <c r="K4" s="19">
        <v>0.1</v>
      </c>
      <c r="L4" s="20">
        <f>H4/K4</f>
        <v>2520</v>
      </c>
    </row>
    <row r="5" spans="2:14" x14ac:dyDescent="0.3">
      <c r="B5" s="12" t="s">
        <v>5</v>
      </c>
      <c r="C5" s="13" t="s">
        <v>11</v>
      </c>
      <c r="D5" s="21">
        <f>F4</f>
        <v>252</v>
      </c>
      <c r="E5" s="22">
        <f>G4</f>
        <v>517</v>
      </c>
      <c r="F5" s="23">
        <v>1126</v>
      </c>
      <c r="G5" s="23">
        <v>1727</v>
      </c>
      <c r="H5" s="14">
        <f>F5-D5</f>
        <v>874</v>
      </c>
      <c r="I5" s="18">
        <f>J5-H5</f>
        <v>336</v>
      </c>
      <c r="J5" s="15">
        <f>G5-E5</f>
        <v>1210</v>
      </c>
      <c r="K5" s="19">
        <v>0.1</v>
      </c>
      <c r="L5" s="20">
        <f>H5/K5</f>
        <v>8740</v>
      </c>
      <c r="M5" s="24"/>
    </row>
    <row r="6" spans="2:14" x14ac:dyDescent="0.3">
      <c r="B6" s="12" t="s">
        <v>8</v>
      </c>
      <c r="C6" s="13" t="s">
        <v>17</v>
      </c>
      <c r="D6" s="21">
        <f t="shared" ref="D6:D18" si="0">F5</f>
        <v>1126</v>
      </c>
      <c r="E6" s="22">
        <f t="shared" ref="E6:E18" si="1">G5</f>
        <v>1727</v>
      </c>
      <c r="F6" s="23">
        <v>2471396</v>
      </c>
      <c r="G6" s="23">
        <v>2817605</v>
      </c>
      <c r="H6" s="14">
        <f t="shared" ref="H6:H20" si="2">F6-D6</f>
        <v>2470270</v>
      </c>
      <c r="I6" s="18">
        <f t="shared" ref="I6:I20" si="3">J6-H6</f>
        <v>345608</v>
      </c>
      <c r="J6" s="15">
        <f t="shared" ref="J6:J20" si="4">G6-E6</f>
        <v>2815878</v>
      </c>
      <c r="K6" s="19">
        <v>62.2</v>
      </c>
      <c r="L6" s="20">
        <f t="shared" ref="L6:L20" si="5">H6/K6</f>
        <v>39714.951768488747</v>
      </c>
    </row>
    <row r="7" spans="2:14" x14ac:dyDescent="0.3">
      <c r="B7" s="12" t="s">
        <v>9</v>
      </c>
      <c r="C7" s="13" t="s">
        <v>18</v>
      </c>
      <c r="D7" s="21">
        <f t="shared" si="0"/>
        <v>2471396</v>
      </c>
      <c r="E7" s="22">
        <f t="shared" si="1"/>
        <v>2817605</v>
      </c>
      <c r="F7" s="23">
        <v>2669197</v>
      </c>
      <c r="G7" s="23">
        <v>3039048</v>
      </c>
      <c r="H7" s="14">
        <f t="shared" si="2"/>
        <v>197801</v>
      </c>
      <c r="I7" s="18">
        <f t="shared" si="3"/>
        <v>23642</v>
      </c>
      <c r="J7" s="15">
        <f t="shared" si="4"/>
        <v>221443</v>
      </c>
      <c r="K7" s="19">
        <v>5.3</v>
      </c>
      <c r="L7" s="20">
        <f t="shared" si="5"/>
        <v>37320.943396226416</v>
      </c>
    </row>
    <row r="8" spans="2:14" x14ac:dyDescent="0.3">
      <c r="B8" s="12" t="s">
        <v>14</v>
      </c>
      <c r="C8" s="13" t="s">
        <v>21</v>
      </c>
      <c r="D8" s="21">
        <f t="shared" si="0"/>
        <v>2669197</v>
      </c>
      <c r="E8" s="22">
        <f t="shared" si="1"/>
        <v>3039048</v>
      </c>
      <c r="F8" s="23">
        <v>7902522</v>
      </c>
      <c r="G8" s="23">
        <v>8591547</v>
      </c>
      <c r="H8" s="14">
        <f t="shared" si="2"/>
        <v>5233325</v>
      </c>
      <c r="I8" s="18">
        <f t="shared" si="3"/>
        <v>319174</v>
      </c>
      <c r="J8" s="15">
        <f t="shared" si="4"/>
        <v>5552499</v>
      </c>
      <c r="K8" s="19">
        <v>139.5</v>
      </c>
      <c r="L8" s="20">
        <f t="shared" si="5"/>
        <v>37514.874551971327</v>
      </c>
    </row>
    <row r="9" spans="2:14" x14ac:dyDescent="0.3">
      <c r="B9" s="12" t="s">
        <v>15</v>
      </c>
      <c r="C9" s="13" t="s">
        <v>22</v>
      </c>
      <c r="D9" s="21">
        <f t="shared" si="0"/>
        <v>7902522</v>
      </c>
      <c r="E9" s="22">
        <f t="shared" si="1"/>
        <v>8591547</v>
      </c>
      <c r="F9" s="23">
        <v>12981706</v>
      </c>
      <c r="G9" s="23">
        <v>13670737</v>
      </c>
      <c r="H9" s="14">
        <f t="shared" si="2"/>
        <v>5079184</v>
      </c>
      <c r="I9" s="18">
        <f t="shared" si="3"/>
        <v>6</v>
      </c>
      <c r="J9" s="15">
        <f t="shared" si="4"/>
        <v>5079190</v>
      </c>
      <c r="K9" s="19">
        <v>137.80000000000001</v>
      </c>
      <c r="L9" s="20">
        <f t="shared" si="5"/>
        <v>36859.100145137876</v>
      </c>
    </row>
    <row r="10" spans="2:14" x14ac:dyDescent="0.3">
      <c r="B10" s="12" t="s">
        <v>38</v>
      </c>
      <c r="C10" s="13" t="s">
        <v>39</v>
      </c>
      <c r="D10" s="21">
        <f t="shared" si="0"/>
        <v>12981706</v>
      </c>
      <c r="E10" s="22">
        <f t="shared" si="1"/>
        <v>13670737</v>
      </c>
      <c r="F10" s="23">
        <v>13947126</v>
      </c>
      <c r="G10" s="23">
        <v>14760974</v>
      </c>
      <c r="H10" s="14">
        <f t="shared" si="2"/>
        <v>965420</v>
      </c>
      <c r="I10" s="18">
        <f t="shared" si="3"/>
        <v>124817</v>
      </c>
      <c r="J10" s="15">
        <f t="shared" si="4"/>
        <v>1090237</v>
      </c>
      <c r="K10" s="19">
        <v>25.8</v>
      </c>
      <c r="L10" s="20">
        <f t="shared" si="5"/>
        <v>37419.379844961237</v>
      </c>
      <c r="M10" s="24"/>
    </row>
    <row r="11" spans="2:14" x14ac:dyDescent="0.3">
      <c r="B11" s="50" t="s">
        <v>40</v>
      </c>
      <c r="C11" s="48" t="s">
        <v>41</v>
      </c>
      <c r="D11" s="21">
        <f t="shared" si="0"/>
        <v>13947126</v>
      </c>
      <c r="E11" s="22">
        <f t="shared" si="1"/>
        <v>14760974</v>
      </c>
      <c r="F11" s="23">
        <v>14760317</v>
      </c>
      <c r="G11" s="23">
        <v>15574165</v>
      </c>
      <c r="H11" s="14">
        <f t="shared" si="2"/>
        <v>813191</v>
      </c>
      <c r="I11" s="18">
        <f t="shared" si="3"/>
        <v>0</v>
      </c>
      <c r="J11" s="15">
        <f t="shared" si="4"/>
        <v>813191</v>
      </c>
      <c r="K11" s="19">
        <v>31.4</v>
      </c>
      <c r="L11" s="20">
        <f t="shared" si="5"/>
        <v>25897.802547770701</v>
      </c>
      <c r="M11" s="24">
        <v>813191</v>
      </c>
      <c r="N11" s="1" t="s">
        <v>28</v>
      </c>
    </row>
    <row r="12" spans="2:14" x14ac:dyDescent="0.3">
      <c r="B12" s="12" t="s">
        <v>24</v>
      </c>
      <c r="C12" s="13" t="s">
        <v>23</v>
      </c>
      <c r="D12" s="21">
        <f t="shared" si="0"/>
        <v>14760317</v>
      </c>
      <c r="E12" s="22">
        <f t="shared" si="1"/>
        <v>15574165</v>
      </c>
      <c r="F12" s="23">
        <v>17115802</v>
      </c>
      <c r="G12" s="23">
        <v>17929654</v>
      </c>
      <c r="H12" s="14">
        <f t="shared" si="2"/>
        <v>2355485</v>
      </c>
      <c r="I12" s="18">
        <f t="shared" si="3"/>
        <v>4</v>
      </c>
      <c r="J12" s="15">
        <f t="shared" si="4"/>
        <v>2355489</v>
      </c>
      <c r="K12" s="19">
        <v>64.400000000000006</v>
      </c>
      <c r="L12" s="20">
        <f t="shared" si="5"/>
        <v>36575.854037267076</v>
      </c>
      <c r="M12" s="24">
        <v>2355485</v>
      </c>
    </row>
    <row r="13" spans="2:14" x14ac:dyDescent="0.3">
      <c r="B13" s="12" t="s">
        <v>10</v>
      </c>
      <c r="C13" s="13" t="s">
        <v>12</v>
      </c>
      <c r="D13" s="21"/>
      <c r="E13" s="22"/>
      <c r="F13" s="23"/>
      <c r="G13" s="23"/>
      <c r="H13" s="14">
        <f t="shared" si="2"/>
        <v>0</v>
      </c>
      <c r="I13" s="18">
        <f t="shared" si="3"/>
        <v>0</v>
      </c>
      <c r="J13" s="15">
        <f t="shared" si="4"/>
        <v>0</v>
      </c>
      <c r="K13" s="19"/>
      <c r="L13" s="20" t="e">
        <f t="shared" si="5"/>
        <v>#DIV/0!</v>
      </c>
    </row>
    <row r="14" spans="2:14" x14ac:dyDescent="0.3">
      <c r="B14" s="12" t="s">
        <v>6</v>
      </c>
      <c r="C14" s="13" t="s">
        <v>12</v>
      </c>
      <c r="D14" s="21">
        <f t="shared" si="0"/>
        <v>0</v>
      </c>
      <c r="E14" s="22">
        <f t="shared" si="1"/>
        <v>0</v>
      </c>
      <c r="F14" s="23"/>
      <c r="G14" s="23"/>
      <c r="H14" s="14">
        <f t="shared" si="2"/>
        <v>0</v>
      </c>
      <c r="I14" s="18">
        <f t="shared" si="3"/>
        <v>0</v>
      </c>
      <c r="J14" s="15">
        <f t="shared" si="4"/>
        <v>0</v>
      </c>
      <c r="K14" s="19"/>
      <c r="L14" s="20" t="e">
        <f t="shared" si="5"/>
        <v>#DIV/0!</v>
      </c>
    </row>
    <row r="15" spans="2:14" x14ac:dyDescent="0.3">
      <c r="B15" s="12" t="s">
        <v>7</v>
      </c>
      <c r="C15" s="13" t="s">
        <v>12</v>
      </c>
      <c r="D15" s="21">
        <f>F12</f>
        <v>17115802</v>
      </c>
      <c r="E15" s="22">
        <f>G12</f>
        <v>17929654</v>
      </c>
      <c r="F15" s="23">
        <v>17116835</v>
      </c>
      <c r="G15" s="23">
        <v>17931652</v>
      </c>
      <c r="H15" s="14">
        <f t="shared" si="2"/>
        <v>1033</v>
      </c>
      <c r="I15" s="18">
        <f t="shared" si="3"/>
        <v>965</v>
      </c>
      <c r="J15" s="15">
        <f t="shared" si="4"/>
        <v>1998</v>
      </c>
      <c r="K15" s="19">
        <v>0.1</v>
      </c>
      <c r="L15" s="20">
        <f t="shared" si="5"/>
        <v>10330</v>
      </c>
    </row>
    <row r="16" spans="2:14" x14ac:dyDescent="0.3">
      <c r="B16" s="12" t="s">
        <v>26</v>
      </c>
      <c r="C16" s="48" t="s">
        <v>34</v>
      </c>
      <c r="D16" s="21">
        <f t="shared" si="0"/>
        <v>17116835</v>
      </c>
      <c r="E16" s="22">
        <f t="shared" si="1"/>
        <v>17931652</v>
      </c>
      <c r="F16" s="23">
        <v>17881443</v>
      </c>
      <c r="G16" s="23">
        <v>19080905</v>
      </c>
      <c r="H16" s="14">
        <f t="shared" si="2"/>
        <v>764608</v>
      </c>
      <c r="I16" s="18">
        <f t="shared" si="3"/>
        <v>384645</v>
      </c>
      <c r="J16" s="15">
        <f t="shared" si="4"/>
        <v>1149253</v>
      </c>
      <c r="K16" s="19">
        <v>172.7</v>
      </c>
      <c r="L16" s="20">
        <f t="shared" si="5"/>
        <v>4427.3769542559357</v>
      </c>
      <c r="M16" s="24">
        <v>764608</v>
      </c>
      <c r="N16" s="1" t="s">
        <v>28</v>
      </c>
    </row>
    <row r="17" spans="2:14" x14ac:dyDescent="0.3">
      <c r="B17" s="50" t="s">
        <v>32</v>
      </c>
      <c r="C17" s="13" t="s">
        <v>35</v>
      </c>
      <c r="D17" s="21">
        <f t="shared" si="0"/>
        <v>17881443</v>
      </c>
      <c r="E17" s="22">
        <f t="shared" si="1"/>
        <v>19080905</v>
      </c>
      <c r="F17" s="23">
        <v>18200593</v>
      </c>
      <c r="G17" s="23">
        <v>19400057</v>
      </c>
      <c r="H17" s="14">
        <f t="shared" si="2"/>
        <v>319150</v>
      </c>
      <c r="I17" s="18">
        <f t="shared" si="3"/>
        <v>2</v>
      </c>
      <c r="J17" s="15">
        <f t="shared" si="4"/>
        <v>319152</v>
      </c>
      <c r="K17" s="19">
        <v>6.9</v>
      </c>
      <c r="L17" s="20">
        <f t="shared" si="5"/>
        <v>46253.623188405792</v>
      </c>
      <c r="M17" s="24">
        <v>319150</v>
      </c>
      <c r="N17" s="1" t="s">
        <v>28</v>
      </c>
    </row>
    <row r="18" spans="2:14" x14ac:dyDescent="0.3">
      <c r="B18" s="12" t="s">
        <v>31</v>
      </c>
      <c r="C18" s="25" t="s">
        <v>29</v>
      </c>
      <c r="D18" s="21">
        <f t="shared" si="0"/>
        <v>18200593</v>
      </c>
      <c r="E18" s="22">
        <f t="shared" si="1"/>
        <v>19400057</v>
      </c>
      <c r="F18" s="23">
        <v>19404533</v>
      </c>
      <c r="G18" s="23">
        <v>22533290</v>
      </c>
      <c r="H18" s="14">
        <f t="shared" si="2"/>
        <v>1203940</v>
      </c>
      <c r="I18" s="18">
        <f t="shared" si="3"/>
        <v>1929293</v>
      </c>
      <c r="J18" s="15">
        <f t="shared" si="4"/>
        <v>3133233</v>
      </c>
      <c r="K18" s="19">
        <v>85.9</v>
      </c>
      <c r="L18" s="20">
        <f t="shared" si="5"/>
        <v>14015.599534342258</v>
      </c>
      <c r="M18" s="24">
        <v>1203940</v>
      </c>
    </row>
    <row r="19" spans="2:14" x14ac:dyDescent="0.3">
      <c r="B19" s="12" t="s">
        <v>46</v>
      </c>
      <c r="C19" s="25" t="s">
        <v>45</v>
      </c>
      <c r="D19" s="21">
        <f t="shared" ref="D19" si="6">F18</f>
        <v>19404533</v>
      </c>
      <c r="E19" s="22">
        <f t="shared" ref="E19" si="7">G18</f>
        <v>22533290</v>
      </c>
      <c r="F19" s="23">
        <v>19411294</v>
      </c>
      <c r="G19" s="23">
        <v>22544573</v>
      </c>
      <c r="H19" s="14">
        <f t="shared" ref="H19" si="8">F19-D19</f>
        <v>6761</v>
      </c>
      <c r="I19" s="18">
        <f t="shared" si="3"/>
        <v>4522</v>
      </c>
      <c r="J19" s="15">
        <f t="shared" ref="J19" si="9">G19-E19</f>
        <v>11283</v>
      </c>
      <c r="K19" s="19">
        <v>0.4</v>
      </c>
      <c r="L19" s="20">
        <f t="shared" ref="L19" si="10">H19/K19</f>
        <v>16902.5</v>
      </c>
      <c r="M19" s="24">
        <v>1203940</v>
      </c>
    </row>
    <row r="20" spans="2:14" x14ac:dyDescent="0.3">
      <c r="B20" s="12" t="s">
        <v>47</v>
      </c>
      <c r="C20" s="13" t="s">
        <v>13</v>
      </c>
      <c r="D20" s="21">
        <f>F18</f>
        <v>19404533</v>
      </c>
      <c r="E20" s="22">
        <f>G18</f>
        <v>22533290</v>
      </c>
      <c r="F20" s="23">
        <v>19414136</v>
      </c>
      <c r="G20" s="23">
        <v>22550031</v>
      </c>
      <c r="H20" s="14">
        <f t="shared" si="2"/>
        <v>9603</v>
      </c>
      <c r="I20" s="18">
        <f t="shared" si="3"/>
        <v>7138</v>
      </c>
      <c r="J20" s="15">
        <f t="shared" si="4"/>
        <v>16741</v>
      </c>
      <c r="K20" s="19">
        <v>0.2</v>
      </c>
      <c r="L20" s="20">
        <f t="shared" si="5"/>
        <v>48015</v>
      </c>
    </row>
    <row r="21" spans="2:14" ht="15" thickBot="1" x14ac:dyDescent="0.35">
      <c r="B21" s="26"/>
      <c r="C21" s="27"/>
      <c r="D21" s="28"/>
      <c r="E21" s="29"/>
      <c r="F21" s="30"/>
      <c r="G21" s="31"/>
      <c r="H21" s="32"/>
      <c r="I21" s="33"/>
      <c r="J21" s="34"/>
      <c r="K21" s="35"/>
      <c r="L21" s="36"/>
      <c r="M21" s="24"/>
    </row>
    <row r="22" spans="2:14" s="45" customFormat="1" ht="15" thickBot="1" x14ac:dyDescent="0.35">
      <c r="B22" s="37" t="s">
        <v>30</v>
      </c>
      <c r="C22" s="38"/>
      <c r="D22" s="39"/>
      <c r="E22" s="40"/>
      <c r="F22" s="41"/>
      <c r="G22" s="42"/>
      <c r="H22" s="39">
        <f>SUM(H4:H21)+D4</f>
        <v>19420897</v>
      </c>
      <c r="I22" s="43">
        <f>SUM(I4:I21)+(E4-D4)</f>
        <v>3140417</v>
      </c>
      <c r="J22" s="40">
        <f>SUM(J4:J21)+E4</f>
        <v>22561314</v>
      </c>
      <c r="K22" s="37">
        <f>SUM(K4:K21)</f>
        <v>732.80000000000007</v>
      </c>
      <c r="L22" s="44">
        <f>H22/K22</f>
        <v>26502.315775109168</v>
      </c>
    </row>
    <row r="25" spans="2:14" x14ac:dyDescent="0.3">
      <c r="B25" s="49"/>
      <c r="C25" s="49"/>
      <c r="D25" s="49"/>
    </row>
    <row r="26" spans="2:14" x14ac:dyDescent="0.3">
      <c r="B26" s="49"/>
      <c r="C26" s="51"/>
      <c r="D26" s="52"/>
    </row>
    <row r="27" spans="2:14" x14ac:dyDescent="0.3">
      <c r="B27" s="49"/>
      <c r="C27" s="49"/>
      <c r="D27" s="49"/>
    </row>
  </sheetData>
  <mergeCells count="3">
    <mergeCell ref="D2:E2"/>
    <mergeCell ref="F2:G2"/>
    <mergeCell ref="H2:J2"/>
  </mergeCells>
  <hyperlinks>
    <hyperlink ref="C6" r:id="rId1" display="http://data.ontotext.com/resource/leaks/raw-data"/>
    <hyperlink ref="C13" r:id="rId2" display="http://data.ontotext.com/resource/leaks/country-mapping"/>
    <hyperlink ref="C7:C9" r:id="rId3" display="http://data.ontotext.com/resource/leaks/raw-data"/>
    <hyperlink ref="C17" r:id="rId4" display="http://data.ontotext.com/resource/leaks/country-mapping"/>
    <hyperlink ref="C10" r:id="rId5" display="http://data.ontotext.com/resource/leaks/country-mapping"/>
    <hyperlink ref="C11" r:id="rId6" display="http://data.ontotext.com/resource/leaks/country-mapping"/>
    <hyperlink ref="C5" r:id="rId7" display="http://data.ontotext.com/resource/leaks/ontology"/>
    <hyperlink ref="C4" r:id="rId8" display="http://data.ontotext.com/resource/leaks/country-mapping"/>
    <hyperlink ref="C19" r:id="rId9" display="http://data.ontotext.com/resource/leaks/country-mapping"/>
  </hyperlinks>
  <pageMargins left="0.7" right="0.7" top="0.75" bottom="0.75" header="0.3" footer="0.3"/>
  <pageSetup paperSize="9" orientation="portrait" horizontalDpi="4294967293" verticalDpi="4294967294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2016-05-14T16:15:02Z</dcterms:modified>
</cp:coreProperties>
</file>