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6" i="1" l="1"/>
  <c r="E16" i="1"/>
  <c r="D16" i="1"/>
  <c r="J16" i="1"/>
  <c r="H16" i="1"/>
  <c r="K18" i="1"/>
  <c r="M15" i="1"/>
  <c r="M13" i="1"/>
  <c r="E12" i="1"/>
  <c r="J12" i="1" s="1"/>
  <c r="D12" i="1"/>
  <c r="H12" i="1" s="1"/>
  <c r="L12" i="1" s="1"/>
  <c r="H13" i="1"/>
  <c r="L13" i="1" s="1"/>
  <c r="D9" i="1"/>
  <c r="H9" i="1" s="1"/>
  <c r="L9" i="1" s="1"/>
  <c r="E9" i="1"/>
  <c r="J9" i="1" s="1"/>
  <c r="J18" i="1" s="1"/>
  <c r="D13" i="1"/>
  <c r="E13" i="1"/>
  <c r="J13" i="1" s="1"/>
  <c r="D14" i="1"/>
  <c r="H14" i="1" s="1"/>
  <c r="L14" i="1" s="1"/>
  <c r="E14" i="1"/>
  <c r="J14" i="1" s="1"/>
  <c r="D15" i="1"/>
  <c r="H15" i="1" s="1"/>
  <c r="L15" i="1" s="1"/>
  <c r="E15" i="1"/>
  <c r="J15" i="1" s="1"/>
  <c r="J8" i="1"/>
  <c r="D8" i="1"/>
  <c r="H8" i="1" s="1"/>
  <c r="L8" i="1" s="1"/>
  <c r="E8" i="1"/>
  <c r="D7" i="1"/>
  <c r="H7" i="1" s="1"/>
  <c r="L7" i="1" s="1"/>
  <c r="E7" i="1"/>
  <c r="J7" i="1" s="1"/>
  <c r="D6" i="1"/>
  <c r="H6" i="1" s="1"/>
  <c r="L6" i="1" s="1"/>
  <c r="E6" i="1"/>
  <c r="J6" i="1" s="1"/>
  <c r="I6" i="1" s="1"/>
  <c r="E5" i="1"/>
  <c r="J5" i="1" s="1"/>
  <c r="D5" i="1"/>
  <c r="H5" i="1" s="1"/>
  <c r="L5" i="1" s="1"/>
  <c r="J4" i="1"/>
  <c r="H4" i="1"/>
  <c r="L4" i="1" s="1"/>
  <c r="L16" i="1" l="1"/>
  <c r="I16" i="1"/>
  <c r="H18" i="1"/>
  <c r="L18" i="1" s="1"/>
  <c r="I14" i="1"/>
  <c r="I15" i="1"/>
  <c r="I12" i="1"/>
  <c r="I13" i="1"/>
  <c r="I9" i="1"/>
  <c r="I18" i="1" s="1"/>
  <c r="I8" i="1"/>
  <c r="I7" i="1"/>
  <c r="I5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run after countries-link next time</t>
        </r>
      </text>
    </comment>
  </commentList>
</comments>
</file>

<file path=xl/sharedStrings.xml><?xml version="1.0" encoding="utf-8"?>
<sst xmlns="http://schemas.openxmlformats.org/spreadsheetml/2006/main" count="48" uniqueCount="40">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</sst>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4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/>
    <xf numFmtId="0" fontId="4" fillId="0" borderId="2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6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23" xfId="0" applyNumberFormat="1" applyFont="1" applyBorder="1"/>
    <xf numFmtId="3" fontId="0" fillId="0" borderId="0" xfId="0" applyNumberFormat="1" applyFont="1"/>
    <xf numFmtId="0" fontId="0" fillId="0" borderId="26" xfId="0" applyFont="1" applyBorder="1"/>
    <xf numFmtId="0" fontId="4" fillId="0" borderId="27" xfId="0" applyFont="1" applyBorder="1"/>
    <xf numFmtId="0" fontId="0" fillId="0" borderId="28" xfId="0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0" fontId="0" fillId="0" borderId="27" xfId="0" applyFont="1" applyBorder="1"/>
    <xf numFmtId="3" fontId="0" fillId="0" borderId="27" xfId="0" applyNumberFormat="1" applyFont="1" applyBorder="1"/>
    <xf numFmtId="0" fontId="4" fillId="0" borderId="1" xfId="0" applyFont="1" applyBorder="1"/>
    <xf numFmtId="0" fontId="4" fillId="0" borderId="36" xfId="0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41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4" fillId="2" borderId="19" xfId="0" applyFont="1" applyFill="1" applyBorder="1"/>
    <xf numFmtId="0" fontId="3" fillId="3" borderId="26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data.ontotext.com/resource/leaks/ontolog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5" Type="http://schemas.openxmlformats.org/officeDocument/2006/relationships/hyperlink" Target="http://data.ontotext.com/resource/leaks/country-mapping" TargetMode="External"/><Relationship Id="rId4" Type="http://schemas.openxmlformats.org/officeDocument/2006/relationships/hyperlink" Target="http://data.ontotext.com/resource/leaks/raw-data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tabSelected="1" workbookViewId="0">
      <selection activeCell="M17" sqref="M17:Q17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4" t="s">
        <v>2</v>
      </c>
      <c r="E2" s="5"/>
      <c r="F2" s="6" t="s">
        <v>3</v>
      </c>
      <c r="G2" s="7"/>
      <c r="H2" s="4" t="s">
        <v>6</v>
      </c>
      <c r="I2" s="8"/>
      <c r="J2" s="5"/>
      <c r="K2" s="2" t="s">
        <v>20</v>
      </c>
      <c r="L2" s="2" t="s">
        <v>23</v>
      </c>
      <c r="M2" s="52" t="s">
        <v>29</v>
      </c>
      <c r="N2" s="52" t="s">
        <v>31</v>
      </c>
    </row>
    <row r="3" spans="2:14" ht="15" thickBot="1" x14ac:dyDescent="0.35">
      <c r="B3" s="9" t="s">
        <v>0</v>
      </c>
      <c r="C3" s="10" t="s">
        <v>1</v>
      </c>
      <c r="D3" s="11" t="s">
        <v>4</v>
      </c>
      <c r="E3" s="12" t="s">
        <v>5</v>
      </c>
      <c r="F3" s="13" t="s">
        <v>4</v>
      </c>
      <c r="G3" s="14" t="s">
        <v>5</v>
      </c>
      <c r="H3" s="11" t="s">
        <v>4</v>
      </c>
      <c r="I3" s="15" t="s">
        <v>7</v>
      </c>
      <c r="J3" s="12" t="s">
        <v>5</v>
      </c>
      <c r="K3" s="16"/>
      <c r="L3" s="16" t="s">
        <v>24</v>
      </c>
      <c r="M3" s="53" t="s">
        <v>37</v>
      </c>
    </row>
    <row r="4" spans="2:14" x14ac:dyDescent="0.3">
      <c r="B4" s="17" t="s">
        <v>8</v>
      </c>
      <c r="C4" s="18" t="s">
        <v>15</v>
      </c>
      <c r="D4" s="19">
        <v>0</v>
      </c>
      <c r="E4" s="20">
        <v>80</v>
      </c>
      <c r="F4" s="21">
        <v>870</v>
      </c>
      <c r="G4" s="22">
        <v>1272</v>
      </c>
      <c r="H4" s="19">
        <f>F4-D4</f>
        <v>870</v>
      </c>
      <c r="I4" s="23">
        <f>J4-H4</f>
        <v>322</v>
      </c>
      <c r="J4" s="20">
        <f>G4-E4</f>
        <v>1192</v>
      </c>
      <c r="K4" s="24">
        <v>0.7</v>
      </c>
      <c r="L4" s="25">
        <f>H4/K4</f>
        <v>1242.8571428571429</v>
      </c>
    </row>
    <row r="5" spans="2:14" x14ac:dyDescent="0.3">
      <c r="B5" s="17" t="s">
        <v>12</v>
      </c>
      <c r="C5" s="18" t="s">
        <v>21</v>
      </c>
      <c r="D5" s="26">
        <f>F4</f>
        <v>870</v>
      </c>
      <c r="E5" s="27">
        <f>G4</f>
        <v>1272</v>
      </c>
      <c r="F5" s="28">
        <v>2471140</v>
      </c>
      <c r="G5" s="29">
        <v>2817150</v>
      </c>
      <c r="H5" s="19">
        <f>F5-D5</f>
        <v>2470270</v>
      </c>
      <c r="I5" s="23">
        <f>J5-H5</f>
        <v>345608</v>
      </c>
      <c r="J5" s="20">
        <f>G5-E5</f>
        <v>2815878</v>
      </c>
      <c r="K5" s="24">
        <v>54.6</v>
      </c>
      <c r="L5" s="25">
        <f t="shared" ref="L5:L7" si="0">H5/K5</f>
        <v>45243.040293040292</v>
      </c>
    </row>
    <row r="6" spans="2:14" x14ac:dyDescent="0.3">
      <c r="B6" s="17" t="s">
        <v>13</v>
      </c>
      <c r="C6" s="18" t="s">
        <v>22</v>
      </c>
      <c r="D6" s="26">
        <f>F5</f>
        <v>2471140</v>
      </c>
      <c r="E6" s="27">
        <f>G5</f>
        <v>2817150</v>
      </c>
      <c r="F6" s="28">
        <v>2668941</v>
      </c>
      <c r="G6" s="29">
        <v>3038593</v>
      </c>
      <c r="H6" s="19">
        <f>F6-D6</f>
        <v>197801</v>
      </c>
      <c r="I6" s="23">
        <f>J6-H6</f>
        <v>23642</v>
      </c>
      <c r="J6" s="20">
        <f>G6-E6</f>
        <v>221443</v>
      </c>
      <c r="K6" s="24">
        <v>4.5999999999999996</v>
      </c>
      <c r="L6" s="25">
        <f t="shared" si="0"/>
        <v>43000.217391304352</v>
      </c>
    </row>
    <row r="7" spans="2:14" x14ac:dyDescent="0.3">
      <c r="B7" s="17" t="s">
        <v>18</v>
      </c>
      <c r="C7" s="18" t="s">
        <v>25</v>
      </c>
      <c r="D7" s="26">
        <f>F6</f>
        <v>2668941</v>
      </c>
      <c r="E7" s="27">
        <f>G6</f>
        <v>3038593</v>
      </c>
      <c r="F7" s="19">
        <v>7902266</v>
      </c>
      <c r="G7" s="29">
        <v>8591092</v>
      </c>
      <c r="H7" s="19">
        <f>F7-D7</f>
        <v>5233325</v>
      </c>
      <c r="I7" s="23">
        <f>J7-H7</f>
        <v>319174</v>
      </c>
      <c r="J7" s="20">
        <f>G7-E7</f>
        <v>5552499</v>
      </c>
      <c r="K7" s="24">
        <v>126.3</v>
      </c>
      <c r="L7" s="25">
        <f t="shared" si="0"/>
        <v>41435.669041963578</v>
      </c>
    </row>
    <row r="8" spans="2:14" x14ac:dyDescent="0.3">
      <c r="B8" s="17" t="s">
        <v>19</v>
      </c>
      <c r="C8" s="18" t="s">
        <v>26</v>
      </c>
      <c r="D8" s="26">
        <f>F7</f>
        <v>7902266</v>
      </c>
      <c r="E8" s="27">
        <f>G7</f>
        <v>8591092</v>
      </c>
      <c r="F8" s="28">
        <v>12981450</v>
      </c>
      <c r="G8" s="29">
        <v>13670282</v>
      </c>
      <c r="H8" s="19">
        <f>F8-D8</f>
        <v>5079184</v>
      </c>
      <c r="I8" s="23">
        <f>J8-H8</f>
        <v>6</v>
      </c>
      <c r="J8" s="20">
        <f>G8-E8</f>
        <v>5079190</v>
      </c>
      <c r="K8" s="24">
        <v>123.6</v>
      </c>
      <c r="L8" s="25">
        <f t="shared" ref="L8" si="1">H8/K8</f>
        <v>41093.7216828479</v>
      </c>
    </row>
    <row r="9" spans="2:14" x14ac:dyDescent="0.3">
      <c r="B9" s="17" t="s">
        <v>28</v>
      </c>
      <c r="C9" s="18" t="s">
        <v>27</v>
      </c>
      <c r="D9" s="26">
        <f t="shared" ref="D9:D15" si="2">F8</f>
        <v>12981450</v>
      </c>
      <c r="E9" s="27">
        <f t="shared" ref="E9:E15" si="3">G8</f>
        <v>13670282</v>
      </c>
      <c r="F9" s="28">
        <v>14937999</v>
      </c>
      <c r="G9" s="29">
        <v>15626835</v>
      </c>
      <c r="H9" s="19">
        <f t="shared" ref="H9:H15" si="4">F9-D9</f>
        <v>1956549</v>
      </c>
      <c r="I9" s="23">
        <f t="shared" ref="I9:I15" si="5">J9-H9</f>
        <v>4</v>
      </c>
      <c r="J9" s="20">
        <f t="shared" ref="J9:J15" si="6">G9-E9</f>
        <v>1956553</v>
      </c>
      <c r="K9" s="24">
        <v>49.5</v>
      </c>
      <c r="L9" s="25">
        <f t="shared" ref="L9:L15" si="7">H9/K9</f>
        <v>39526.242424242424</v>
      </c>
      <c r="M9" s="30">
        <v>1956549</v>
      </c>
    </row>
    <row r="10" spans="2:14" x14ac:dyDescent="0.3">
      <c r="B10" s="17" t="s">
        <v>14</v>
      </c>
      <c r="C10" s="18" t="s">
        <v>16</v>
      </c>
      <c r="D10" s="26"/>
      <c r="E10" s="27"/>
      <c r="F10" s="28"/>
      <c r="G10" s="29"/>
      <c r="H10" s="19"/>
      <c r="I10" s="23"/>
      <c r="J10" s="20"/>
      <c r="K10" s="24"/>
      <c r="L10" s="25"/>
    </row>
    <row r="11" spans="2:14" x14ac:dyDescent="0.3">
      <c r="B11" s="17" t="s">
        <v>9</v>
      </c>
      <c r="C11" s="18" t="s">
        <v>16</v>
      </c>
      <c r="D11" s="26"/>
      <c r="E11" s="27"/>
      <c r="F11" s="28"/>
      <c r="G11" s="29"/>
      <c r="H11" s="19"/>
      <c r="I11" s="23"/>
      <c r="J11" s="20"/>
      <c r="K11" s="24"/>
      <c r="L11" s="25"/>
    </row>
    <row r="12" spans="2:14" x14ac:dyDescent="0.3">
      <c r="B12" s="17" t="s">
        <v>10</v>
      </c>
      <c r="C12" s="18" t="s">
        <v>16</v>
      </c>
      <c r="D12" s="26">
        <f>F9</f>
        <v>14937999</v>
      </c>
      <c r="E12" s="27">
        <f>G9</f>
        <v>15626835</v>
      </c>
      <c r="F12" s="28">
        <v>14939032</v>
      </c>
      <c r="G12" s="29">
        <v>15628207</v>
      </c>
      <c r="H12" s="19">
        <f t="shared" si="4"/>
        <v>1033</v>
      </c>
      <c r="I12" s="23">
        <f t="shared" si="5"/>
        <v>339</v>
      </c>
      <c r="J12" s="20">
        <f t="shared" si="6"/>
        <v>1372</v>
      </c>
      <c r="K12" s="24">
        <v>0.2</v>
      </c>
      <c r="L12" s="25">
        <f t="shared" si="7"/>
        <v>5165</v>
      </c>
    </row>
    <row r="13" spans="2:14" x14ac:dyDescent="0.3">
      <c r="B13" s="17" t="s">
        <v>30</v>
      </c>
      <c r="C13" s="55" t="s">
        <v>38</v>
      </c>
      <c r="D13" s="26">
        <f>F9</f>
        <v>14937999</v>
      </c>
      <c r="E13" s="27">
        <f>G9</f>
        <v>15626835</v>
      </c>
      <c r="F13" s="28">
        <v>15579732</v>
      </c>
      <c r="G13" s="29">
        <v>16590188</v>
      </c>
      <c r="H13" s="19">
        <f>F13-D13</f>
        <v>641733</v>
      </c>
      <c r="I13" s="23">
        <f>J13-H13</f>
        <v>321620</v>
      </c>
      <c r="J13" s="20">
        <f>G13-E13</f>
        <v>963353</v>
      </c>
      <c r="K13" s="24">
        <v>136.4</v>
      </c>
      <c r="L13" s="25">
        <f>H13/K13</f>
        <v>4704.7873900293253</v>
      </c>
      <c r="M13" s="30">
        <f>640700</f>
        <v>640700</v>
      </c>
      <c r="N13" s="1" t="s">
        <v>32</v>
      </c>
    </row>
    <row r="14" spans="2:14" x14ac:dyDescent="0.3">
      <c r="B14" s="17" t="s">
        <v>11</v>
      </c>
      <c r="C14" s="18" t="s">
        <v>17</v>
      </c>
      <c r="D14" s="26">
        <f>F12</f>
        <v>14939032</v>
      </c>
      <c r="E14" s="27">
        <f>G12</f>
        <v>15628207</v>
      </c>
      <c r="F14" s="28">
        <v>16142326</v>
      </c>
      <c r="G14" s="29">
        <v>17235242</v>
      </c>
      <c r="H14" s="19">
        <f t="shared" si="4"/>
        <v>1203294</v>
      </c>
      <c r="I14" s="23">
        <f t="shared" si="5"/>
        <v>403741</v>
      </c>
      <c r="J14" s="20">
        <f t="shared" si="6"/>
        <v>1607035</v>
      </c>
      <c r="K14" s="24">
        <v>18.899999999999999</v>
      </c>
      <c r="L14" s="25">
        <f t="shared" si="7"/>
        <v>63666.349206349209</v>
      </c>
    </row>
    <row r="15" spans="2:14" x14ac:dyDescent="0.3">
      <c r="B15" s="17" t="s">
        <v>35</v>
      </c>
      <c r="C15" s="31" t="s">
        <v>33</v>
      </c>
      <c r="D15" s="26">
        <f t="shared" si="2"/>
        <v>16142326</v>
      </c>
      <c r="E15" s="27">
        <f t="shared" si="3"/>
        <v>17235242</v>
      </c>
      <c r="F15" s="28">
        <v>17147475</v>
      </c>
      <c r="G15" s="29">
        <v>19758781</v>
      </c>
      <c r="H15" s="19">
        <f t="shared" si="4"/>
        <v>1005149</v>
      </c>
      <c r="I15" s="23">
        <f t="shared" si="5"/>
        <v>1518390</v>
      </c>
      <c r="J15" s="20">
        <f t="shared" si="6"/>
        <v>2523539</v>
      </c>
      <c r="K15" s="24">
        <v>67.099999999999994</v>
      </c>
      <c r="L15" s="25">
        <f t="shared" si="7"/>
        <v>14979.865871833086</v>
      </c>
      <c r="M15" s="30">
        <f>1004149</f>
        <v>1004149</v>
      </c>
      <c r="N15" s="1" t="s">
        <v>32</v>
      </c>
    </row>
    <row r="16" spans="2:14" x14ac:dyDescent="0.3">
      <c r="B16" s="54" t="s">
        <v>36</v>
      </c>
      <c r="C16" s="18" t="s">
        <v>39</v>
      </c>
      <c r="D16" s="26">
        <f>F15</f>
        <v>17147475</v>
      </c>
      <c r="E16" s="27">
        <f>G15</f>
        <v>19758781</v>
      </c>
      <c r="F16" s="28">
        <v>17466625</v>
      </c>
      <c r="G16" s="28">
        <v>20077933</v>
      </c>
      <c r="H16" s="19">
        <f>F16-D16</f>
        <v>319150</v>
      </c>
      <c r="I16" s="23">
        <f>J16-H16</f>
        <v>2</v>
      </c>
      <c r="J16" s="20">
        <f>G16-E16</f>
        <v>319152</v>
      </c>
      <c r="K16" s="24">
        <v>136.4</v>
      </c>
      <c r="L16" s="25">
        <f>H16/K16</f>
        <v>2339.8093841642226</v>
      </c>
      <c r="M16" s="30">
        <f>319150</f>
        <v>319150</v>
      </c>
      <c r="N16" s="1" t="s">
        <v>32</v>
      </c>
    </row>
    <row r="17" spans="2:13" ht="15" thickBot="1" x14ac:dyDescent="0.35">
      <c r="B17" s="32"/>
      <c r="C17" s="33"/>
      <c r="D17" s="34"/>
      <c r="E17" s="35"/>
      <c r="F17" s="36"/>
      <c r="G17" s="37"/>
      <c r="H17" s="38"/>
      <c r="I17" s="39"/>
      <c r="J17" s="40"/>
      <c r="K17" s="41"/>
      <c r="L17" s="42"/>
      <c r="M17" s="30"/>
    </row>
    <row r="18" spans="2:13" s="51" customFormat="1" ht="15" thickBot="1" x14ac:dyDescent="0.35">
      <c r="B18" s="43" t="s">
        <v>34</v>
      </c>
      <c r="C18" s="44"/>
      <c r="D18" s="45"/>
      <c r="E18" s="46"/>
      <c r="F18" s="47"/>
      <c r="G18" s="48"/>
      <c r="H18" s="45">
        <f>SUM(H4:H17)</f>
        <v>18108358</v>
      </c>
      <c r="I18" s="49">
        <f>SUM(I4:I17)</f>
        <v>2932848</v>
      </c>
      <c r="J18" s="46">
        <f>SUM(J4:J17)</f>
        <v>21041206</v>
      </c>
      <c r="K18" s="43">
        <f>SUM(K4:K17)</f>
        <v>718.3</v>
      </c>
      <c r="L18" s="50">
        <f>H18/K18</f>
        <v>25210.020882639568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  <hyperlink ref="C16" r:id="rId6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2016-05-14T07:23:35Z</dcterms:modified>
</cp:coreProperties>
</file>