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Onyi\Documents\ZionTechHub\"/>
    </mc:Choice>
  </mc:AlternateContent>
  <xr:revisionPtr revIDLastSave="0" documentId="13_ncr:1_{721FD631-CF02-4F75-98E5-580949616FD4}" xr6:coauthVersionLast="47" xr6:coauthVersionMax="47" xr10:uidLastSave="{00000000-0000-0000-0000-000000000000}"/>
  <bookViews>
    <workbookView xWindow="-110" yWindow="-110" windowWidth="19420" windowHeight="10300" tabRatio="948" activeTab="8" xr2:uid="{00000000-000D-0000-FFFF-FFFF00000000}"/>
  </bookViews>
  <sheets>
    <sheet name="Beverages" sheetId="1" r:id="rId1"/>
    <sheet name="Sheet5" sheetId="23" r:id="rId2"/>
    <sheet name="Sheet1" sheetId="27" r:id="rId3"/>
    <sheet name="Bullet Chart Data" sheetId="13" r:id="rId4"/>
    <sheet name="Sales Report" sheetId="21" r:id="rId5"/>
    <sheet name="Inventory for Waterfall" sheetId="5" r:id="rId6"/>
    <sheet name="Master Report 2018" sheetId="10" r:id="rId7"/>
    <sheet name="Framework" sheetId="26" r:id="rId8"/>
    <sheet name="Project description" sheetId="28" r:id="rId9"/>
  </sheets>
  <externalReferences>
    <externalReference r:id="rId10"/>
    <externalReference r:id="rId11"/>
  </externalReferences>
  <definedNames>
    <definedName name="_xlchart.v1.0" hidden="1">'Inventory for Waterfall'!$B$15:$B$40</definedName>
    <definedName name="_xlchart.v1.1" hidden="1">'Inventory for Waterfall'!$C$15:$C$40</definedName>
    <definedName name="ExternalData_1" localSheetId="5" hidden="1">'Inventory for Waterfall'!#REF!</definedName>
    <definedName name="Slicer_Category">#N/A</definedName>
    <definedName name="Slicer_Product">#N/A</definedName>
  </definedNames>
  <calcPr calcId="191029"/>
  <pivotCaches>
    <pivotCache cacheId="1" r:id="rId12"/>
  </pivotCaches>
  <fileRecoveryPr autoRecover="0"/>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26" l="1"/>
  <c r="F5" i="26" s="1"/>
  <c r="G5" i="26" s="1"/>
  <c r="H5" i="26" s="1"/>
  <c r="I5" i="26" s="1"/>
  <c r="J5" i="26" s="1"/>
  <c r="K5" i="26" s="1"/>
  <c r="L5" i="26" s="1"/>
  <c r="M5" i="26" s="1"/>
  <c r="N5" i="26" s="1"/>
  <c r="O5" i="26" s="1"/>
  <c r="L4" i="13" l="1"/>
  <c r="L3" i="13"/>
  <c r="P8" i="10" l="1"/>
  <c r="P9" i="10" s="1"/>
  <c r="O8" i="10"/>
  <c r="O9" i="10" s="1"/>
  <c r="N8" i="10"/>
  <c r="N9" i="10" s="1"/>
  <c r="M8" i="10"/>
  <c r="M9" i="10" s="1"/>
  <c r="L8" i="10"/>
  <c r="L9" i="10" s="1"/>
  <c r="K8" i="10"/>
  <c r="K9" i="10" s="1"/>
  <c r="J8" i="10"/>
  <c r="J9" i="10" s="1"/>
  <c r="I8" i="10"/>
  <c r="I9" i="10" s="1"/>
  <c r="H8" i="10"/>
  <c r="H9" i="10" s="1"/>
  <c r="G8" i="10"/>
  <c r="G9" i="10" s="1"/>
  <c r="F8" i="10"/>
  <c r="F9" i="10" s="1"/>
  <c r="E8" i="10"/>
  <c r="E9" i="10" s="1"/>
  <c r="Q7" i="10"/>
  <c r="Q6" i="10"/>
  <c r="F5" i="10"/>
  <c r="G5" i="10" s="1"/>
  <c r="H5" i="10" s="1"/>
  <c r="I5" i="10" s="1"/>
  <c r="J5" i="10" s="1"/>
  <c r="K5" i="10" s="1"/>
  <c r="L5" i="10" s="1"/>
  <c r="M5" i="10" s="1"/>
  <c r="N5" i="10" s="1"/>
  <c r="O5" i="10" s="1"/>
  <c r="P5" i="10" s="1"/>
  <c r="C37" i="5"/>
  <c r="C36" i="5"/>
  <c r="C35" i="5"/>
  <c r="C34" i="5"/>
  <c r="C33" i="5"/>
  <c r="C32" i="5"/>
  <c r="C31" i="5"/>
  <c r="C30" i="5"/>
  <c r="C29" i="5"/>
  <c r="C28" i="5"/>
  <c r="C27" i="5"/>
  <c r="C26" i="5"/>
  <c r="C25" i="5"/>
  <c r="C24" i="5"/>
  <c r="C23" i="5"/>
  <c r="C22" i="5"/>
  <c r="C21" i="5"/>
  <c r="C20" i="5"/>
  <c r="C19" i="5"/>
  <c r="C18" i="5"/>
  <c r="C17" i="5"/>
  <c r="C16" i="5"/>
  <c r="C15" i="5"/>
  <c r="M11" i="5"/>
  <c r="L11" i="5"/>
  <c r="K11" i="5"/>
  <c r="J11" i="5"/>
  <c r="I11" i="5"/>
  <c r="H11" i="5"/>
  <c r="G11" i="5"/>
  <c r="F11" i="5"/>
  <c r="E11" i="5"/>
  <c r="D11" i="5"/>
  <c r="C11" i="5"/>
  <c r="B11" i="5"/>
  <c r="C7" i="5"/>
  <c r="D7" i="5" s="1"/>
  <c r="E7" i="5" s="1"/>
  <c r="F7" i="5" s="1"/>
  <c r="G7" i="5" s="1"/>
  <c r="H7" i="5" s="1"/>
  <c r="I7" i="5" s="1"/>
  <c r="J7" i="5" s="1"/>
  <c r="K7" i="5" s="1"/>
  <c r="L7" i="5" s="1"/>
  <c r="M7" i="5" s="1"/>
  <c r="Q8" i="10" l="1"/>
  <c r="Q9" i="10" s="1"/>
  <c r="I3" i="13" l="1"/>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2" i="13"/>
  <c r="H3" i="13"/>
  <c r="H4"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2" i="13"/>
  <c r="L6" i="13" l="1"/>
  <c r="M6" i="13" s="1"/>
  <c r="C32" i="1"/>
  <c r="D32" i="1"/>
  <c r="E32" i="1"/>
  <c r="F32" i="1"/>
  <c r="G32" i="1"/>
  <c r="H32" i="1"/>
  <c r="I32" i="1"/>
  <c r="J32" i="1"/>
  <c r="K32" i="1"/>
  <c r="L32" i="1"/>
  <c r="M32" i="1"/>
  <c r="B32" i="1"/>
  <c r="N31" i="1"/>
  <c r="N30" i="1"/>
  <c r="C25" i="1"/>
  <c r="D25" i="1"/>
  <c r="E25" i="1"/>
  <c r="F25" i="1"/>
  <c r="G25" i="1"/>
  <c r="H25" i="1"/>
  <c r="I25" i="1"/>
  <c r="J25" i="1"/>
  <c r="K25" i="1"/>
  <c r="L25" i="1"/>
  <c r="M25" i="1"/>
  <c r="B25" i="1"/>
  <c r="N21" i="1"/>
  <c r="E13" i="10" s="1"/>
  <c r="N22" i="1"/>
  <c r="N23" i="1"/>
  <c r="E15" i="10" s="1"/>
  <c r="N24" i="1"/>
  <c r="E16" i="10" s="1"/>
  <c r="N20" i="1"/>
  <c r="E12" i="10" s="1"/>
  <c r="N13" i="1"/>
  <c r="N14" i="1"/>
  <c r="N15" i="1"/>
  <c r="N29" i="1" l="1"/>
  <c r="E14" i="10"/>
  <c r="N32" i="1"/>
  <c r="N25" i="1"/>
  <c r="E17" i="10" s="1"/>
  <c r="C8" i="1"/>
  <c r="C9" i="1" s="1"/>
  <c r="D8" i="1"/>
  <c r="D9" i="1" s="1"/>
  <c r="E8" i="1"/>
  <c r="E9" i="1" s="1"/>
  <c r="F8" i="1"/>
  <c r="F9" i="1" s="1"/>
  <c r="G8" i="1"/>
  <c r="G9" i="1" s="1"/>
  <c r="H8" i="1"/>
  <c r="H9" i="1" s="1"/>
  <c r="I8" i="1"/>
  <c r="I9" i="1" s="1"/>
  <c r="J8" i="1"/>
  <c r="J9" i="1" s="1"/>
  <c r="K8" i="1"/>
  <c r="K9" i="1" s="1"/>
  <c r="L8" i="1"/>
  <c r="L9" i="1" s="1"/>
  <c r="M8" i="1"/>
  <c r="M9" i="1" s="1"/>
  <c r="B8" i="1"/>
  <c r="B9" i="1" s="1"/>
  <c r="B19" i="1" l="1"/>
  <c r="B12" i="1" l="1"/>
  <c r="N12" i="1"/>
  <c r="N19" i="1" s="1"/>
  <c r="N16" i="1" l="1"/>
  <c r="C5" i="1"/>
  <c r="C19" i="1" s="1"/>
  <c r="N7" i="1"/>
  <c r="N6" i="1"/>
  <c r="N8" i="1" l="1"/>
  <c r="N9" i="1" s="1"/>
  <c r="C12" i="1"/>
  <c r="D5" i="1"/>
  <c r="D19" i="1" s="1"/>
  <c r="D12" i="1" l="1"/>
  <c r="E5" i="1"/>
  <c r="E19" i="1" s="1"/>
  <c r="E12" i="1" l="1"/>
  <c r="F5" i="1"/>
  <c r="F19" i="1" s="1"/>
  <c r="F12" i="1" l="1"/>
  <c r="G5" i="1"/>
  <c r="G19" i="1" s="1"/>
  <c r="G12" i="1" l="1"/>
  <c r="H5" i="1"/>
  <c r="H19" i="1" s="1"/>
  <c r="H12" i="1" l="1"/>
  <c r="I5" i="1"/>
  <c r="I19" i="1" s="1"/>
  <c r="I12" i="1" l="1"/>
  <c r="J5" i="1"/>
  <c r="J19" i="1" s="1"/>
  <c r="J12" i="1" l="1"/>
  <c r="K5" i="1"/>
  <c r="K19" i="1" s="1"/>
  <c r="K12" i="1" l="1"/>
  <c r="L5" i="1"/>
  <c r="L19" i="1" s="1"/>
  <c r="L12" i="1" l="1"/>
  <c r="M5" i="1"/>
  <c r="M19" i="1" s="1"/>
  <c r="M12" i="1" l="1"/>
</calcChain>
</file>

<file path=xl/sharedStrings.xml><?xml version="1.0" encoding="utf-8"?>
<sst xmlns="http://schemas.openxmlformats.org/spreadsheetml/2006/main" count="596" uniqueCount="121">
  <si>
    <t>Revenue</t>
  </si>
  <si>
    <t>Variance</t>
  </si>
  <si>
    <t>Jan</t>
  </si>
  <si>
    <t>Feb</t>
  </si>
  <si>
    <t>Mar</t>
  </si>
  <si>
    <t>Apr</t>
  </si>
  <si>
    <t>May</t>
  </si>
  <si>
    <t>Jun</t>
  </si>
  <si>
    <t>Jul</t>
  </si>
  <si>
    <t>Aug</t>
  </si>
  <si>
    <t>Sep</t>
  </si>
  <si>
    <t>Oct</t>
  </si>
  <si>
    <t>Nov</t>
  </si>
  <si>
    <t>Dec</t>
  </si>
  <si>
    <t>Month</t>
  </si>
  <si>
    <t>Units</t>
  </si>
  <si>
    <t>Action</t>
  </si>
  <si>
    <t>Revenues by Product Line</t>
  </si>
  <si>
    <t>Product Line</t>
  </si>
  <si>
    <t>Total Sales</t>
  </si>
  <si>
    <t>Projected Sales</t>
  </si>
  <si>
    <t>Gross Total</t>
  </si>
  <si>
    <t>% Variance</t>
  </si>
  <si>
    <t>Sales by Channel</t>
  </si>
  <si>
    <t>Walkin</t>
  </si>
  <si>
    <t>Online Marketing</t>
  </si>
  <si>
    <t>Revenue Distribution</t>
  </si>
  <si>
    <t>Client Visits</t>
  </si>
  <si>
    <t>Channels</t>
  </si>
  <si>
    <t>Canned Drinks</t>
  </si>
  <si>
    <t>Bottled Drinks</t>
  </si>
  <si>
    <t>Energy Drinks</t>
  </si>
  <si>
    <t>Fruit Juices</t>
  </si>
  <si>
    <t>Milk Shakes</t>
  </si>
  <si>
    <t>Fresh Beverages Corporation</t>
  </si>
  <si>
    <t>Total Walkins</t>
  </si>
  <si>
    <t>Walkin Revenue</t>
  </si>
  <si>
    <t>Revenue / Walkin</t>
  </si>
  <si>
    <t>Activity</t>
  </si>
  <si>
    <t>Inventory Count for Milk Shakes</t>
  </si>
  <si>
    <t>Opening Count</t>
  </si>
  <si>
    <t>Production</t>
  </si>
  <si>
    <t>Sales</t>
  </si>
  <si>
    <t>Monthly Balance</t>
  </si>
  <si>
    <t>Year End Balance</t>
  </si>
  <si>
    <t>Product</t>
  </si>
  <si>
    <t>Category</t>
  </si>
  <si>
    <t>Sale Month</t>
  </si>
  <si>
    <t>Location</t>
  </si>
  <si>
    <t>January</t>
  </si>
  <si>
    <t>Bangalore</t>
  </si>
  <si>
    <t>Delhi</t>
  </si>
  <si>
    <t>Mumbai</t>
  </si>
  <si>
    <t>February</t>
  </si>
  <si>
    <t>Kolkatta</t>
  </si>
  <si>
    <t>March</t>
  </si>
  <si>
    <t>April</t>
  </si>
  <si>
    <t>June</t>
  </si>
  <si>
    <t>July</t>
  </si>
  <si>
    <t>August</t>
  </si>
  <si>
    <t>September</t>
  </si>
  <si>
    <t>October</t>
  </si>
  <si>
    <t>November</t>
  </si>
  <si>
    <t>December</t>
  </si>
  <si>
    <t>Muffins</t>
  </si>
  <si>
    <t>Pastry</t>
  </si>
  <si>
    <t>Potato Chips</t>
  </si>
  <si>
    <t>Nachos</t>
  </si>
  <si>
    <t>French Fries</t>
  </si>
  <si>
    <t>Cupcakes</t>
  </si>
  <si>
    <t>Salted Nuts</t>
  </si>
  <si>
    <t>Onion Rings</t>
  </si>
  <si>
    <t>Snacks</t>
  </si>
  <si>
    <t>Bakery</t>
  </si>
  <si>
    <t>Units Sold</t>
  </si>
  <si>
    <t>Unit Price</t>
  </si>
  <si>
    <t>Profit Per Unit</t>
  </si>
  <si>
    <t>Total Revenue</t>
  </si>
  <si>
    <t>Total Profit</t>
  </si>
  <si>
    <t>Fresh Beverages &amp; Food Corporation</t>
  </si>
  <si>
    <t>12 Month Trend</t>
  </si>
  <si>
    <t>Sales Chart</t>
  </si>
  <si>
    <t>Total</t>
  </si>
  <si>
    <t>Sum of Total Profit</t>
  </si>
  <si>
    <t>Pie Chart</t>
  </si>
  <si>
    <t>Channelwise Sales</t>
  </si>
  <si>
    <t>Inventory Count</t>
  </si>
  <si>
    <t>Walkin Vs Revenue</t>
  </si>
  <si>
    <t>Locationwise Sales</t>
  </si>
  <si>
    <t>Bakery Vs Snacks Profit</t>
  </si>
  <si>
    <t xml:space="preserve">Target </t>
  </si>
  <si>
    <t>Good</t>
  </si>
  <si>
    <t>Average</t>
  </si>
  <si>
    <t>Bad</t>
  </si>
  <si>
    <t>Achieved</t>
  </si>
  <si>
    <t>Below $210000</t>
  </si>
  <si>
    <t>70-90%</t>
  </si>
  <si>
    <t>Below 70%</t>
  </si>
  <si>
    <t>Row Labels</t>
  </si>
  <si>
    <t>Grand Total</t>
  </si>
  <si>
    <t>Sum of Total Revenue</t>
  </si>
  <si>
    <t>Column Labels</t>
  </si>
  <si>
    <t>Sum of Units Sold</t>
  </si>
  <si>
    <t>ProfIT Achievement Percentage</t>
  </si>
  <si>
    <t>Project Title: Fresh Beverages &amp; Food Corporation Annual Report</t>
  </si>
  <si>
    <t>Key Features:</t>
  </si>
  <si>
    <t>Revenue Distribution:</t>
  </si>
  <si>
    <t>Implemented a detailed analysis of revenue distribution across products and categories, offering a granular view of the company's income streams.</t>
  </si>
  <si>
    <t>12-Month Trend Analysis:</t>
  </si>
  <si>
    <t>Developed a dynamic and visually intuitive 12-month trend analysis, allowing stakeholders to discern patterns, identify seasonality, and assess the overall financial trajectory.</t>
  </si>
  <si>
    <t>Profit Achievement Percentage:</t>
  </si>
  <si>
    <t>Calculated and presented the Profit Achievement Percentage, a key performance indicator indicating the corporation's profitability against set targets.</t>
  </si>
  <si>
    <t>Location-wise Sales:</t>
  </si>
  <si>
    <t>Utilized geographic segmentation to break down sales performance by location, enabling the identification of high-performing regions and areas for strategic improvement.</t>
  </si>
  <si>
    <t>Slicer Functionality:</t>
  </si>
  <si>
    <t>Incorporated slicers to enhance interactivity, enabling users to dynamically filter and analyze data by product and category, fostering a user-friendly and tailored experience.</t>
  </si>
  <si>
    <r>
      <t>Overview:</t>
    </r>
    <r>
      <rPr>
        <sz val="12"/>
        <color theme="1"/>
        <rFont val="Segoe UI"/>
        <family val="2"/>
      </rPr>
      <t xml:space="preserve"> The Fresh Beverages &amp; Food Corporation Annual Report, meticulously crafted in Microsoft Excel, stands as a comprehensive financial analysis tool. This project aimed to distill complex financial data into meaningful insights, providing stakeholders with a detailed understanding of revenue distribution, profit trends, and location-wise sales performance.</t>
    </r>
  </si>
  <si>
    <r>
      <t>Impact and Insights:</t>
    </r>
    <r>
      <rPr>
        <sz val="12"/>
        <color theme="1"/>
        <rFont val="Segoe UI"/>
        <family val="2"/>
      </rPr>
      <t xml:space="preserve"> This Annual Report served as a vital tool for corporate stakeholders, providing a comprehensive understanding of the financial landscape. The insights derived from the report empowered decision-makers to make informed strategic choices, optimize product portfolios, and allocate resources effectively.</t>
    </r>
  </si>
  <si>
    <r>
      <t>User-Friendly Interface:</t>
    </r>
    <r>
      <rPr>
        <sz val="12"/>
        <color theme="1"/>
        <rFont val="Segoe UI"/>
        <family val="2"/>
      </rPr>
      <t xml:space="preserve"> Designed with user accessibility in mind, the Annual Report's interface facilitates seamless navigation and interpretation of financial data. The integration of slicers ensures that stakeholders can customize their analysis, focusing on specific products or categories for a more targeted review.</t>
    </r>
  </si>
  <si>
    <r>
      <t>Future Recommendations:</t>
    </r>
    <r>
      <rPr>
        <sz val="12"/>
        <color theme="1"/>
        <rFont val="Segoe UI"/>
        <family val="2"/>
      </rPr>
      <t xml:space="preserve"> To further enhance this project, future iterations could explore predictive analytics for revenue forecasting, additional visualizations for deeper insights, and integration with external data sources to provide a more holistic financial perspective.</t>
    </r>
  </si>
  <si>
    <r>
      <t>Conclusion:</t>
    </r>
    <r>
      <rPr>
        <sz val="12"/>
        <color theme="1"/>
        <rFont val="Segoe UI"/>
        <family val="2"/>
      </rPr>
      <t xml:space="preserve"> The Fresh Beverages &amp; Food Corporation Annual Report showcases my proficiency in financial analysis and data visualization using Microsoft Excel. By transforming raw financial data into a comprehensive and interactive report, this project not only contributes to informed decision-making but also demonstrates my commitment to delivering impactful solutions in the realm of corporate finance.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</si>
</sst>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3" formatCode="_(* #,##0.00_);_(* \(#,##0.00\);_(* &quot;-&quot;??_);_(@_)"/>
    <numFmt numFmtId="164" formatCode="_ * #,##0.00_ ;_ * \-#,##0.00_ ;_ * &quot;-&quot;??_ ;_ @_ "/>
    <numFmt numFmtId="165" formatCode="_(* #,##0_);_(* \(#,##0\);_(* &quot;-&quot;??_);_(@_)"/>
    <numFmt numFmtId="166" formatCode="mmm"/>
    <numFmt numFmtId="167" formatCode="[$$-C09]#,##0"/>
  </numFmts>
  <fonts count="15" x14ac:knownFonts="1">
    <font>
      <sz val="11"/>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b/>
      <sz val="11"/>
      <color theme="0"/>
      <name val="Calibri"/>
      <family val="2"/>
      <scheme val="minor"/>
    </font>
    <font>
      <b/>
      <sz val="11"/>
      <color theme="1"/>
      <name val="Calibri"/>
      <family val="2"/>
      <scheme val="minor"/>
    </font>
    <font>
      <b/>
      <sz val="20"/>
      <color theme="1"/>
      <name val="Calibri"/>
      <family val="2"/>
      <scheme val="minor"/>
    </font>
    <font>
      <u val="double"/>
      <sz val="11"/>
      <name val="Calibri"/>
      <family val="2"/>
      <scheme val="minor"/>
    </font>
    <font>
      <u val="double"/>
      <sz val="11"/>
      <color theme="1"/>
      <name val="Calibri"/>
      <family val="2"/>
      <scheme val="minor"/>
    </font>
    <font>
      <b/>
      <sz val="12"/>
      <color theme="1"/>
      <name val="Calibri"/>
      <family val="2"/>
      <scheme val="minor"/>
    </font>
    <font>
      <sz val="11"/>
      <color theme="0"/>
      <name val="Calibri"/>
      <family val="2"/>
      <scheme val="minor"/>
    </font>
    <font>
      <sz val="12"/>
      <color theme="1"/>
      <name val="Segoe UI"/>
      <family val="2"/>
    </font>
    <font>
      <i/>
      <sz val="12"/>
      <color theme="1"/>
      <name val="Segoe UI"/>
      <family val="2"/>
    </font>
    <font>
      <sz val="12"/>
      <color theme="1"/>
      <name val="Segoe UI"/>
      <family val="2"/>
    </font>
  </fonts>
  <fills count="11">
    <fill>
      <patternFill patternType="none"/>
    </fill>
    <fill>
      <patternFill patternType="gray125"/>
    </fill>
    <fill>
      <patternFill patternType="solid">
        <fgColor theme="3"/>
        <bgColor indexed="64"/>
      </patternFill>
    </fill>
    <fill>
      <patternFill patternType="solid">
        <fgColor theme="7" tint="0.59999389629810485"/>
        <bgColor indexed="64"/>
      </patternFill>
    </fill>
    <fill>
      <patternFill patternType="solid">
        <fgColor theme="1" tint="0.249977111117893"/>
        <bgColor indexed="64"/>
      </patternFill>
    </fill>
    <fill>
      <patternFill patternType="solid">
        <fgColor theme="8" tint="-0.499984740745262"/>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4" tint="-0.499984740745262"/>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164" fontId="2" fillId="0" borderId="0" applyFont="0" applyFill="0" applyBorder="0" applyAlignment="0" applyProtection="0"/>
  </cellStyleXfs>
  <cellXfs count="161">
    <xf numFmtId="0" fontId="0" fillId="0" borderId="0" xfId="0"/>
    <xf numFmtId="0" fontId="3" fillId="0" borderId="0" xfId="0" applyFont="1"/>
    <xf numFmtId="0" fontId="4" fillId="0" borderId="0" xfId="0" applyFont="1"/>
    <xf numFmtId="166" fontId="5" fillId="2" borderId="0" xfId="0" applyNumberFormat="1" applyFont="1" applyFill="1" applyAlignment="1">
      <alignment horizontal="center" wrapText="1"/>
    </xf>
    <xf numFmtId="0" fontId="4" fillId="0" borderId="0" xfId="0" applyFont="1" applyAlignment="1">
      <alignment wrapText="1"/>
    </xf>
    <xf numFmtId="166" fontId="0" fillId="0" borderId="0" xfId="0" applyNumberFormat="1"/>
    <xf numFmtId="166" fontId="5" fillId="2" borderId="0" xfId="0" applyNumberFormat="1" applyFont="1" applyFill="1" applyAlignment="1">
      <alignment horizontal="left" wrapText="1"/>
    </xf>
    <xf numFmtId="0" fontId="0" fillId="0" borderId="0" xfId="0"/>
    <xf numFmtId="0" fontId="5" fillId="4" borderId="1" xfId="0" applyFont="1" applyFill="1" applyBorder="1" applyAlignment="1">
      <alignment wrapText="1"/>
    </xf>
    <xf numFmtId="0" fontId="4" fillId="0" borderId="7" xfId="0" applyFont="1" applyBorder="1" applyAlignment="1">
      <alignment horizontal="left" indent="1"/>
    </xf>
    <xf numFmtId="165" fontId="4" fillId="0" borderId="0" xfId="1" applyNumberFormat="1" applyFont="1" applyBorder="1"/>
    <xf numFmtId="165" fontId="4" fillId="0" borderId="8" xfId="1" applyNumberFormat="1" applyFont="1" applyBorder="1"/>
    <xf numFmtId="0" fontId="4" fillId="0" borderId="4" xfId="0" applyFont="1" applyBorder="1" applyAlignment="1">
      <alignment horizontal="left" indent="1"/>
    </xf>
    <xf numFmtId="10" fontId="4" fillId="0" borderId="5" xfId="2" applyNumberFormat="1" applyFont="1" applyBorder="1"/>
    <xf numFmtId="10" fontId="4" fillId="0" borderId="6" xfId="2" applyNumberFormat="1" applyFont="1" applyBorder="1"/>
    <xf numFmtId="0" fontId="4" fillId="0" borderId="7" xfId="0" applyFont="1" applyBorder="1" applyAlignment="1"/>
    <xf numFmtId="0" fontId="0" fillId="0" borderId="7" xfId="0" applyFont="1" applyBorder="1" applyAlignment="1"/>
    <xf numFmtId="0" fontId="4" fillId="0" borderId="4" xfId="0" applyFont="1" applyBorder="1" applyAlignment="1"/>
    <xf numFmtId="165" fontId="4" fillId="0" borderId="5" xfId="1" applyNumberFormat="1" applyFont="1" applyBorder="1"/>
    <xf numFmtId="165" fontId="4" fillId="0" borderId="6" xfId="1" applyNumberFormat="1" applyFont="1" applyBorder="1"/>
    <xf numFmtId="0" fontId="6" fillId="6" borderId="1" xfId="0" applyFont="1" applyFill="1" applyBorder="1" applyAlignment="1">
      <alignment wrapText="1"/>
    </xf>
    <xf numFmtId="166" fontId="6" fillId="6" borderId="2" xfId="0" applyNumberFormat="1" applyFont="1" applyFill="1" applyBorder="1" applyAlignment="1">
      <alignment horizontal="center" wrapText="1"/>
    </xf>
    <xf numFmtId="0" fontId="6" fillId="6" borderId="3" xfId="0" applyFont="1" applyFill="1" applyBorder="1" applyAlignment="1">
      <alignment horizontal="center" wrapText="1"/>
    </xf>
    <xf numFmtId="0" fontId="3" fillId="0" borderId="2" xfId="0" applyFont="1" applyBorder="1"/>
    <xf numFmtId="0" fontId="3" fillId="0" borderId="3" xfId="0" applyFont="1" applyBorder="1"/>
    <xf numFmtId="0" fontId="8" fillId="0" borderId="7" xfId="0" applyFont="1" applyBorder="1" applyAlignment="1"/>
    <xf numFmtId="43" fontId="4" fillId="0" borderId="0" xfId="1" applyNumberFormat="1" applyFont="1" applyBorder="1"/>
    <xf numFmtId="43" fontId="2" fillId="0" borderId="0" xfId="0" applyNumberFormat="1" applyFont="1" applyBorder="1"/>
    <xf numFmtId="43" fontId="3" fillId="0" borderId="0" xfId="0" applyNumberFormat="1" applyFont="1" applyBorder="1"/>
    <xf numFmtId="43" fontId="8" fillId="0" borderId="0" xfId="1" applyNumberFormat="1" applyFont="1" applyBorder="1"/>
    <xf numFmtId="43" fontId="4" fillId="0" borderId="8" xfId="1" applyNumberFormat="1" applyFont="1" applyBorder="1"/>
    <xf numFmtId="43" fontId="8" fillId="0" borderId="8" xfId="1" applyNumberFormat="1" applyFont="1" applyBorder="1"/>
    <xf numFmtId="0" fontId="0" fillId="0" borderId="7" xfId="0" applyFont="1" applyBorder="1"/>
    <xf numFmtId="43" fontId="3" fillId="0" borderId="0" xfId="1" applyNumberFormat="1" applyFont="1" applyBorder="1"/>
    <xf numFmtId="165" fontId="0" fillId="0" borderId="8" xfId="1" applyNumberFormat="1" applyFont="1" applyBorder="1"/>
    <xf numFmtId="0" fontId="0" fillId="0" borderId="7" xfId="0" applyFont="1" applyFill="1" applyBorder="1"/>
    <xf numFmtId="43" fontId="3" fillId="0" borderId="8" xfId="0" applyNumberFormat="1" applyFont="1" applyBorder="1"/>
    <xf numFmtId="0" fontId="3" fillId="0" borderId="4" xfId="0" applyFont="1" applyBorder="1"/>
    <xf numFmtId="0" fontId="3" fillId="0" borderId="5" xfId="0" applyFont="1" applyBorder="1"/>
    <xf numFmtId="0" fontId="3" fillId="0" borderId="6" xfId="0" applyFont="1" applyBorder="1"/>
    <xf numFmtId="0" fontId="4" fillId="0" borderId="7" xfId="0" applyFont="1" applyBorder="1" applyAlignment="1">
      <alignment horizontal="left" indent="2"/>
    </xf>
    <xf numFmtId="0" fontId="5" fillId="4" borderId="9" xfId="0" applyFont="1" applyFill="1" applyBorder="1" applyAlignment="1">
      <alignment wrapText="1"/>
    </xf>
    <xf numFmtId="0" fontId="3" fillId="0" borderId="10" xfId="0" applyFont="1" applyBorder="1"/>
    <xf numFmtId="0" fontId="3" fillId="0" borderId="11" xfId="0" applyFont="1" applyBorder="1"/>
    <xf numFmtId="0" fontId="4" fillId="0" borderId="1" xfId="0" applyFont="1" applyBorder="1" applyAlignment="1"/>
    <xf numFmtId="43" fontId="4" fillId="0" borderId="2" xfId="1" applyNumberFormat="1" applyFont="1" applyBorder="1"/>
    <xf numFmtId="165" fontId="4" fillId="0" borderId="3" xfId="1" applyNumberFormat="1" applyFont="1" applyBorder="1"/>
    <xf numFmtId="0" fontId="9" fillId="0" borderId="7" xfId="0" applyFont="1" applyBorder="1"/>
    <xf numFmtId="0" fontId="0" fillId="0" borderId="7" xfId="0" applyFont="1" applyBorder="1" applyAlignment="1">
      <alignment horizontal="left" indent="1"/>
    </xf>
    <xf numFmtId="0" fontId="0" fillId="0" borderId="4" xfId="0" applyFont="1" applyBorder="1" applyAlignment="1">
      <alignment horizontal="left" indent="1"/>
    </xf>
    <xf numFmtId="0" fontId="0" fillId="0" borderId="0" xfId="0" applyFont="1" applyBorder="1" applyAlignment="1">
      <alignment horizontal="left" indent="1"/>
    </xf>
    <xf numFmtId="0" fontId="0" fillId="0" borderId="0" xfId="0" applyBorder="1"/>
    <xf numFmtId="1" fontId="0" fillId="0" borderId="12" xfId="0" applyNumberFormat="1" applyBorder="1"/>
    <xf numFmtId="1" fontId="0" fillId="0" borderId="13" xfId="0" applyNumberFormat="1" applyBorder="1"/>
    <xf numFmtId="1" fontId="0" fillId="0" borderId="0" xfId="0" applyNumberFormat="1"/>
    <xf numFmtId="0" fontId="5" fillId="5" borderId="1" xfId="0" applyFont="1" applyFill="1" applyBorder="1" applyAlignment="1">
      <alignment wrapText="1"/>
    </xf>
    <xf numFmtId="166" fontId="5" fillId="5" borderId="2" xfId="0" applyNumberFormat="1" applyFont="1" applyFill="1" applyBorder="1" applyAlignment="1">
      <alignment horizontal="center" wrapText="1"/>
    </xf>
    <xf numFmtId="166" fontId="5" fillId="5" borderId="3" xfId="0" applyNumberFormat="1" applyFont="1" applyFill="1" applyBorder="1" applyAlignment="1">
      <alignment horizontal="center" wrapText="1"/>
    </xf>
    <xf numFmtId="165" fontId="4" fillId="0" borderId="8" xfId="1" applyNumberFormat="1" applyFont="1" applyBorder="1" applyAlignment="1"/>
    <xf numFmtId="0" fontId="3" fillId="0" borderId="0" xfId="0" applyFont="1" applyBorder="1" applyAlignment="1"/>
    <xf numFmtId="164" fontId="9" fillId="0" borderId="0" xfId="0" applyNumberFormat="1" applyFont="1" applyBorder="1" applyAlignment="1"/>
    <xf numFmtId="164" fontId="9" fillId="0" borderId="8" xfId="0" applyNumberFormat="1" applyFont="1" applyBorder="1" applyAlignment="1"/>
    <xf numFmtId="0" fontId="0" fillId="0" borderId="14" xfId="0" applyBorder="1" applyAlignment="1">
      <alignment horizontal="center"/>
    </xf>
    <xf numFmtId="6" fontId="0" fillId="0" borderId="14" xfId="0" applyNumberFormat="1" applyBorder="1" applyAlignment="1">
      <alignment horizontal="center"/>
    </xf>
    <xf numFmtId="0" fontId="6" fillId="8" borderId="14" xfId="0" applyFont="1" applyFill="1" applyBorder="1" applyAlignment="1">
      <alignment horizontal="center" vertical="center"/>
    </xf>
    <xf numFmtId="0" fontId="6" fillId="8" borderId="15" xfId="0" applyFont="1" applyFill="1" applyBorder="1" applyAlignment="1">
      <alignment horizontal="center" vertical="center"/>
    </xf>
    <xf numFmtId="0" fontId="0" fillId="0" borderId="0" xfId="0" pivotButton="1"/>
    <xf numFmtId="0" fontId="0" fillId="0" borderId="0" xfId="0" applyNumberFormat="1"/>
    <xf numFmtId="1" fontId="2" fillId="0" borderId="0" xfId="0" applyNumberFormat="1" applyFont="1" applyBorder="1"/>
    <xf numFmtId="1" fontId="2" fillId="0" borderId="8" xfId="0" applyNumberFormat="1" applyFont="1" applyBorder="1"/>
    <xf numFmtId="0" fontId="0" fillId="0" borderId="16" xfId="0" applyBorder="1"/>
    <xf numFmtId="0" fontId="0" fillId="0" borderId="17" xfId="0" applyBorder="1"/>
    <xf numFmtId="0" fontId="0" fillId="0" borderId="0" xfId="0" applyFont="1"/>
    <xf numFmtId="0" fontId="0" fillId="0" borderId="0" xfId="0" applyAlignment="1">
      <alignment horizontal="center"/>
    </xf>
    <xf numFmtId="0" fontId="11" fillId="10" borderId="14" xfId="0" applyFont="1" applyFill="1" applyBorder="1"/>
    <xf numFmtId="6" fontId="11" fillId="10" borderId="14" xfId="0" applyNumberFormat="1" applyFont="1" applyFill="1" applyBorder="1" applyAlignment="1">
      <alignment horizontal="center"/>
    </xf>
    <xf numFmtId="9" fontId="11" fillId="10" borderId="14" xfId="0" applyNumberFormat="1" applyFont="1" applyFill="1" applyBorder="1" applyAlignment="1">
      <alignment horizontal="center"/>
    </xf>
    <xf numFmtId="9" fontId="11" fillId="10" borderId="14" xfId="0" applyNumberFormat="1" applyFont="1" applyFill="1" applyBorder="1"/>
    <xf numFmtId="0" fontId="11" fillId="10" borderId="14" xfId="0" applyFont="1" applyFill="1" applyBorder="1" applyAlignment="1">
      <alignment horizontal="center"/>
    </xf>
    <xf numFmtId="9" fontId="11" fillId="10" borderId="14" xfId="2" applyFont="1" applyFill="1" applyBorder="1" applyAlignment="1">
      <alignment horizontal="center"/>
    </xf>
    <xf numFmtId="0" fontId="0" fillId="0" borderId="0" xfId="0" applyAlignment="1">
      <alignment horizontal="left"/>
    </xf>
    <xf numFmtId="0" fontId="10" fillId="9" borderId="9" xfId="0" applyFont="1" applyFill="1" applyBorder="1" applyAlignment="1">
      <alignment horizontal="center" vertical="center" wrapText="1"/>
    </xf>
    <xf numFmtId="0" fontId="10" fillId="9" borderId="10" xfId="0" applyFont="1" applyFill="1" applyBorder="1" applyAlignment="1">
      <alignment horizontal="center" vertical="center" wrapText="1"/>
    </xf>
    <xf numFmtId="0" fontId="10" fillId="9" borderId="10" xfId="0" applyFont="1" applyFill="1" applyBorder="1" applyAlignment="1">
      <alignment vertical="center" wrapText="1"/>
    </xf>
    <xf numFmtId="0" fontId="0" fillId="9" borderId="0" xfId="0" applyFont="1" applyFill="1"/>
    <xf numFmtId="0" fontId="6" fillId="9" borderId="0" xfId="0" applyFont="1" applyFill="1" applyBorder="1" applyAlignment="1">
      <alignment vertical="center"/>
    </xf>
    <xf numFmtId="166" fontId="6" fillId="9" borderId="2" xfId="0" applyNumberFormat="1" applyFont="1" applyFill="1" applyBorder="1" applyAlignment="1">
      <alignment horizontal="center" wrapText="1"/>
    </xf>
    <xf numFmtId="0" fontId="6" fillId="9" borderId="3" xfId="0" applyFont="1" applyFill="1" applyBorder="1" applyAlignment="1">
      <alignment horizontal="center" wrapText="1"/>
    </xf>
    <xf numFmtId="43" fontId="4" fillId="9" borderId="2" xfId="1" applyNumberFormat="1" applyFont="1" applyFill="1" applyBorder="1"/>
    <xf numFmtId="43" fontId="4" fillId="9" borderId="3" xfId="1" applyNumberFormat="1" applyFont="1" applyFill="1" applyBorder="1"/>
    <xf numFmtId="43" fontId="4" fillId="9" borderId="0" xfId="1" applyNumberFormat="1" applyFont="1" applyFill="1" applyBorder="1"/>
    <xf numFmtId="43" fontId="4" fillId="9" borderId="8" xfId="1" applyNumberFormat="1" applyFont="1" applyFill="1" applyBorder="1"/>
    <xf numFmtId="10" fontId="4" fillId="9" borderId="5" xfId="2" applyNumberFormat="1" applyFont="1" applyFill="1" applyBorder="1"/>
    <xf numFmtId="10" fontId="4" fillId="9" borderId="6" xfId="2" applyNumberFormat="1" applyFont="1" applyFill="1" applyBorder="1"/>
    <xf numFmtId="0" fontId="6" fillId="9" borderId="0" xfId="0" applyFont="1" applyFill="1" applyBorder="1"/>
    <xf numFmtId="167" fontId="0" fillId="9" borderId="0" xfId="1" applyNumberFormat="1" applyFont="1" applyFill="1" applyBorder="1"/>
    <xf numFmtId="0" fontId="2" fillId="0" borderId="0" xfId="0" applyFont="1"/>
    <xf numFmtId="0" fontId="7" fillId="0" borderId="0" xfId="0" applyFont="1" applyBorder="1" applyAlignment="1">
      <alignment vertical="center"/>
    </xf>
    <xf numFmtId="43" fontId="4" fillId="0" borderId="3" xfId="1" applyNumberFormat="1" applyFont="1" applyBorder="1"/>
    <xf numFmtId="0" fontId="6" fillId="9" borderId="9" xfId="0" applyFont="1" applyFill="1" applyBorder="1" applyAlignment="1">
      <alignment horizontal="center" vertical="center" wrapText="1"/>
    </xf>
    <xf numFmtId="0" fontId="6" fillId="9" borderId="10" xfId="0" applyFont="1" applyFill="1" applyBorder="1" applyAlignment="1">
      <alignment horizontal="center" vertical="center" wrapText="1"/>
    </xf>
    <xf numFmtId="0" fontId="6" fillId="9" borderId="10" xfId="0" applyFont="1" applyFill="1" applyBorder="1" applyAlignment="1">
      <alignment vertical="center" wrapText="1"/>
    </xf>
    <xf numFmtId="0" fontId="0" fillId="0" borderId="1" xfId="0" applyBorder="1"/>
    <xf numFmtId="0" fontId="0" fillId="0" borderId="2" xfId="0" applyBorder="1"/>
    <xf numFmtId="0" fontId="6" fillId="0" borderId="2" xfId="0" applyFont="1" applyBorder="1"/>
    <xf numFmtId="0" fontId="0" fillId="0" borderId="3" xfId="0" applyBorder="1"/>
    <xf numFmtId="0" fontId="6" fillId="0" borderId="1" xfId="0" applyFont="1" applyBorder="1"/>
    <xf numFmtId="167" fontId="0" fillId="0" borderId="2" xfId="1" applyNumberFormat="1" applyFont="1" applyBorder="1"/>
    <xf numFmtId="0" fontId="0" fillId="0" borderId="7" xfId="0" applyBorder="1"/>
    <xf numFmtId="0" fontId="0" fillId="0" borderId="8" xfId="0" applyBorder="1"/>
    <xf numFmtId="0" fontId="6" fillId="0" borderId="7" xfId="0" applyFont="1" applyBorder="1"/>
    <xf numFmtId="167" fontId="0" fillId="0" borderId="0" xfId="1" applyNumberFormat="1" applyFont="1" applyBorder="1"/>
    <xf numFmtId="0" fontId="6" fillId="0" borderId="7" xfId="0" applyFont="1" applyFill="1" applyBorder="1"/>
    <xf numFmtId="0" fontId="6" fillId="0" borderId="4" xfId="0" applyFont="1" applyFill="1" applyBorder="1"/>
    <xf numFmtId="167" fontId="0" fillId="0" borderId="5" xfId="1" applyNumberFormat="1" applyFont="1" applyBorder="1"/>
    <xf numFmtId="0" fontId="0" fillId="0" borderId="5" xfId="0" applyBorder="1"/>
    <xf numFmtId="0" fontId="0" fillId="0" borderId="6" xfId="0" applyBorder="1"/>
    <xf numFmtId="0" fontId="0" fillId="0" borderId="4" xfId="0" applyBorder="1"/>
    <xf numFmtId="0" fontId="6" fillId="0" borderId="0" xfId="0" applyFont="1" applyBorder="1"/>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5" xfId="0" applyFont="1" applyFill="1" applyBorder="1" applyAlignment="1">
      <alignment horizontal="center" vertical="center"/>
    </xf>
    <xf numFmtId="0" fontId="10" fillId="7" borderId="6" xfId="0" applyFont="1" applyFill="1" applyBorder="1" applyAlignment="1">
      <alignment horizontal="center" vertical="center"/>
    </xf>
    <xf numFmtId="0" fontId="10" fillId="9" borderId="10" xfId="0" applyFont="1" applyFill="1" applyBorder="1" applyAlignment="1">
      <alignment horizontal="center" vertical="center" wrapText="1"/>
    </xf>
    <xf numFmtId="0" fontId="10" fillId="9" borderId="11" xfId="0" applyFont="1" applyFill="1" applyBorder="1" applyAlignment="1">
      <alignment horizontal="center" vertical="center" wrapText="1"/>
    </xf>
    <xf numFmtId="0" fontId="6" fillId="9" borderId="1" xfId="0" applyFont="1" applyFill="1" applyBorder="1" applyAlignment="1">
      <alignment horizontal="center" wrapText="1"/>
    </xf>
    <xf numFmtId="0" fontId="6" fillId="9" borderId="2" xfId="0" applyFont="1" applyFill="1" applyBorder="1" applyAlignment="1">
      <alignment horizontal="center" wrapText="1"/>
    </xf>
    <xf numFmtId="0" fontId="4" fillId="9" borderId="1" xfId="0" applyFont="1" applyFill="1" applyBorder="1" applyAlignment="1">
      <alignment horizontal="center"/>
    </xf>
    <xf numFmtId="0" fontId="4" fillId="9" borderId="2" xfId="0" applyFont="1" applyFill="1" applyBorder="1" applyAlignment="1">
      <alignment horizontal="center"/>
    </xf>
    <xf numFmtId="0" fontId="4" fillId="9" borderId="7" xfId="0" applyFont="1" applyFill="1" applyBorder="1" applyAlignment="1">
      <alignment horizontal="center"/>
    </xf>
    <xf numFmtId="0" fontId="4" fillId="9" borderId="0" xfId="0" applyFont="1" applyFill="1" applyBorder="1" applyAlignment="1">
      <alignment horizontal="center"/>
    </xf>
    <xf numFmtId="0" fontId="4" fillId="9" borderId="4" xfId="0" applyFont="1" applyFill="1" applyBorder="1" applyAlignment="1">
      <alignment horizontal="center"/>
    </xf>
    <xf numFmtId="0" fontId="4" fillId="9" borderId="5" xfId="0" applyFont="1" applyFill="1" applyBorder="1" applyAlignment="1">
      <alignment horizontal="center"/>
    </xf>
    <xf numFmtId="0" fontId="6" fillId="6" borderId="1" xfId="0" applyFont="1" applyFill="1" applyBorder="1" applyAlignment="1">
      <alignment horizontal="center" wrapText="1"/>
    </xf>
    <xf numFmtId="0" fontId="6" fillId="6" borderId="2" xfId="0" applyFont="1" applyFill="1" applyBorder="1" applyAlignment="1">
      <alignment horizontal="center" wrapText="1"/>
    </xf>
    <xf numFmtId="0" fontId="4" fillId="0" borderId="1" xfId="0" applyFont="1" applyBorder="1" applyAlignment="1">
      <alignment horizontal="center"/>
    </xf>
    <xf numFmtId="0" fontId="4" fillId="0" borderId="2" xfId="0" applyFont="1" applyBorder="1" applyAlignment="1">
      <alignment horizontal="center"/>
    </xf>
    <xf numFmtId="0" fontId="4" fillId="0" borderId="7" xfId="0" applyFont="1" applyBorder="1" applyAlignment="1">
      <alignment horizontal="center"/>
    </xf>
    <xf numFmtId="0" fontId="4" fillId="0" borderId="0"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6" fillId="9" borderId="10" xfId="0" applyFont="1" applyFill="1" applyBorder="1" applyAlignment="1">
      <alignment horizontal="center" vertical="center" wrapText="1"/>
    </xf>
    <xf numFmtId="0" fontId="6" fillId="9" borderId="11" xfId="0" applyFont="1" applyFill="1" applyBorder="1" applyAlignment="1">
      <alignment horizontal="center" vertical="center" wrapText="1"/>
    </xf>
    <xf numFmtId="0" fontId="12" fillId="0" borderId="0" xfId="0" applyFont="1" applyAlignment="1">
      <alignment vertical="center"/>
    </xf>
    <xf numFmtId="0" fontId="1" fillId="0" borderId="0" xfId="0" applyFont="1"/>
    <xf numFmtId="0" fontId="13" fillId="0" borderId="0" xfId="0" applyFont="1" applyAlignment="1">
      <alignment vertical="center"/>
    </xf>
    <xf numFmtId="0" fontId="1" fillId="0" borderId="0" xfId="0" applyFont="1" applyAlignment="1">
      <alignment horizontal="left" vertical="center" indent="1"/>
    </xf>
    <xf numFmtId="0" fontId="12" fillId="0" borderId="0" xfId="0" applyFont="1" applyAlignment="1">
      <alignment horizontal="left" vertical="center" indent="1"/>
    </xf>
    <xf numFmtId="0" fontId="14" fillId="0" borderId="0" xfId="0" applyFont="1" applyAlignment="1">
      <alignment horizontal="left" vertical="center" indent="1"/>
    </xf>
    <xf numFmtId="0" fontId="14" fillId="0" borderId="0" xfId="0" applyFont="1" applyAlignment="1">
      <alignment horizontal="left" vertical="center" indent="2"/>
    </xf>
  </cellXfs>
  <cellStyles count="4">
    <cellStyle name="Comma" xfId="1" builtinId="3"/>
    <cellStyle name="Comma 2" xfId="3" xr:uid="{00000000-0005-0000-0000-000001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1"/>
        <c:ser>
          <c:idx val="0"/>
          <c:order val="0"/>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E055-4933-9B3B-1B160D397B11}"/>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E055-4933-9B3B-1B160D397B11}"/>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E055-4933-9B3B-1B160D397B11}"/>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E055-4933-9B3B-1B160D397B11}"/>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E055-4933-9B3B-1B160D397B1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'Master Report 2018'!$E$12:$E$16</c:f>
              <c:numCache>
                <c:formatCode>[$$-C09]#,##0</c:formatCode>
                <c:ptCount val="5"/>
                <c:pt idx="0">
                  <c:v>63898.28</c:v>
                </c:pt>
                <c:pt idx="1">
                  <c:v>25628.77</c:v>
                </c:pt>
                <c:pt idx="2">
                  <c:v>27426.21</c:v>
                </c:pt>
                <c:pt idx="3">
                  <c:v>26924.39</c:v>
                </c:pt>
                <c:pt idx="4">
                  <c:v>32570.35</c:v>
                </c:pt>
              </c:numCache>
            </c:numRef>
          </c:val>
          <c:extLst>
            <c:ext xmlns:c16="http://schemas.microsoft.com/office/drawing/2014/chart" uri="{C3380CC4-5D6E-409C-BE32-E72D297353CC}">
              <c16:uniqueId val="{00000000-D60F-4435-AADF-E9550A80E1D7}"/>
            </c:ext>
          </c:extLst>
        </c:ser>
        <c:dLbls>
          <c:showLegendKey val="0"/>
          <c:showVal val="0"/>
          <c:showCatName val="0"/>
          <c:showSerName val="0"/>
          <c:showPercent val="0"/>
          <c:showBubbleSize val="0"/>
        </c:dLbls>
        <c:gapWidth val="50"/>
        <c:axId val="545750911"/>
        <c:axId val="438734815"/>
      </c:barChart>
      <c:catAx>
        <c:axId val="545750911"/>
        <c:scaling>
          <c:orientation val="maxMin"/>
        </c:scaling>
        <c:delete val="1"/>
        <c:axPos val="l"/>
        <c:majorTickMark val="out"/>
        <c:minorTickMark val="none"/>
        <c:tickLblPos val="nextTo"/>
        <c:crossAx val="438734815"/>
        <c:crosses val="autoZero"/>
        <c:auto val="1"/>
        <c:lblAlgn val="ctr"/>
        <c:lblOffset val="100"/>
        <c:noMultiLvlLbl val="0"/>
      </c:catAx>
      <c:valAx>
        <c:axId val="438734815"/>
        <c:scaling>
          <c:orientation val="minMax"/>
        </c:scaling>
        <c:delete val="1"/>
        <c:axPos val="t"/>
        <c:numFmt formatCode="[$$-C09]#,##0" sourceLinked="1"/>
        <c:majorTickMark val="out"/>
        <c:minorTickMark val="none"/>
        <c:tickLblPos val="nextTo"/>
        <c:crossAx val="54575091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000-41F7-ACAB-C47D302823D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000-41F7-ACAB-C47D302823D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000-41F7-ACAB-C47D302823D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000-41F7-ACAB-C47D302823D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000-41F7-ACAB-C47D302823D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'Master Report 2018'!$C$12:$C$16</c:f>
              <c:strCache>
                <c:ptCount val="5"/>
                <c:pt idx="0">
                  <c:v>Canned Drinks</c:v>
                </c:pt>
                <c:pt idx="1">
                  <c:v>Bottled Drinks</c:v>
                </c:pt>
                <c:pt idx="2">
                  <c:v>Energy Drinks</c:v>
                </c:pt>
                <c:pt idx="3">
                  <c:v>Fruit Juices</c:v>
                </c:pt>
                <c:pt idx="4">
                  <c:v>Milk Shakes</c:v>
                </c:pt>
              </c:strCache>
            </c:strRef>
          </c:cat>
          <c:val>
            <c:numRef>
              <c:f>'Master Report 2018'!$E$12:$E$16</c:f>
              <c:numCache>
                <c:formatCode>[$$-C09]#,##0</c:formatCode>
                <c:ptCount val="5"/>
                <c:pt idx="0">
                  <c:v>63898.28</c:v>
                </c:pt>
                <c:pt idx="1">
                  <c:v>25628.77</c:v>
                </c:pt>
                <c:pt idx="2">
                  <c:v>27426.21</c:v>
                </c:pt>
                <c:pt idx="3">
                  <c:v>26924.39</c:v>
                </c:pt>
                <c:pt idx="4">
                  <c:v>32570.35</c:v>
                </c:pt>
              </c:numCache>
            </c:numRef>
          </c:val>
          <c:extLst>
            <c:ext xmlns:c16="http://schemas.microsoft.com/office/drawing/2014/chart" uri="{C3380CC4-5D6E-409C-BE32-E72D297353CC}">
              <c16:uniqueId val="{00000000-32AC-42D9-B9AA-DA745F412536}"/>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[Fresh Beverage DashBoard.xlsx]Sales Report!PivotTable3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Locationwise</a:t>
            </a:r>
            <a:r>
              <a:rPr lang="en-US" baseline="0"/>
              <a:t> Sales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a:noFill/>
          </a:ln>
          <a:effectLst>
            <a:innerShdw dist="12700" dir="16200000">
              <a:schemeClr val="lt1"/>
            </a:innerShdw>
          </a:effectLst>
        </c:spPr>
        <c:marker>
          <c:symbol val="circle"/>
          <c:size val="6"/>
          <c:spPr>
            <a:solidFill>
              <a:schemeClr val="accent2">
                <a:alpha val="85000"/>
              </a:schemeClr>
            </a:solidFill>
            <a:ln>
              <a:noFill/>
            </a:ln>
            <a:effectLst/>
          </c:spPr>
        </c:marker>
      </c:pivotFmt>
      <c:pivotFmt>
        <c:idx val="2"/>
        <c:spPr>
          <a:solidFill>
            <a:schemeClr val="accent1">
              <a:alpha val="85000"/>
            </a:schemeClr>
          </a:solidFill>
          <a:ln>
            <a:noFill/>
          </a:ln>
          <a:effectLst>
            <a:innerShdw dist="12700" dir="16200000">
              <a:schemeClr val="lt1"/>
            </a:innerShdw>
          </a:effectLst>
        </c:spPr>
        <c:marker>
          <c:symbol val="none"/>
        </c:marker>
      </c:pivotFmt>
      <c:pivotFmt>
        <c:idx val="3"/>
        <c:spPr>
          <a:solidFill>
            <a:schemeClr val="accent1">
              <a:alpha val="85000"/>
            </a:schemeClr>
          </a:solidFill>
          <a:ln>
            <a:noFill/>
          </a:ln>
          <a:effectLst>
            <a:innerShdw dist="12700" dir="16200000">
              <a:schemeClr val="lt1"/>
            </a:innerShdw>
          </a:effectLst>
        </c:spPr>
        <c:marker>
          <c:symbol val="none"/>
        </c:marker>
      </c:pivotFmt>
      <c:pivotFmt>
        <c:idx val="4"/>
        <c:spPr>
          <a:solidFill>
            <a:schemeClr val="accent1">
              <a:alpha val="85000"/>
            </a:schemeClr>
          </a:solidFill>
          <a:ln>
            <a:noFill/>
          </a:ln>
          <a:effectLst>
            <a:innerShdw dist="12700" dir="16200000">
              <a:schemeClr val="lt1"/>
            </a:innerShdw>
          </a:effectLst>
        </c:spPr>
        <c:marker>
          <c:symbol val="none"/>
        </c:marker>
      </c:pivotFmt>
      <c:pivotFmt>
        <c:idx val="5"/>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'Sales Report'!$B$3:$B$4</c:f>
              <c:strCache>
                <c:ptCount val="1"/>
                <c:pt idx="0">
                  <c:v>Bakery</c:v>
                </c:pt>
              </c:strCache>
            </c:strRef>
          </c:tx>
          <c:spPr>
            <a:solidFill>
              <a:schemeClr val="accent1">
                <a:alpha val="85000"/>
              </a:schemeClr>
            </a:solidFill>
            <a:ln>
              <a:noFill/>
            </a:ln>
            <a:effectLst>
              <a:innerShdw dist="12700" dir="16200000">
                <a:schemeClr val="lt1"/>
              </a:innerShdw>
            </a:effectLst>
          </c:spPr>
          <c:cat>
            <c:strRef>
              <c:f>'Sales Report'!$A$5:$A$9</c:f>
              <c:strCache>
                <c:ptCount val="4"/>
                <c:pt idx="0">
                  <c:v>Bangalore</c:v>
                </c:pt>
                <c:pt idx="1">
                  <c:v>Delhi</c:v>
                </c:pt>
                <c:pt idx="2">
                  <c:v>Kolkatta</c:v>
                </c:pt>
                <c:pt idx="3">
                  <c:v>Mumbai</c:v>
                </c:pt>
              </c:strCache>
            </c:strRef>
          </c:cat>
          <c:val>
            <c:numRef>
              <c:f>'Sales Report'!$B$5:$B$9</c:f>
              <c:numCache>
                <c:formatCode>General</c:formatCode>
                <c:ptCount val="4"/>
                <c:pt idx="0">
                  <c:v>341033</c:v>
                </c:pt>
                <c:pt idx="1">
                  <c:v>820915</c:v>
                </c:pt>
                <c:pt idx="2">
                  <c:v>498847</c:v>
                </c:pt>
                <c:pt idx="3">
                  <c:v>649867</c:v>
                </c:pt>
              </c:numCache>
            </c:numRef>
          </c:val>
          <c:extLst>
            <c:ext xmlns:c16="http://schemas.microsoft.com/office/drawing/2014/chart" uri="{C3380CC4-5D6E-409C-BE32-E72D297353CC}">
              <c16:uniqueId val="{00000000-3012-4D66-BD94-ECA959B3728A}"/>
            </c:ext>
          </c:extLst>
        </c:ser>
        <c:ser>
          <c:idx val="1"/>
          <c:order val="1"/>
          <c:tx>
            <c:strRef>
              <c:f>'Sales Report'!$C$3:$C$4</c:f>
              <c:strCache>
                <c:ptCount val="1"/>
                <c:pt idx="0">
                  <c:v>Snacks</c:v>
                </c:pt>
              </c:strCache>
            </c:strRef>
          </c:tx>
          <c:spPr>
            <a:solidFill>
              <a:schemeClr val="accent2">
                <a:alpha val="85000"/>
              </a:schemeClr>
            </a:solidFill>
            <a:ln>
              <a:noFill/>
            </a:ln>
            <a:effectLst>
              <a:innerShdw dist="12700" dir="16200000">
                <a:schemeClr val="lt1"/>
              </a:innerShdw>
            </a:effectLst>
          </c:spPr>
          <c:cat>
            <c:strRef>
              <c:f>'Sales Report'!$A$5:$A$9</c:f>
              <c:strCache>
                <c:ptCount val="4"/>
                <c:pt idx="0">
                  <c:v>Bangalore</c:v>
                </c:pt>
                <c:pt idx="1">
                  <c:v>Delhi</c:v>
                </c:pt>
                <c:pt idx="2">
                  <c:v>Kolkatta</c:v>
                </c:pt>
                <c:pt idx="3">
                  <c:v>Mumbai</c:v>
                </c:pt>
              </c:strCache>
            </c:strRef>
          </c:cat>
          <c:val>
            <c:numRef>
              <c:f>'Sales Report'!$C$5:$C$9</c:f>
              <c:numCache>
                <c:formatCode>General</c:formatCode>
                <c:ptCount val="4"/>
                <c:pt idx="0">
                  <c:v>973312</c:v>
                </c:pt>
                <c:pt idx="1">
                  <c:v>953404</c:v>
                </c:pt>
                <c:pt idx="2">
                  <c:v>1212028</c:v>
                </c:pt>
                <c:pt idx="3">
                  <c:v>839176</c:v>
                </c:pt>
              </c:numCache>
            </c:numRef>
          </c:val>
          <c:extLst>
            <c:ext xmlns:c16="http://schemas.microsoft.com/office/drawing/2014/chart" uri="{C3380CC4-5D6E-409C-BE32-E72D297353CC}">
              <c16:uniqueId val="{00000001-3012-4D66-BD94-ECA959B3728A}"/>
            </c:ext>
          </c:extLst>
        </c:ser>
        <c:dLbls>
          <c:showLegendKey val="0"/>
          <c:showVal val="0"/>
          <c:showCatName val="0"/>
          <c:showSerName val="0"/>
          <c:showPercent val="0"/>
          <c:showBubbleSize val="0"/>
        </c:dLbls>
        <c:axId val="392968968"/>
        <c:axId val="392964376"/>
      </c:areaChart>
      <c:catAx>
        <c:axId val="39296896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92964376"/>
        <c:crosses val="autoZero"/>
        <c:auto val="1"/>
        <c:lblAlgn val="ctr"/>
        <c:lblOffset val="100"/>
        <c:noMultiLvlLbl val="0"/>
      </c:catAx>
      <c:valAx>
        <c:axId val="39296437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92968968"/>
        <c:crosses val="autoZero"/>
        <c:crossBetween val="midCat"/>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[Fresh Beverage DashBoard.xlsx]Sales Report!PivotTable4</c:name>
    <c:fmtId val="2"/>
  </c:pivotSource>
  <c:chart>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0"/>
          <c:tx>
            <c:strRef>
              <c:f>'Sales Report'!$J$3:$J$4</c:f>
              <c:strCache>
                <c:ptCount val="1"/>
                <c:pt idx="0">
                  <c:v>Bakery</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Report'!$I$5:$I$17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Report'!$J$5:$J$17</c:f>
              <c:numCache>
                <c:formatCode>General</c:formatCode>
                <c:ptCount val="12"/>
                <c:pt idx="0">
                  <c:v>13914</c:v>
                </c:pt>
                <c:pt idx="1">
                  <c:v>15323</c:v>
                </c:pt>
                <c:pt idx="2">
                  <c:v>16888</c:v>
                </c:pt>
                <c:pt idx="3">
                  <c:v>13701</c:v>
                </c:pt>
                <c:pt idx="4">
                  <c:v>13488</c:v>
                </c:pt>
                <c:pt idx="5">
                  <c:v>12424</c:v>
                </c:pt>
                <c:pt idx="6">
                  <c:v>16843</c:v>
                </c:pt>
                <c:pt idx="7">
                  <c:v>17840</c:v>
                </c:pt>
                <c:pt idx="8">
                  <c:v>19582</c:v>
                </c:pt>
                <c:pt idx="9">
                  <c:v>14752</c:v>
                </c:pt>
                <c:pt idx="10">
                  <c:v>15939</c:v>
                </c:pt>
                <c:pt idx="11">
                  <c:v>13249</c:v>
                </c:pt>
              </c:numCache>
            </c:numRef>
          </c:val>
          <c:smooth val="0"/>
          <c:extLst>
            <c:ext xmlns:c16="http://schemas.microsoft.com/office/drawing/2014/chart" uri="{C3380CC4-5D6E-409C-BE32-E72D297353CC}">
              <c16:uniqueId val="{00000000-F6D7-4896-AB3F-079D005081C9}"/>
            </c:ext>
          </c:extLst>
        </c:ser>
        <c:ser>
          <c:idx val="0"/>
          <c:order val="1"/>
          <c:tx>
            <c:strRef>
              <c:f>'Sales Report'!$K$3:$K$4</c:f>
              <c:strCache>
                <c:ptCount val="1"/>
                <c:pt idx="0">
                  <c:v>Snacks</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Report'!$I$5:$I$17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Report'!$K$5:$K$17</c:f>
              <c:numCache>
                <c:formatCode>General</c:formatCode>
                <c:ptCount val="12"/>
                <c:pt idx="0">
                  <c:v>25217</c:v>
                </c:pt>
                <c:pt idx="1">
                  <c:v>24780</c:v>
                </c:pt>
                <c:pt idx="2">
                  <c:v>24253</c:v>
                </c:pt>
                <c:pt idx="3">
                  <c:v>27295</c:v>
                </c:pt>
                <c:pt idx="4">
                  <c:v>25693</c:v>
                </c:pt>
                <c:pt idx="5">
                  <c:v>21429</c:v>
                </c:pt>
                <c:pt idx="6">
                  <c:v>21844</c:v>
                </c:pt>
                <c:pt idx="7">
                  <c:v>27862</c:v>
                </c:pt>
                <c:pt idx="8">
                  <c:v>20554</c:v>
                </c:pt>
                <c:pt idx="9">
                  <c:v>22694</c:v>
                </c:pt>
                <c:pt idx="10">
                  <c:v>27386</c:v>
                </c:pt>
                <c:pt idx="11">
                  <c:v>26441</c:v>
                </c:pt>
              </c:numCache>
            </c:numRef>
          </c:val>
          <c:smooth val="0"/>
          <c:extLst>
            <c:ext xmlns:c16="http://schemas.microsoft.com/office/drawing/2014/chart" uri="{C3380CC4-5D6E-409C-BE32-E72D297353CC}">
              <c16:uniqueId val="{0000000C-F6D7-4896-AB3F-079D005081C9}"/>
            </c:ext>
          </c:extLst>
        </c:ser>
        <c:dLbls>
          <c:dLblPos val="ctr"/>
          <c:showLegendKey val="0"/>
          <c:showVal val="1"/>
          <c:showCatName val="0"/>
          <c:showSerName val="0"/>
          <c:showPercent val="0"/>
          <c:showBubbleSize val="0"/>
        </c:dLbls>
        <c:marker val="1"/>
        <c:smooth val="0"/>
        <c:axId val="815749848"/>
        <c:axId val="815746896"/>
      </c:lineChart>
      <c:catAx>
        <c:axId val="8157498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15746896"/>
        <c:crosses val="autoZero"/>
        <c:auto val="1"/>
        <c:lblAlgn val="ctr"/>
        <c:lblOffset val="100"/>
        <c:noMultiLvlLbl val="0"/>
      </c:catAx>
      <c:valAx>
        <c:axId val="815746896"/>
        <c:scaling>
          <c:orientation val="minMax"/>
        </c:scaling>
        <c:delete val="1"/>
        <c:axPos val="l"/>
        <c:numFmt formatCode="General" sourceLinked="1"/>
        <c:majorTickMark val="none"/>
        <c:minorTickMark val="none"/>
        <c:tickLblPos val="nextTo"/>
        <c:crossAx val="815749848"/>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Channelwise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Beverages!$A$13</c:f>
              <c:strCache>
                <c:ptCount val="1"/>
                <c:pt idx="0">
                  <c:v>Walkin</c:v>
                </c:pt>
              </c:strCache>
            </c:strRef>
          </c:tx>
          <c:spPr>
            <a:solidFill>
              <a:schemeClr val="accent1">
                <a:alpha val="85000"/>
              </a:schemeClr>
            </a:solidFill>
            <a:ln w="9525" cap="flat" cmpd="sng" algn="ctr">
              <a:solidFill>
                <a:schemeClr val="lt1">
                  <a:alpha val="50000"/>
                </a:schemeClr>
              </a:solidFill>
              <a:round/>
            </a:ln>
            <a:effectLst/>
          </c:spPr>
          <c:invertIfNegative val="0"/>
          <c:cat>
            <c:numRef>
              <c:f>Beverages!$B$12:$M$12</c:f>
              <c:numCache>
                <c:formatCode>mmm</c:formatCode>
                <c:ptCount val="12"/>
                <c:pt idx="0">
                  <c:v>42766</c:v>
                </c:pt>
                <c:pt idx="1">
                  <c:v>42794</c:v>
                </c:pt>
                <c:pt idx="2">
                  <c:v>42825</c:v>
                </c:pt>
                <c:pt idx="3">
                  <c:v>42855</c:v>
                </c:pt>
                <c:pt idx="4">
                  <c:v>42886</c:v>
                </c:pt>
                <c:pt idx="5">
                  <c:v>42916</c:v>
                </c:pt>
                <c:pt idx="6">
                  <c:v>42947</c:v>
                </c:pt>
                <c:pt idx="7">
                  <c:v>42978</c:v>
                </c:pt>
                <c:pt idx="8">
                  <c:v>43008</c:v>
                </c:pt>
                <c:pt idx="9">
                  <c:v>43039</c:v>
                </c:pt>
                <c:pt idx="10">
                  <c:v>43069</c:v>
                </c:pt>
                <c:pt idx="11">
                  <c:v>43100</c:v>
                </c:pt>
              </c:numCache>
            </c:numRef>
          </c:cat>
          <c:val>
            <c:numRef>
              <c:f>Beverages!$B$13:$M$13</c:f>
              <c:numCache>
                <c:formatCode>_(* #,##0.00_);_(* \(#,##0.00\);_(* "-"??_);_(@_)</c:formatCode>
                <c:ptCount val="12"/>
                <c:pt idx="0">
                  <c:v>4750.2</c:v>
                </c:pt>
                <c:pt idx="1">
                  <c:v>2503.25</c:v>
                </c:pt>
                <c:pt idx="2">
                  <c:v>3175.52</c:v>
                </c:pt>
                <c:pt idx="3">
                  <c:v>2944.75</c:v>
                </c:pt>
                <c:pt idx="4">
                  <c:v>4108.72</c:v>
                </c:pt>
                <c:pt idx="5">
                  <c:v>2031</c:v>
                </c:pt>
                <c:pt idx="6">
                  <c:v>1411.8000000000002</c:v>
                </c:pt>
                <c:pt idx="7">
                  <c:v>3182.4</c:v>
                </c:pt>
                <c:pt idx="8">
                  <c:v>1995.12</c:v>
                </c:pt>
                <c:pt idx="9">
                  <c:v>4741.8</c:v>
                </c:pt>
                <c:pt idx="10">
                  <c:v>3726.79</c:v>
                </c:pt>
                <c:pt idx="11">
                  <c:v>1295.3999999999999</c:v>
                </c:pt>
              </c:numCache>
            </c:numRef>
          </c:val>
          <c:extLst>
            <c:ext xmlns:c16="http://schemas.microsoft.com/office/drawing/2014/chart" uri="{C3380CC4-5D6E-409C-BE32-E72D297353CC}">
              <c16:uniqueId val="{00000000-C8A2-42A2-9B2F-DB47137C59DF}"/>
            </c:ext>
          </c:extLst>
        </c:ser>
        <c:ser>
          <c:idx val="1"/>
          <c:order val="1"/>
          <c:tx>
            <c:strRef>
              <c:f>Beverages!$A$14</c:f>
              <c:strCache>
                <c:ptCount val="1"/>
                <c:pt idx="0">
                  <c:v>Online Marketing</c:v>
                </c:pt>
              </c:strCache>
            </c:strRef>
          </c:tx>
          <c:spPr>
            <a:solidFill>
              <a:schemeClr val="accent2">
                <a:alpha val="85000"/>
              </a:schemeClr>
            </a:solidFill>
            <a:ln w="9525" cap="flat" cmpd="sng" algn="ctr">
              <a:solidFill>
                <a:schemeClr val="lt1">
                  <a:alpha val="50000"/>
                </a:schemeClr>
              </a:solidFill>
              <a:round/>
            </a:ln>
            <a:effectLst/>
          </c:spPr>
          <c:invertIfNegative val="0"/>
          <c:cat>
            <c:numRef>
              <c:f>Beverages!$B$12:$M$12</c:f>
              <c:numCache>
                <c:formatCode>mmm</c:formatCode>
                <c:ptCount val="12"/>
                <c:pt idx="0">
                  <c:v>42766</c:v>
                </c:pt>
                <c:pt idx="1">
                  <c:v>42794</c:v>
                </c:pt>
                <c:pt idx="2">
                  <c:v>42825</c:v>
                </c:pt>
                <c:pt idx="3">
                  <c:v>42855</c:v>
                </c:pt>
                <c:pt idx="4">
                  <c:v>42886</c:v>
                </c:pt>
                <c:pt idx="5">
                  <c:v>42916</c:v>
                </c:pt>
                <c:pt idx="6">
                  <c:v>42947</c:v>
                </c:pt>
                <c:pt idx="7">
                  <c:v>42978</c:v>
                </c:pt>
                <c:pt idx="8">
                  <c:v>43008</c:v>
                </c:pt>
                <c:pt idx="9">
                  <c:v>43039</c:v>
                </c:pt>
                <c:pt idx="10">
                  <c:v>43069</c:v>
                </c:pt>
                <c:pt idx="11">
                  <c:v>43100</c:v>
                </c:pt>
              </c:numCache>
            </c:numRef>
          </c:cat>
          <c:val>
            <c:numRef>
              <c:f>Beverages!$B$14:$M$14</c:f>
              <c:numCache>
                <c:formatCode>_(* #,##0.00_);_(* \(#,##0.00\);_(* "-"??_);_(@_)</c:formatCode>
                <c:ptCount val="12"/>
                <c:pt idx="0">
                  <c:v>3800.16</c:v>
                </c:pt>
                <c:pt idx="1">
                  <c:v>1602.08</c:v>
                </c:pt>
                <c:pt idx="2">
                  <c:v>3770.93</c:v>
                </c:pt>
                <c:pt idx="3">
                  <c:v>2591.38</c:v>
                </c:pt>
                <c:pt idx="4">
                  <c:v>4295.4799999999996</c:v>
                </c:pt>
                <c:pt idx="5">
                  <c:v>4062</c:v>
                </c:pt>
                <c:pt idx="6">
                  <c:v>5082.4799999999996</c:v>
                </c:pt>
                <c:pt idx="7">
                  <c:v>7113.6</c:v>
                </c:pt>
                <c:pt idx="8">
                  <c:v>2438.48</c:v>
                </c:pt>
                <c:pt idx="9">
                  <c:v>5057.92</c:v>
                </c:pt>
                <c:pt idx="10">
                  <c:v>2056.16</c:v>
                </c:pt>
                <c:pt idx="11">
                  <c:v>4102.1000000000004</c:v>
                </c:pt>
              </c:numCache>
            </c:numRef>
          </c:val>
          <c:extLst>
            <c:ext xmlns:c16="http://schemas.microsoft.com/office/drawing/2014/chart" uri="{C3380CC4-5D6E-409C-BE32-E72D297353CC}">
              <c16:uniqueId val="{00000001-C8A2-42A2-9B2F-DB47137C59DF}"/>
            </c:ext>
          </c:extLst>
        </c:ser>
        <c:ser>
          <c:idx val="2"/>
          <c:order val="2"/>
          <c:tx>
            <c:strRef>
              <c:f>Beverages!$A$15</c:f>
              <c:strCache>
                <c:ptCount val="1"/>
                <c:pt idx="0">
                  <c:v>Client Visits</c:v>
                </c:pt>
              </c:strCache>
            </c:strRef>
          </c:tx>
          <c:spPr>
            <a:solidFill>
              <a:schemeClr val="accent3">
                <a:alpha val="85000"/>
              </a:schemeClr>
            </a:solidFill>
            <a:ln w="9525" cap="flat" cmpd="sng" algn="ctr">
              <a:solidFill>
                <a:schemeClr val="lt1">
                  <a:alpha val="50000"/>
                </a:schemeClr>
              </a:solidFill>
              <a:round/>
            </a:ln>
            <a:effectLst/>
          </c:spPr>
          <c:invertIfNegative val="0"/>
          <c:cat>
            <c:numRef>
              <c:f>Beverages!$B$12:$M$12</c:f>
              <c:numCache>
                <c:formatCode>mmm</c:formatCode>
                <c:ptCount val="12"/>
                <c:pt idx="0">
                  <c:v>42766</c:v>
                </c:pt>
                <c:pt idx="1">
                  <c:v>42794</c:v>
                </c:pt>
                <c:pt idx="2">
                  <c:v>42825</c:v>
                </c:pt>
                <c:pt idx="3">
                  <c:v>42855</c:v>
                </c:pt>
                <c:pt idx="4">
                  <c:v>42886</c:v>
                </c:pt>
                <c:pt idx="5">
                  <c:v>42916</c:v>
                </c:pt>
                <c:pt idx="6">
                  <c:v>42947</c:v>
                </c:pt>
                <c:pt idx="7">
                  <c:v>42978</c:v>
                </c:pt>
                <c:pt idx="8">
                  <c:v>43008</c:v>
                </c:pt>
                <c:pt idx="9">
                  <c:v>43039</c:v>
                </c:pt>
                <c:pt idx="10">
                  <c:v>43069</c:v>
                </c:pt>
                <c:pt idx="11">
                  <c:v>43100</c:v>
                </c:pt>
              </c:numCache>
            </c:numRef>
          </c:cat>
          <c:val>
            <c:numRef>
              <c:f>Beverages!$B$15:$M$15</c:f>
              <c:numCache>
                <c:formatCode>_(* #,##0.00_);_(* \(#,##0.00\);_(* "-"??_);_(@_)</c:formatCode>
                <c:ptCount val="12"/>
                <c:pt idx="0">
                  <c:v>7283.64</c:v>
                </c:pt>
                <c:pt idx="1">
                  <c:v>5907.67</c:v>
                </c:pt>
                <c:pt idx="2">
                  <c:v>12900.55</c:v>
                </c:pt>
                <c:pt idx="3">
                  <c:v>6242.87</c:v>
                </c:pt>
                <c:pt idx="4">
                  <c:v>10271.799999999999</c:v>
                </c:pt>
                <c:pt idx="5">
                  <c:v>10832</c:v>
                </c:pt>
                <c:pt idx="6">
                  <c:v>7623.72</c:v>
                </c:pt>
                <c:pt idx="7">
                  <c:v>8424</c:v>
                </c:pt>
                <c:pt idx="8">
                  <c:v>6650.4</c:v>
                </c:pt>
                <c:pt idx="9">
                  <c:v>6006.28</c:v>
                </c:pt>
                <c:pt idx="10">
                  <c:v>7068.05</c:v>
                </c:pt>
                <c:pt idx="11">
                  <c:v>5397.5</c:v>
                </c:pt>
              </c:numCache>
            </c:numRef>
          </c:val>
          <c:extLst>
            <c:ext xmlns:c16="http://schemas.microsoft.com/office/drawing/2014/chart" uri="{C3380CC4-5D6E-409C-BE32-E72D297353CC}">
              <c16:uniqueId val="{00000002-C8A2-42A2-9B2F-DB47137C59DF}"/>
            </c:ext>
          </c:extLst>
        </c:ser>
        <c:dLbls>
          <c:showLegendKey val="0"/>
          <c:showVal val="0"/>
          <c:showCatName val="0"/>
          <c:showSerName val="0"/>
          <c:showPercent val="0"/>
          <c:showBubbleSize val="0"/>
        </c:dLbls>
        <c:gapWidth val="65"/>
        <c:axId val="815700648"/>
        <c:axId val="815708192"/>
      </c:barChart>
      <c:dateAx>
        <c:axId val="815700648"/>
        <c:scaling>
          <c:orientation val="minMax"/>
        </c:scaling>
        <c:delete val="0"/>
        <c:axPos val="b"/>
        <c:numFmt formatCode="mmm"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15708192"/>
        <c:crosses val="autoZero"/>
        <c:auto val="1"/>
        <c:lblOffset val="100"/>
        <c:baseTimeUnit val="months"/>
      </c:dateAx>
      <c:valAx>
        <c:axId val="815708192"/>
        <c:scaling>
          <c:orientation val="minMax"/>
        </c:scaling>
        <c:delete val="1"/>
        <c:axPos val="l"/>
        <c:numFmt formatCode="_(* #,##0.00_);_(* \(#,##0.00\);_(* &quot;-&quot;??_);_(@_)" sourceLinked="1"/>
        <c:majorTickMark val="none"/>
        <c:minorTickMark val="none"/>
        <c:tickLblPos val="nextTo"/>
        <c:crossAx val="815700648"/>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Walkins Vs 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Beverages!$A$30</c:f>
              <c:strCache>
                <c:ptCount val="1"/>
                <c:pt idx="0">
                  <c:v>Walkin Revenue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Beverages!$B$29:$M$29</c:f>
              <c:numCache>
                <c:formatCode>mmm</c:formatCode>
                <c:ptCount val="12"/>
                <c:pt idx="0">
                  <c:v>42766</c:v>
                </c:pt>
                <c:pt idx="1">
                  <c:v>42794</c:v>
                </c:pt>
                <c:pt idx="2">
                  <c:v>42825</c:v>
                </c:pt>
                <c:pt idx="3">
                  <c:v>42855</c:v>
                </c:pt>
                <c:pt idx="4">
                  <c:v>42886</c:v>
                </c:pt>
                <c:pt idx="5">
                  <c:v>42916</c:v>
                </c:pt>
                <c:pt idx="6">
                  <c:v>42947</c:v>
                </c:pt>
                <c:pt idx="7">
                  <c:v>42978</c:v>
                </c:pt>
                <c:pt idx="8">
                  <c:v>43008</c:v>
                </c:pt>
                <c:pt idx="9">
                  <c:v>43039</c:v>
                </c:pt>
                <c:pt idx="10">
                  <c:v>43069</c:v>
                </c:pt>
                <c:pt idx="11">
                  <c:v>43100</c:v>
                </c:pt>
              </c:numCache>
            </c:numRef>
          </c:cat>
          <c:val>
            <c:numRef>
              <c:f>Beverages!$B$30:$M$30</c:f>
              <c:numCache>
                <c:formatCode>_(* #,##0.00_);_(* \(#,##0.00\);_(* "-"??_);_(@_)</c:formatCode>
                <c:ptCount val="12"/>
                <c:pt idx="0">
                  <c:v>4750.2</c:v>
                </c:pt>
                <c:pt idx="1">
                  <c:v>2503.25</c:v>
                </c:pt>
                <c:pt idx="2">
                  <c:v>3175.52</c:v>
                </c:pt>
                <c:pt idx="3">
                  <c:v>2944.75</c:v>
                </c:pt>
                <c:pt idx="4">
                  <c:v>4108.72</c:v>
                </c:pt>
                <c:pt idx="5">
                  <c:v>2031</c:v>
                </c:pt>
                <c:pt idx="6">
                  <c:v>1411.8000000000002</c:v>
                </c:pt>
                <c:pt idx="7">
                  <c:v>3182.4</c:v>
                </c:pt>
                <c:pt idx="8">
                  <c:v>1995.12</c:v>
                </c:pt>
                <c:pt idx="9">
                  <c:v>4741.8</c:v>
                </c:pt>
                <c:pt idx="10">
                  <c:v>3726.79</c:v>
                </c:pt>
                <c:pt idx="11">
                  <c:v>1295.3999999999999</c:v>
                </c:pt>
              </c:numCache>
            </c:numRef>
          </c:val>
          <c:extLst>
            <c:ext xmlns:c16="http://schemas.microsoft.com/office/drawing/2014/chart" uri="{C3380CC4-5D6E-409C-BE32-E72D297353CC}">
              <c16:uniqueId val="{00000000-B9A9-4EBC-BD72-851A665A369F}"/>
            </c:ext>
          </c:extLst>
        </c:ser>
        <c:dLbls>
          <c:dLblPos val="inEnd"/>
          <c:showLegendKey val="0"/>
          <c:showVal val="1"/>
          <c:showCatName val="0"/>
          <c:showSerName val="0"/>
          <c:showPercent val="0"/>
          <c:showBubbleSize val="0"/>
        </c:dLbls>
        <c:gapWidth val="65"/>
        <c:axId val="785121776"/>
        <c:axId val="785141456"/>
      </c:barChart>
      <c:lineChart>
        <c:grouping val="standard"/>
        <c:varyColors val="0"/>
        <c:ser>
          <c:idx val="1"/>
          <c:order val="1"/>
          <c:tx>
            <c:strRef>
              <c:f>Beverages!$A$31</c:f>
              <c:strCache>
                <c:ptCount val="1"/>
                <c:pt idx="0">
                  <c:v>Total Walkins</c:v>
                </c:pt>
              </c:strCache>
            </c:strRef>
          </c:tx>
          <c:spPr>
            <a:ln w="31750" cap="rnd">
              <a:solidFill>
                <a:schemeClr val="accent2">
                  <a:alpha val="85000"/>
                </a:schemeClr>
              </a:solidFill>
              <a:round/>
            </a:ln>
            <a:effectLst/>
          </c:spPr>
          <c:marker>
            <c:symbol val="circle"/>
            <c:size val="6"/>
            <c:spPr>
              <a:solidFill>
                <a:schemeClr val="accent2">
                  <a:alpha val="85000"/>
                </a:schemeClr>
              </a:solidFill>
              <a:ln>
                <a:noFill/>
              </a:ln>
              <a:effectLst/>
            </c:spPr>
          </c:marker>
          <c:cat>
            <c:numRef>
              <c:f>Beverages!$B$29:$M$29</c:f>
              <c:numCache>
                <c:formatCode>mmm</c:formatCode>
                <c:ptCount val="12"/>
                <c:pt idx="0">
                  <c:v>42766</c:v>
                </c:pt>
                <c:pt idx="1">
                  <c:v>42794</c:v>
                </c:pt>
                <c:pt idx="2">
                  <c:v>42825</c:v>
                </c:pt>
                <c:pt idx="3">
                  <c:v>42855</c:v>
                </c:pt>
                <c:pt idx="4">
                  <c:v>42886</c:v>
                </c:pt>
                <c:pt idx="5">
                  <c:v>42916</c:v>
                </c:pt>
                <c:pt idx="6">
                  <c:v>42947</c:v>
                </c:pt>
                <c:pt idx="7">
                  <c:v>42978</c:v>
                </c:pt>
                <c:pt idx="8">
                  <c:v>43008</c:v>
                </c:pt>
                <c:pt idx="9">
                  <c:v>43039</c:v>
                </c:pt>
                <c:pt idx="10">
                  <c:v>43069</c:v>
                </c:pt>
                <c:pt idx="11">
                  <c:v>43100</c:v>
                </c:pt>
              </c:numCache>
            </c:numRef>
          </c:cat>
          <c:val>
            <c:numRef>
              <c:f>Beverages!$B$31:$M$31</c:f>
              <c:numCache>
                <c:formatCode>General</c:formatCode>
                <c:ptCount val="12"/>
                <c:pt idx="0">
                  <c:v>585</c:v>
                </c:pt>
                <c:pt idx="1">
                  <c:v>350</c:v>
                </c:pt>
                <c:pt idx="2">
                  <c:v>378</c:v>
                </c:pt>
                <c:pt idx="3">
                  <c:v>400</c:v>
                </c:pt>
                <c:pt idx="4">
                  <c:v>495</c:v>
                </c:pt>
                <c:pt idx="5">
                  <c:v>198</c:v>
                </c:pt>
                <c:pt idx="6">
                  <c:v>170</c:v>
                </c:pt>
                <c:pt idx="7">
                  <c:v>450</c:v>
                </c:pt>
                <c:pt idx="8">
                  <c:v>178</c:v>
                </c:pt>
                <c:pt idx="9">
                  <c:v>512</c:v>
                </c:pt>
                <c:pt idx="10">
                  <c:v>423</c:v>
                </c:pt>
                <c:pt idx="11">
                  <c:v>142</c:v>
                </c:pt>
              </c:numCache>
            </c:numRef>
          </c:val>
          <c:smooth val="0"/>
          <c:extLst>
            <c:ext xmlns:c16="http://schemas.microsoft.com/office/drawing/2014/chart" uri="{C3380CC4-5D6E-409C-BE32-E72D297353CC}">
              <c16:uniqueId val="{00000001-B9A9-4EBC-BD72-851A665A369F}"/>
            </c:ext>
          </c:extLst>
        </c:ser>
        <c:dLbls>
          <c:showLegendKey val="0"/>
          <c:showVal val="0"/>
          <c:showCatName val="0"/>
          <c:showSerName val="0"/>
          <c:showPercent val="0"/>
          <c:showBubbleSize val="0"/>
        </c:dLbls>
        <c:marker val="1"/>
        <c:smooth val="0"/>
        <c:axId val="768403208"/>
        <c:axId val="768399600"/>
      </c:lineChart>
      <c:dateAx>
        <c:axId val="785121776"/>
        <c:scaling>
          <c:orientation val="minMax"/>
        </c:scaling>
        <c:delete val="0"/>
        <c:axPos val="b"/>
        <c:numFmt formatCode="mmm"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85141456"/>
        <c:crosses val="autoZero"/>
        <c:auto val="1"/>
        <c:lblOffset val="100"/>
        <c:baseTimeUnit val="months"/>
      </c:dateAx>
      <c:valAx>
        <c:axId val="785141456"/>
        <c:scaling>
          <c:orientation val="minMax"/>
        </c:scaling>
        <c:delete val="1"/>
        <c:axPos val="l"/>
        <c:numFmt formatCode="_(* #,##0.00_);_(* \(#,##0.00\);_(* &quot;-&quot;??_);_(@_)" sourceLinked="1"/>
        <c:majorTickMark val="none"/>
        <c:minorTickMark val="none"/>
        <c:tickLblPos val="nextTo"/>
        <c:crossAx val="785121776"/>
        <c:crosses val="autoZero"/>
        <c:crossBetween val="between"/>
      </c:valAx>
      <c:valAx>
        <c:axId val="768399600"/>
        <c:scaling>
          <c:orientation val="minMax"/>
        </c:scaling>
        <c:delete val="1"/>
        <c:axPos val="r"/>
        <c:numFmt formatCode="General" sourceLinked="1"/>
        <c:majorTickMark val="out"/>
        <c:minorTickMark val="none"/>
        <c:tickLblPos val="nextTo"/>
        <c:crossAx val="768403208"/>
        <c:crosses val="max"/>
        <c:crossBetween val="between"/>
      </c:valAx>
      <c:dateAx>
        <c:axId val="768403208"/>
        <c:scaling>
          <c:orientation val="minMax"/>
        </c:scaling>
        <c:delete val="1"/>
        <c:axPos val="b"/>
        <c:numFmt formatCode="mmm" sourceLinked="1"/>
        <c:majorTickMark val="out"/>
        <c:minorTickMark val="none"/>
        <c:tickLblPos val="nextTo"/>
        <c:crossAx val="768399600"/>
        <c:crosses val="autoZero"/>
        <c:auto val="1"/>
        <c:lblOffset val="100"/>
        <c:baseTimeUnit val="month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[2]Framework!$D$12:$D$16</c:f>
              <c:numCache>
                <c:formatCode>General</c:formatCode>
                <c:ptCount val="5"/>
              </c:numCache>
            </c:numRef>
          </c:val>
          <c:extLst>
            <c:ext xmlns:c16="http://schemas.microsoft.com/office/drawing/2014/chart" uri="{C3380CC4-5D6E-409C-BE32-E72D297353CC}">
              <c16:uniqueId val="{00000000-AB3A-4BC4-8EDF-8AE9BFB429A0}"/>
            </c:ext>
          </c:extLst>
        </c:ser>
        <c:dLbls>
          <c:showLegendKey val="0"/>
          <c:showVal val="0"/>
          <c:showCatName val="0"/>
          <c:showSerName val="0"/>
          <c:showPercent val="0"/>
          <c:showBubbleSize val="0"/>
        </c:dLbls>
        <c:gapWidth val="50"/>
        <c:axId val="545750911"/>
        <c:axId val="438734815"/>
      </c:barChart>
      <c:catAx>
        <c:axId val="545750911"/>
        <c:scaling>
          <c:orientation val="maxMin"/>
        </c:scaling>
        <c:delete val="1"/>
        <c:axPos val="l"/>
        <c:majorTickMark val="out"/>
        <c:minorTickMark val="none"/>
        <c:tickLblPos val="nextTo"/>
        <c:crossAx val="438734815"/>
        <c:crosses val="autoZero"/>
        <c:auto val="1"/>
        <c:lblAlgn val="ctr"/>
        <c:lblOffset val="100"/>
        <c:noMultiLvlLbl val="0"/>
      </c:catAx>
      <c:valAx>
        <c:axId val="438734815"/>
        <c:scaling>
          <c:orientation val="minMax"/>
        </c:scaling>
        <c:delete val="1"/>
        <c:axPos val="t"/>
        <c:numFmt formatCode="General" sourceLinked="1"/>
        <c:majorTickMark val="out"/>
        <c:minorTickMark val="none"/>
        <c:tickLblPos val="nextTo"/>
        <c:crossAx val="54575091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Inventory Count</cx:v>
        </cx:txData>
      </cx:tx>
      <cx:txPr>
        <a:bodyPr spcFirstLastPara="1" vertOverflow="ellipsis" wrap="square" lIns="0" tIns="0" rIns="0" bIns="0" anchor="ctr" anchorCtr="1"/>
        <a:lstStyle/>
        <a:p>
          <a:pPr algn="ctr">
            <a:defRPr/>
          </a:pPr>
          <a:r>
            <a:rPr lang="en-US"/>
            <a:t>Inventory Count</a:t>
          </a:r>
        </a:p>
      </cx:txPr>
    </cx:title>
    <cx:plotArea>
      <cx:plotAreaRegion>
        <cx:series layoutId="waterfall" uniqueId="{B9A21C85-12BA-4415-AFA8-92877106D84E}">
          <cx:dataLabels pos="outEnd">
            <cx:visibility seriesName="0" categoryName="0" value="1"/>
          </cx:dataLabels>
          <cx:dataId val="0"/>
          <cx:layoutPr>
            <cx:visibility connectorLines="0"/>
            <cx:subtotals>
              <cx:idx val="0"/>
              <cx:idx val="25"/>
            </cx:subtotals>
          </cx:layoutPr>
        </cx:series>
      </cx:plotAreaRegion>
      <cx:axis id="0">
        <cx:catScaling gapWidth="0.25"/>
        <cx:tickLabels/>
      </cx:axis>
      <cx:axis id="1" hidden="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2.xml"/><Relationship Id="rId7" Type="http://schemas.openxmlformats.org/officeDocument/2006/relationships/chart" Target="../charts/chart5.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91329</xdr:colOff>
      <xdr:row>0</xdr:row>
      <xdr:rowOff>117102</xdr:rowOff>
    </xdr:from>
    <xdr:to>
      <xdr:col>16</xdr:col>
      <xdr:colOff>742950</xdr:colOff>
      <xdr:row>3</xdr:row>
      <xdr:rowOff>21852</xdr:rowOff>
    </xdr:to>
    <xdr:sp macro="" textlink="">
      <xdr:nvSpPr>
        <xdr:cNvPr id="4" name="Rectangle 3">
          <a:extLst>
            <a:ext uri="{FF2B5EF4-FFF2-40B4-BE49-F238E27FC236}">
              <a16:creationId xmlns:a16="http://schemas.microsoft.com/office/drawing/2014/main" id="{F6502790-CA06-448B-93AC-0A8BCBE2C3D8}"/>
            </a:ext>
          </a:extLst>
        </xdr:cNvPr>
        <xdr:cNvSpPr/>
      </xdr:nvSpPr>
      <xdr:spPr>
        <a:xfrm>
          <a:off x="830917" y="117102"/>
          <a:ext cx="12746504" cy="479985"/>
        </a:xfrm>
        <a:prstGeom prst="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IN" sz="2000" b="1"/>
            <a:t>Fresh</a:t>
          </a:r>
          <a:r>
            <a:rPr lang="en-IN" sz="2000" b="1" baseline="0"/>
            <a:t> Beverages &amp; Food Corporation Annual Report 2019</a:t>
          </a:r>
          <a:endParaRPr lang="en-IN" sz="2000" b="1"/>
        </a:p>
      </xdr:txBody>
    </xdr:sp>
    <xdr:clientData/>
  </xdr:twoCellAnchor>
  <xdr:twoCellAnchor>
    <xdr:from>
      <xdr:col>5</xdr:col>
      <xdr:colOff>76200</xdr:colOff>
      <xdr:row>10</xdr:row>
      <xdr:rowOff>304799</xdr:rowOff>
    </xdr:from>
    <xdr:to>
      <xdr:col>12</xdr:col>
      <xdr:colOff>381000</xdr:colOff>
      <xdr:row>16</xdr:row>
      <xdr:rowOff>142874</xdr:rowOff>
    </xdr:to>
    <xdr:graphicFrame macro="">
      <xdr:nvGraphicFramePr>
        <xdr:cNvPr id="5" name="Chart 4">
          <a:extLst>
            <a:ext uri="{FF2B5EF4-FFF2-40B4-BE49-F238E27FC236}">
              <a16:creationId xmlns:a16="http://schemas.microsoft.com/office/drawing/2014/main" id="{4B9D77C0-35E1-4D3F-8481-026CB32785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171450</xdr:colOff>
      <xdr:row>17</xdr:row>
      <xdr:rowOff>95249</xdr:rowOff>
    </xdr:from>
    <xdr:to>
      <xdr:col>18</xdr:col>
      <xdr:colOff>0</xdr:colOff>
      <xdr:row>27</xdr:row>
      <xdr:rowOff>171450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6831449B-0479-4FF1-AA02-AFDCAB6869C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073900" y="3467099"/>
              <a:ext cx="7499350" cy="191770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85725</xdr:colOff>
      <xdr:row>10</xdr:row>
      <xdr:rowOff>0</xdr:rowOff>
    </xdr:from>
    <xdr:to>
      <xdr:col>17</xdr:col>
      <xdr:colOff>371475</xdr:colOff>
      <xdr:row>17</xdr:row>
      <xdr:rowOff>28575</xdr:rowOff>
    </xdr:to>
    <xdr:graphicFrame macro="">
      <xdr:nvGraphicFramePr>
        <xdr:cNvPr id="8" name="Chart 7">
          <a:extLst>
            <a:ext uri="{FF2B5EF4-FFF2-40B4-BE49-F238E27FC236}">
              <a16:creationId xmlns:a16="http://schemas.microsoft.com/office/drawing/2014/main" id="{45554C72-6F00-468B-AD61-5920CFCACF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244286</xdr:colOff>
          <xdr:row>30</xdr:row>
          <xdr:rowOff>106182</xdr:rowOff>
        </xdr:from>
        <xdr:to>
          <xdr:col>19</xdr:col>
          <xdr:colOff>78440</xdr:colOff>
          <xdr:row>40</xdr:row>
          <xdr:rowOff>125232</xdr:rowOff>
        </xdr:to>
        <xdr:pic>
          <xdr:nvPicPr>
            <xdr:cNvPr id="18" name="Picture 17">
              <a:extLst>
                <a:ext uri="{FF2B5EF4-FFF2-40B4-BE49-F238E27FC236}">
                  <a16:creationId xmlns:a16="http://schemas.microsoft.com/office/drawing/2014/main" id="{4236C4AF-BFE6-4A2F-89FE-19B73376503C}"/>
                </a:ext>
              </a:extLst>
            </xdr:cNvPr>
            <xdr:cNvPicPr>
              <a:picLocks noChangeAspect="1" noChangeArrowheads="1"/>
              <a:extLst>
                <a:ext uri="{84589F7E-364E-4C9E-8A38-B11213B215E9}">
                  <a14:cameraTool cellRange="'[1]Bullet Chart'!$E$1:$H$19" spid="_x0000_s4111"/>
                </a:ext>
              </a:extLst>
            </xdr:cNvPicPr>
          </xdr:nvPicPr>
          <xdr:blipFill>
            <a:blip xmlns:r="http://schemas.openxmlformats.org/officeDocument/2006/relationships" r:embed="rId4"/>
            <a:srcRect/>
            <a:stretch>
              <a:fillRect/>
            </a:stretch>
          </xdr:blipFill>
          <xdr:spPr bwMode="auto">
            <a:xfrm rot="5400000">
              <a:off x="11228853" y="4697791"/>
              <a:ext cx="1924050" cy="4663889"/>
            </a:xfrm>
            <a:prstGeom prst="rect">
              <a:avLst/>
            </a:prstGeom>
            <a:noFill/>
            <a:extLst>
              <a:ext uri="{909E8E84-426E-40DD-AFC4-6F175D3DCCD1}">
                <a14:hiddenFill>
                  <a:solidFill>
                    <a:srgbClr val="FFFFFF"/>
                  </a:solidFill>
                </a14:hiddenFill>
              </a:ext>
            </a:extLst>
          </xdr:spPr>
        </xdr:pic>
        <xdr:clientData/>
      </xdr:twoCellAnchor>
    </mc:Choice>
    <mc:Fallback/>
  </mc:AlternateContent>
  <xdr:oneCellAnchor>
    <xdr:from>
      <xdr:col>12</xdr:col>
      <xdr:colOff>47624</xdr:colOff>
      <xdr:row>28</xdr:row>
      <xdr:rowOff>84713</xdr:rowOff>
    </xdr:from>
    <xdr:ext cx="3964081" cy="342786"/>
    <xdr:sp macro="" textlink="">
      <xdr:nvSpPr>
        <xdr:cNvPr id="19" name="TextBox 18">
          <a:extLst>
            <a:ext uri="{FF2B5EF4-FFF2-40B4-BE49-F238E27FC236}">
              <a16:creationId xmlns:a16="http://schemas.microsoft.com/office/drawing/2014/main" id="{80744C1B-41B5-4CCF-BE93-FAFC18E3D381}"/>
            </a:ext>
          </a:extLst>
        </xdr:cNvPr>
        <xdr:cNvSpPr txBox="1"/>
      </xdr:nvSpPr>
      <xdr:spPr>
        <a:xfrm>
          <a:off x="9662271" y="5665242"/>
          <a:ext cx="3964081" cy="342786"/>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600" b="1"/>
            <a:t>Profit Achievement</a:t>
          </a:r>
          <a:r>
            <a:rPr lang="en-IN" sz="1600" b="1" baseline="0"/>
            <a:t> Percentage</a:t>
          </a:r>
          <a:endParaRPr lang="en-IN" sz="1600" b="1"/>
        </a:p>
      </xdr:txBody>
    </xdr:sp>
    <xdr:clientData/>
  </xdr:oneCellAnchor>
  <xdr:twoCellAnchor>
    <xdr:from>
      <xdr:col>6</xdr:col>
      <xdr:colOff>616323</xdr:colOff>
      <xdr:row>28</xdr:row>
      <xdr:rowOff>44822</xdr:rowOff>
    </xdr:from>
    <xdr:to>
      <xdr:col>12</xdr:col>
      <xdr:colOff>235324</xdr:colOff>
      <xdr:row>38</xdr:row>
      <xdr:rowOff>177051</xdr:rowOff>
    </xdr:to>
    <xdr:graphicFrame macro="">
      <xdr:nvGraphicFramePr>
        <xdr:cNvPr id="15" name="Chart 14">
          <a:extLst>
            <a:ext uri="{FF2B5EF4-FFF2-40B4-BE49-F238E27FC236}">
              <a16:creationId xmlns:a16="http://schemas.microsoft.com/office/drawing/2014/main" id="{AAC77887-CAEB-4F5E-838F-5E769B9C65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381000</xdr:colOff>
      <xdr:row>39</xdr:row>
      <xdr:rowOff>78441</xdr:rowOff>
    </xdr:from>
    <xdr:to>
      <xdr:col>15</xdr:col>
      <xdr:colOff>324970</xdr:colOff>
      <xdr:row>49</xdr:row>
      <xdr:rowOff>33618</xdr:rowOff>
    </xdr:to>
    <xdr:graphicFrame macro="">
      <xdr:nvGraphicFramePr>
        <xdr:cNvPr id="20" name="Chart 19">
          <a:extLst>
            <a:ext uri="{FF2B5EF4-FFF2-40B4-BE49-F238E27FC236}">
              <a16:creationId xmlns:a16="http://schemas.microsoft.com/office/drawing/2014/main" id="{455337D1-3D3C-401F-8F45-11BF8E6F00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123263</xdr:colOff>
      <xdr:row>39</xdr:row>
      <xdr:rowOff>14940</xdr:rowOff>
    </xdr:from>
    <xdr:to>
      <xdr:col>3</xdr:col>
      <xdr:colOff>304799</xdr:colOff>
      <xdr:row>50</xdr:row>
      <xdr:rowOff>59765</xdr:rowOff>
    </xdr:to>
    <mc:AlternateContent xmlns:mc="http://schemas.openxmlformats.org/markup-compatibility/2006">
      <mc:Choice xmlns:a14="http://schemas.microsoft.com/office/drawing/2010/main" Requires="a14">
        <xdr:graphicFrame macro="">
          <xdr:nvGraphicFramePr>
            <xdr:cNvPr id="21" name="Product 1">
              <a:extLst>
                <a:ext uri="{FF2B5EF4-FFF2-40B4-BE49-F238E27FC236}">
                  <a16:creationId xmlns:a16="http://schemas.microsoft.com/office/drawing/2014/main" id="{E9D34F65-C443-423C-87CD-5295254E73AA}"/>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862851" y="7537822"/>
              <a:ext cx="1899772" cy="20992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123264</xdr:colOff>
      <xdr:row>17</xdr:row>
      <xdr:rowOff>67235</xdr:rowOff>
    </xdr:from>
    <xdr:to>
      <xdr:col>8</xdr:col>
      <xdr:colOff>33617</xdr:colOff>
      <xdr:row>27</xdr:row>
      <xdr:rowOff>168089</xdr:rowOff>
    </xdr:to>
    <xdr:graphicFrame macro="">
      <xdr:nvGraphicFramePr>
        <xdr:cNvPr id="22" name="Chart 21">
          <a:extLst>
            <a:ext uri="{FF2B5EF4-FFF2-40B4-BE49-F238E27FC236}">
              <a16:creationId xmlns:a16="http://schemas.microsoft.com/office/drawing/2014/main" id="{83926FF2-93FC-4BE5-84BD-15BE128C87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67235</xdr:colOff>
      <xdr:row>28</xdr:row>
      <xdr:rowOff>44823</xdr:rowOff>
    </xdr:from>
    <xdr:to>
      <xdr:col>6</xdr:col>
      <xdr:colOff>549088</xdr:colOff>
      <xdr:row>38</xdr:row>
      <xdr:rowOff>168088</xdr:rowOff>
    </xdr:to>
    <xdr:graphicFrame macro="">
      <xdr:nvGraphicFramePr>
        <xdr:cNvPr id="23" name="Chart 22">
          <a:extLst>
            <a:ext uri="{FF2B5EF4-FFF2-40B4-BE49-F238E27FC236}">
              <a16:creationId xmlns:a16="http://schemas.microsoft.com/office/drawing/2014/main" id="{545BCC7A-4E3F-43AC-9224-5B28F2365D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15</xdr:col>
      <xdr:colOff>416298</xdr:colOff>
      <xdr:row>39</xdr:row>
      <xdr:rowOff>85726</xdr:rowOff>
    </xdr:from>
    <xdr:to>
      <xdr:col>17</xdr:col>
      <xdr:colOff>732304</xdr:colOff>
      <xdr:row>45</xdr:row>
      <xdr:rowOff>100854</xdr:rowOff>
    </xdr:to>
    <mc:AlternateContent xmlns:mc="http://schemas.openxmlformats.org/markup-compatibility/2006" xmlns:a14="http://schemas.microsoft.com/office/drawing/2010/main">
      <mc:Choice Requires="a14">
        <xdr:graphicFrame macro="">
          <xdr:nvGraphicFramePr>
            <xdr:cNvPr id="24" name="Category">
              <a:extLst>
                <a:ext uri="{FF2B5EF4-FFF2-40B4-BE49-F238E27FC236}">
                  <a16:creationId xmlns:a16="http://schemas.microsoft.com/office/drawing/2014/main" id="{53AC2466-0FC5-4A5F-8752-8FF5026C75D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969563" y="7761755"/>
              <a:ext cx="1828800" cy="11581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561976</xdr:colOff>
      <xdr:row>0</xdr:row>
      <xdr:rowOff>161925</xdr:rowOff>
    </xdr:from>
    <xdr:to>
      <xdr:col>16</xdr:col>
      <xdr:colOff>361950</xdr:colOff>
      <xdr:row>3</xdr:row>
      <xdr:rowOff>66675</xdr:rowOff>
    </xdr:to>
    <xdr:sp macro="" textlink="">
      <xdr:nvSpPr>
        <xdr:cNvPr id="2" name="Rectangle 1">
          <a:extLst>
            <a:ext uri="{FF2B5EF4-FFF2-40B4-BE49-F238E27FC236}">
              <a16:creationId xmlns:a16="http://schemas.microsoft.com/office/drawing/2014/main" id="{1A771F7C-C7EE-4E43-97E1-FCBA311B2D05}"/>
            </a:ext>
          </a:extLst>
        </xdr:cNvPr>
        <xdr:cNvSpPr/>
      </xdr:nvSpPr>
      <xdr:spPr>
        <a:xfrm>
          <a:off x="457201" y="161925"/>
          <a:ext cx="12106274" cy="485775"/>
        </a:xfrm>
        <a:prstGeom prst="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IN" sz="2000" b="1"/>
            <a:t>Fresh</a:t>
          </a:r>
          <a:r>
            <a:rPr lang="en-IN" sz="2000" b="1" baseline="0"/>
            <a:t> Beverages &amp; Food Corporation Annual Report 2019</a:t>
          </a:r>
          <a:endParaRPr lang="en-IN" sz="2000" b="1"/>
        </a:p>
      </xdr:txBody>
    </xdr:sp>
    <xdr:clientData/>
  </xdr:twoCellAnchor>
  <xdr:twoCellAnchor>
    <xdr:from>
      <xdr:col>4</xdr:col>
      <xdr:colOff>76200</xdr:colOff>
      <xdr:row>10</xdr:row>
      <xdr:rowOff>304799</xdr:rowOff>
    </xdr:from>
    <xdr:to>
      <xdr:col>11</xdr:col>
      <xdr:colOff>381000</xdr:colOff>
      <xdr:row>16</xdr:row>
      <xdr:rowOff>142874</xdr:rowOff>
    </xdr:to>
    <xdr:graphicFrame macro="">
      <xdr:nvGraphicFramePr>
        <xdr:cNvPr id="3" name="Chart 2">
          <a:extLst>
            <a:ext uri="{FF2B5EF4-FFF2-40B4-BE49-F238E27FC236}">
              <a16:creationId xmlns:a16="http://schemas.microsoft.com/office/drawing/2014/main" id="{C0810145-158F-4074-9DA7-3E88261453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Courses%20for%202020\2.%20Career%20Development%20Courses\9.%20Microsoft%20Products\3.%20MS%20Excel\Excel%20Courses\3.%20Excel%20Dashboards\Basic%20Char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Courses%20for%202020\2.%20Career%20Development%20Courses\9.%20Microsoft%20Products\3.%20MS%20Excel\Excel%20Courses\3.%20Excel%20Dashboards\Excel%20Files%20for%20Upload\Complete%20Dashboard%20-%20Uploa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ditional Formatting"/>
      <sheetName val="Data Bars"/>
      <sheetName val="Icon Sets"/>
      <sheetName val="Heatmap"/>
      <sheetName val="Logical Functions"/>
      <sheetName val="Conditional Format"/>
      <sheetName val="Conditional Format Rules"/>
      <sheetName val="Bar Charts"/>
      <sheetName val="Column Charts"/>
      <sheetName val="Line Chart"/>
      <sheetName val="Pie Chart"/>
      <sheetName val="Scatter Diagram"/>
      <sheetName val="Scatter Diagram (2)"/>
      <sheetName val="Sunburst"/>
      <sheetName val="Treemap"/>
      <sheetName val="Area Charts"/>
      <sheetName val="Combo Charts"/>
      <sheetName val="Sparklines"/>
      <sheetName val="Waterfall Charts"/>
      <sheetName val="Bullet Cha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verages"/>
      <sheetName val="Sheet1"/>
      <sheetName val="Bakery"/>
      <sheetName val="Inventory for Waterfall"/>
      <sheetName val="Sales Forecast"/>
      <sheetName val="Master Report 2018"/>
      <sheetName val="Framework"/>
    </sheetNames>
    <sheetDataSet>
      <sheetData sheetId="0"/>
      <sheetData sheetId="1"/>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083.517492013889" createdVersion="6" refreshedVersion="6" minRefreshableVersion="3" recordCount="96" xr:uid="{38B7714A-4AAA-4277-807E-5FC2DE2FAD6B}">
  <cacheSource type="worksheet">
    <worksheetSource ref="A1:I97" sheet="Bullet Chart Data"/>
  </cacheSource>
  <cacheFields count="9">
    <cacheField name="Sale Month" numFmtId="0">
      <sharedItems count="12">
        <s v="January"/>
        <s v="February"/>
        <s v="March"/>
        <s v="April"/>
        <s v="May"/>
        <s v="June"/>
        <s v="July"/>
        <s v="August"/>
        <s v="September"/>
        <s v="October"/>
        <s v="November"/>
        <s v="December"/>
      </sharedItems>
    </cacheField>
    <cacheField name="Product" numFmtId="0">
      <sharedItems count="8">
        <s v="Potato Chips"/>
        <s v="Muffins"/>
        <s v="Pastry"/>
        <s v="Nachos"/>
        <s v="French Fries"/>
        <s v="Cupcakes"/>
        <s v="Salted Nuts"/>
        <s v="Onion Rings"/>
      </sharedItems>
    </cacheField>
    <cacheField name="Category" numFmtId="0">
      <sharedItems count="2">
        <s v="Snacks"/>
        <s v="Bakery"/>
      </sharedItems>
    </cacheField>
    <cacheField name="Location" numFmtId="0">
      <sharedItems count="4">
        <s v="Bangalore"/>
        <s v="Delhi"/>
        <s v="Mumbai"/>
        <s v="Kolkatta"/>
      </sharedItems>
    </cacheField>
    <cacheField name="Units Sold" numFmtId="0">
      <sharedItems containsSemiMixedTypes="0" containsString="0" containsNumber="1" containsInteger="1" minValue="3007" maxValue="6949"/>
    </cacheField>
    <cacheField name="Unit Price" numFmtId="0">
      <sharedItems containsSemiMixedTypes="0" containsString="0" containsNumber="1" containsInteger="1" minValue="8" maxValue="20"/>
    </cacheField>
    <cacheField name="Profit Per Unit" numFmtId="0">
      <sharedItems containsSemiMixedTypes="0" containsString="0" containsNumber="1" containsInteger="1" minValue="3" maxValue="10"/>
    </cacheField>
    <cacheField name="Total Revenue" numFmtId="6">
      <sharedItems containsSemiMixedTypes="0" containsString="0" containsNumber="1" containsInteger="1" minValue="24920" maxValue="124480"/>
    </cacheField>
    <cacheField name="Total Profit" numFmtId="6">
      <sharedItems containsSemiMixedTypes="0" containsString="0" containsNumber="1" containsInteger="1" minValue="9276" maxValue="62240"/>
    </cacheField>
  </cacheFields>
  <extLst>
    <ext xmlns:x14="http://schemas.microsoft.com/office/spreadsheetml/2009/9/main" uri="{725AE2AE-9491-48be-B2B4-4EB974FC3084}">
      <x14:pivotCacheDefinition pivotCacheId="10593563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
  <r>
    <x v="0"/>
    <x v="0"/>
    <x v="0"/>
    <x v="0"/>
    <n v="3092"/>
    <n v="10"/>
    <n v="3"/>
    <n v="30920"/>
    <n v="9276"/>
  </r>
  <r>
    <x v="0"/>
    <x v="1"/>
    <x v="1"/>
    <x v="1"/>
    <n v="4182"/>
    <n v="8"/>
    <n v="3"/>
    <n v="33456"/>
    <n v="12546"/>
  </r>
  <r>
    <x v="0"/>
    <x v="2"/>
    <x v="1"/>
    <x v="1"/>
    <n v="3682"/>
    <n v="15"/>
    <n v="4"/>
    <n v="55230"/>
    <n v="14728"/>
  </r>
  <r>
    <x v="0"/>
    <x v="3"/>
    <x v="0"/>
    <x v="2"/>
    <n v="5759"/>
    <n v="12"/>
    <n v="4"/>
    <n v="69108"/>
    <n v="23036"/>
  </r>
  <r>
    <x v="0"/>
    <x v="4"/>
    <x v="0"/>
    <x v="2"/>
    <n v="4919"/>
    <n v="12"/>
    <n v="5"/>
    <n v="59028"/>
    <n v="24595"/>
  </r>
  <r>
    <x v="0"/>
    <x v="5"/>
    <x v="1"/>
    <x v="2"/>
    <n v="6050"/>
    <n v="15"/>
    <n v="7"/>
    <n v="90750"/>
    <n v="42350"/>
  </r>
  <r>
    <x v="0"/>
    <x v="6"/>
    <x v="0"/>
    <x v="0"/>
    <n v="6224"/>
    <n v="20"/>
    <n v="10"/>
    <n v="124480"/>
    <n v="62240"/>
  </r>
  <r>
    <x v="0"/>
    <x v="7"/>
    <x v="0"/>
    <x v="1"/>
    <n v="5223"/>
    <n v="14"/>
    <n v="7"/>
    <n v="73122"/>
    <n v="36561"/>
  </r>
  <r>
    <x v="1"/>
    <x v="0"/>
    <x v="0"/>
    <x v="0"/>
    <n v="6859"/>
    <n v="10"/>
    <n v="3"/>
    <n v="68590"/>
    <n v="20577"/>
  </r>
  <r>
    <x v="1"/>
    <x v="1"/>
    <x v="1"/>
    <x v="2"/>
    <n v="5683"/>
    <n v="8"/>
    <n v="3"/>
    <n v="45464"/>
    <n v="17049"/>
  </r>
  <r>
    <x v="1"/>
    <x v="2"/>
    <x v="1"/>
    <x v="1"/>
    <n v="3771"/>
    <n v="15"/>
    <n v="4"/>
    <n v="56565"/>
    <n v="15084"/>
  </r>
  <r>
    <x v="1"/>
    <x v="3"/>
    <x v="0"/>
    <x v="3"/>
    <n v="3305"/>
    <n v="12"/>
    <n v="4"/>
    <n v="39660"/>
    <n v="13220"/>
  </r>
  <r>
    <x v="1"/>
    <x v="4"/>
    <x v="0"/>
    <x v="3"/>
    <n v="6440"/>
    <n v="12"/>
    <n v="5"/>
    <n v="77280"/>
    <n v="32200"/>
  </r>
  <r>
    <x v="1"/>
    <x v="5"/>
    <x v="1"/>
    <x v="1"/>
    <n v="5869"/>
    <n v="15"/>
    <n v="7"/>
    <n v="88035"/>
    <n v="41083"/>
  </r>
  <r>
    <x v="1"/>
    <x v="6"/>
    <x v="0"/>
    <x v="3"/>
    <n v="3141"/>
    <n v="20"/>
    <n v="10"/>
    <n v="62820"/>
    <n v="31410"/>
  </r>
  <r>
    <x v="1"/>
    <x v="7"/>
    <x v="0"/>
    <x v="3"/>
    <n v="5035"/>
    <n v="14"/>
    <n v="7"/>
    <n v="70490"/>
    <n v="35245"/>
  </r>
  <r>
    <x v="2"/>
    <x v="0"/>
    <x v="0"/>
    <x v="3"/>
    <n v="5339"/>
    <n v="10"/>
    <n v="3"/>
    <n v="53390"/>
    <n v="16017"/>
  </r>
  <r>
    <x v="2"/>
    <x v="1"/>
    <x v="1"/>
    <x v="2"/>
    <n v="6729"/>
    <n v="8"/>
    <n v="3"/>
    <n v="53832"/>
    <n v="20187"/>
  </r>
  <r>
    <x v="2"/>
    <x v="2"/>
    <x v="1"/>
    <x v="2"/>
    <n v="5824"/>
    <n v="15"/>
    <n v="4"/>
    <n v="87360"/>
    <n v="23296"/>
  </r>
  <r>
    <x v="2"/>
    <x v="3"/>
    <x v="0"/>
    <x v="1"/>
    <n v="5856"/>
    <n v="12"/>
    <n v="4"/>
    <n v="70272"/>
    <n v="23424"/>
  </r>
  <r>
    <x v="2"/>
    <x v="4"/>
    <x v="0"/>
    <x v="0"/>
    <n v="6048"/>
    <n v="12"/>
    <n v="5"/>
    <n v="72576"/>
    <n v="30240"/>
  </r>
  <r>
    <x v="2"/>
    <x v="5"/>
    <x v="1"/>
    <x v="1"/>
    <n v="4335"/>
    <n v="15"/>
    <n v="7"/>
    <n v="65025"/>
    <n v="30345"/>
  </r>
  <r>
    <x v="2"/>
    <x v="6"/>
    <x v="0"/>
    <x v="0"/>
    <n v="4003"/>
    <n v="20"/>
    <n v="10"/>
    <n v="80060"/>
    <n v="40030"/>
  </r>
  <r>
    <x v="2"/>
    <x v="7"/>
    <x v="0"/>
    <x v="2"/>
    <n v="3007"/>
    <n v="14"/>
    <n v="7"/>
    <n v="42098"/>
    <n v="21049"/>
  </r>
  <r>
    <x v="3"/>
    <x v="0"/>
    <x v="0"/>
    <x v="2"/>
    <n v="4582"/>
    <n v="10"/>
    <n v="3"/>
    <n v="45820"/>
    <n v="13746"/>
  </r>
  <r>
    <x v="3"/>
    <x v="1"/>
    <x v="1"/>
    <x v="3"/>
    <n v="6769"/>
    <n v="8"/>
    <n v="3"/>
    <n v="54152"/>
    <n v="20307"/>
  </r>
  <r>
    <x v="3"/>
    <x v="2"/>
    <x v="1"/>
    <x v="2"/>
    <n v="3777"/>
    <n v="15"/>
    <n v="4"/>
    <n v="56655"/>
    <n v="15108"/>
  </r>
  <r>
    <x v="3"/>
    <x v="3"/>
    <x v="0"/>
    <x v="0"/>
    <n v="5990"/>
    <n v="12"/>
    <n v="4"/>
    <n v="71880"/>
    <n v="23960"/>
  </r>
  <r>
    <x v="3"/>
    <x v="4"/>
    <x v="0"/>
    <x v="0"/>
    <n v="5441"/>
    <n v="12"/>
    <n v="5"/>
    <n v="65292"/>
    <n v="27205"/>
  </r>
  <r>
    <x v="3"/>
    <x v="5"/>
    <x v="1"/>
    <x v="2"/>
    <n v="3155"/>
    <n v="15"/>
    <n v="7"/>
    <n v="47325"/>
    <n v="22085"/>
  </r>
  <r>
    <x v="3"/>
    <x v="6"/>
    <x v="0"/>
    <x v="2"/>
    <n v="5079"/>
    <n v="20"/>
    <n v="10"/>
    <n v="101580"/>
    <n v="50790"/>
  </r>
  <r>
    <x v="3"/>
    <x v="7"/>
    <x v="0"/>
    <x v="0"/>
    <n v="6203"/>
    <n v="14"/>
    <n v="7"/>
    <n v="86842"/>
    <n v="43421"/>
  </r>
  <r>
    <x v="4"/>
    <x v="0"/>
    <x v="0"/>
    <x v="1"/>
    <n v="6793"/>
    <n v="10"/>
    <n v="3"/>
    <n v="67930"/>
    <n v="20379"/>
  </r>
  <r>
    <x v="4"/>
    <x v="1"/>
    <x v="1"/>
    <x v="2"/>
    <n v="5177"/>
    <n v="8"/>
    <n v="3"/>
    <n v="41416"/>
    <n v="15531"/>
  </r>
  <r>
    <x v="4"/>
    <x v="2"/>
    <x v="1"/>
    <x v="2"/>
    <n v="3800"/>
    <n v="15"/>
    <n v="4"/>
    <n v="57000"/>
    <n v="15200"/>
  </r>
  <r>
    <x v="4"/>
    <x v="3"/>
    <x v="0"/>
    <x v="1"/>
    <n v="6132"/>
    <n v="12"/>
    <n v="4"/>
    <n v="73584"/>
    <n v="24528"/>
  </r>
  <r>
    <x v="4"/>
    <x v="4"/>
    <x v="0"/>
    <x v="1"/>
    <n v="3210"/>
    <n v="12"/>
    <n v="5"/>
    <n v="38520"/>
    <n v="16050"/>
  </r>
  <r>
    <x v="4"/>
    <x v="5"/>
    <x v="1"/>
    <x v="0"/>
    <n v="4511"/>
    <n v="15"/>
    <n v="7"/>
    <n v="67665"/>
    <n v="31577"/>
  </r>
  <r>
    <x v="4"/>
    <x v="6"/>
    <x v="0"/>
    <x v="1"/>
    <n v="5614"/>
    <n v="20"/>
    <n v="10"/>
    <n v="112280"/>
    <n v="56140"/>
  </r>
  <r>
    <x v="4"/>
    <x v="7"/>
    <x v="0"/>
    <x v="2"/>
    <n v="3944"/>
    <n v="14"/>
    <n v="7"/>
    <n v="55216"/>
    <n v="27608"/>
  </r>
  <r>
    <x v="5"/>
    <x v="0"/>
    <x v="0"/>
    <x v="0"/>
    <n v="4032"/>
    <n v="10"/>
    <n v="3"/>
    <n v="40320"/>
    <n v="12096"/>
  </r>
  <r>
    <x v="5"/>
    <x v="1"/>
    <x v="1"/>
    <x v="3"/>
    <n v="3115"/>
    <n v="8"/>
    <n v="3"/>
    <n v="24920"/>
    <n v="9345"/>
  </r>
  <r>
    <x v="5"/>
    <x v="2"/>
    <x v="1"/>
    <x v="3"/>
    <n v="5134"/>
    <n v="15"/>
    <n v="4"/>
    <n v="77010"/>
    <n v="20536"/>
  </r>
  <r>
    <x v="5"/>
    <x v="3"/>
    <x v="0"/>
    <x v="0"/>
    <n v="5701"/>
    <n v="12"/>
    <n v="4"/>
    <n v="68412"/>
    <n v="22804"/>
  </r>
  <r>
    <x v="5"/>
    <x v="4"/>
    <x v="0"/>
    <x v="0"/>
    <n v="3882"/>
    <n v="12"/>
    <n v="5"/>
    <n v="46584"/>
    <n v="19410"/>
  </r>
  <r>
    <x v="5"/>
    <x v="5"/>
    <x v="1"/>
    <x v="1"/>
    <n v="4175"/>
    <n v="15"/>
    <n v="7"/>
    <n v="62625"/>
    <n v="29225"/>
  </r>
  <r>
    <x v="5"/>
    <x v="6"/>
    <x v="0"/>
    <x v="2"/>
    <n v="4583"/>
    <n v="20"/>
    <n v="10"/>
    <n v="91660"/>
    <n v="45830"/>
  </r>
  <r>
    <x v="5"/>
    <x v="7"/>
    <x v="0"/>
    <x v="3"/>
    <n v="3231"/>
    <n v="14"/>
    <n v="7"/>
    <n v="45234"/>
    <n v="22617"/>
  </r>
  <r>
    <x v="6"/>
    <x v="0"/>
    <x v="0"/>
    <x v="0"/>
    <n v="3173"/>
    <n v="10"/>
    <n v="3"/>
    <n v="31730"/>
    <n v="9519"/>
  </r>
  <r>
    <x v="6"/>
    <x v="1"/>
    <x v="1"/>
    <x v="0"/>
    <n v="5724"/>
    <n v="8"/>
    <n v="3"/>
    <n v="45792"/>
    <n v="17172"/>
  </r>
  <r>
    <x v="6"/>
    <x v="2"/>
    <x v="1"/>
    <x v="3"/>
    <n v="6103"/>
    <n v="15"/>
    <n v="4"/>
    <n v="91545"/>
    <n v="24412"/>
  </r>
  <r>
    <x v="6"/>
    <x v="3"/>
    <x v="0"/>
    <x v="3"/>
    <n v="6785"/>
    <n v="12"/>
    <n v="4"/>
    <n v="81420"/>
    <n v="27140"/>
  </r>
  <r>
    <x v="6"/>
    <x v="4"/>
    <x v="0"/>
    <x v="3"/>
    <n v="3027"/>
    <n v="12"/>
    <n v="5"/>
    <n v="36324"/>
    <n v="15135"/>
  </r>
  <r>
    <x v="6"/>
    <x v="5"/>
    <x v="1"/>
    <x v="3"/>
    <n v="5016"/>
    <n v="15"/>
    <n v="7"/>
    <n v="75240"/>
    <n v="35112"/>
  </r>
  <r>
    <x v="6"/>
    <x v="6"/>
    <x v="0"/>
    <x v="3"/>
    <n v="3827"/>
    <n v="20"/>
    <n v="10"/>
    <n v="76540"/>
    <n v="38270"/>
  </r>
  <r>
    <x v="6"/>
    <x v="7"/>
    <x v="0"/>
    <x v="2"/>
    <n v="5032"/>
    <n v="14"/>
    <n v="7"/>
    <n v="70448"/>
    <n v="35224"/>
  </r>
  <r>
    <x v="7"/>
    <x v="0"/>
    <x v="0"/>
    <x v="0"/>
    <n v="3997"/>
    <n v="10"/>
    <n v="3"/>
    <n v="39970"/>
    <n v="11991"/>
  </r>
  <r>
    <x v="7"/>
    <x v="1"/>
    <x v="1"/>
    <x v="1"/>
    <n v="5920"/>
    <n v="8"/>
    <n v="3"/>
    <n v="47360"/>
    <n v="17760"/>
  </r>
  <r>
    <x v="7"/>
    <x v="2"/>
    <x v="1"/>
    <x v="1"/>
    <n v="6481"/>
    <n v="15"/>
    <n v="4"/>
    <n v="97215"/>
    <n v="25924"/>
  </r>
  <r>
    <x v="7"/>
    <x v="3"/>
    <x v="0"/>
    <x v="2"/>
    <n v="5501"/>
    <n v="12"/>
    <n v="4"/>
    <n v="66012"/>
    <n v="22004"/>
  </r>
  <r>
    <x v="7"/>
    <x v="4"/>
    <x v="0"/>
    <x v="1"/>
    <n v="6949"/>
    <n v="12"/>
    <n v="5"/>
    <n v="83388"/>
    <n v="34745"/>
  </r>
  <r>
    <x v="7"/>
    <x v="5"/>
    <x v="1"/>
    <x v="1"/>
    <n v="5439"/>
    <n v="15"/>
    <n v="7"/>
    <n v="81585"/>
    <n v="38073"/>
  </r>
  <r>
    <x v="7"/>
    <x v="6"/>
    <x v="0"/>
    <x v="3"/>
    <n v="5709"/>
    <n v="20"/>
    <n v="10"/>
    <n v="114180"/>
    <n v="57090"/>
  </r>
  <r>
    <x v="7"/>
    <x v="7"/>
    <x v="0"/>
    <x v="2"/>
    <n v="5706"/>
    <n v="14"/>
    <n v="7"/>
    <n v="79884"/>
    <n v="39942"/>
  </r>
  <r>
    <x v="8"/>
    <x v="0"/>
    <x v="0"/>
    <x v="3"/>
    <n v="3307"/>
    <n v="10"/>
    <n v="3"/>
    <n v="33070"/>
    <n v="9921"/>
  </r>
  <r>
    <x v="8"/>
    <x v="1"/>
    <x v="1"/>
    <x v="0"/>
    <n v="6277"/>
    <n v="8"/>
    <n v="3"/>
    <n v="50216"/>
    <n v="18831"/>
  </r>
  <r>
    <x v="8"/>
    <x v="2"/>
    <x v="1"/>
    <x v="1"/>
    <n v="6941"/>
    <n v="15"/>
    <n v="4"/>
    <n v="104115"/>
    <n v="27764"/>
  </r>
  <r>
    <x v="8"/>
    <x v="3"/>
    <x v="0"/>
    <x v="3"/>
    <n v="3788"/>
    <n v="12"/>
    <n v="4"/>
    <n v="45456"/>
    <n v="15152"/>
  </r>
  <r>
    <x v="8"/>
    <x v="4"/>
    <x v="0"/>
    <x v="2"/>
    <n v="4421"/>
    <n v="12"/>
    <n v="5"/>
    <n v="53052"/>
    <n v="22105"/>
  </r>
  <r>
    <x v="8"/>
    <x v="5"/>
    <x v="1"/>
    <x v="3"/>
    <n v="6364"/>
    <n v="15"/>
    <n v="7"/>
    <n v="95460"/>
    <n v="44548"/>
  </r>
  <r>
    <x v="8"/>
    <x v="6"/>
    <x v="0"/>
    <x v="1"/>
    <n v="4347"/>
    <n v="20"/>
    <n v="10"/>
    <n v="86940"/>
    <n v="43470"/>
  </r>
  <r>
    <x v="8"/>
    <x v="7"/>
    <x v="0"/>
    <x v="1"/>
    <n v="4691"/>
    <n v="14"/>
    <n v="7"/>
    <n v="65674"/>
    <n v="32837"/>
  </r>
  <r>
    <x v="9"/>
    <x v="0"/>
    <x v="0"/>
    <x v="1"/>
    <n v="4560"/>
    <n v="10"/>
    <n v="3"/>
    <n v="45600"/>
    <n v="13680"/>
  </r>
  <r>
    <x v="9"/>
    <x v="1"/>
    <x v="1"/>
    <x v="2"/>
    <n v="5765"/>
    <n v="8"/>
    <n v="3"/>
    <n v="46120"/>
    <n v="17295"/>
  </r>
  <r>
    <x v="9"/>
    <x v="2"/>
    <x v="1"/>
    <x v="0"/>
    <n v="3180"/>
    <n v="15"/>
    <n v="4"/>
    <n v="47700"/>
    <n v="12720"/>
  </r>
  <r>
    <x v="9"/>
    <x v="3"/>
    <x v="0"/>
    <x v="1"/>
    <n v="4006"/>
    <n v="12"/>
    <n v="4"/>
    <n v="48072"/>
    <n v="16024"/>
  </r>
  <r>
    <x v="9"/>
    <x v="4"/>
    <x v="0"/>
    <x v="3"/>
    <n v="6085"/>
    <n v="12"/>
    <n v="5"/>
    <n v="73020"/>
    <n v="30425"/>
  </r>
  <r>
    <x v="9"/>
    <x v="5"/>
    <x v="1"/>
    <x v="2"/>
    <n v="5807"/>
    <n v="15"/>
    <n v="7"/>
    <n v="87105"/>
    <n v="40649"/>
  </r>
  <r>
    <x v="9"/>
    <x v="6"/>
    <x v="0"/>
    <x v="1"/>
    <n v="3212"/>
    <n v="20"/>
    <n v="10"/>
    <n v="64240"/>
    <n v="32120"/>
  </r>
  <r>
    <x v="9"/>
    <x v="7"/>
    <x v="0"/>
    <x v="1"/>
    <n v="4831"/>
    <n v="14"/>
    <n v="7"/>
    <n v="67634"/>
    <n v="33817"/>
  </r>
  <r>
    <x v="10"/>
    <x v="0"/>
    <x v="0"/>
    <x v="2"/>
    <n v="4644"/>
    <n v="10"/>
    <n v="3"/>
    <n v="46440"/>
    <n v="13932"/>
  </r>
  <r>
    <x v="10"/>
    <x v="1"/>
    <x v="1"/>
    <x v="1"/>
    <n v="4123"/>
    <n v="8"/>
    <n v="3"/>
    <n v="32984"/>
    <n v="12369"/>
  </r>
  <r>
    <x v="10"/>
    <x v="2"/>
    <x v="1"/>
    <x v="1"/>
    <n v="6448"/>
    <n v="15"/>
    <n v="4"/>
    <n v="96720"/>
    <n v="25792"/>
  </r>
  <r>
    <x v="10"/>
    <x v="3"/>
    <x v="0"/>
    <x v="3"/>
    <n v="6188"/>
    <n v="12"/>
    <n v="4"/>
    <n v="74256"/>
    <n v="24752"/>
  </r>
  <r>
    <x v="10"/>
    <x v="4"/>
    <x v="0"/>
    <x v="3"/>
    <n v="6737"/>
    <n v="12"/>
    <n v="5"/>
    <n v="80844"/>
    <n v="33685"/>
  </r>
  <r>
    <x v="10"/>
    <x v="5"/>
    <x v="1"/>
    <x v="3"/>
    <n v="5368"/>
    <n v="15"/>
    <n v="7"/>
    <n v="80520"/>
    <n v="37576"/>
  </r>
  <r>
    <x v="10"/>
    <x v="6"/>
    <x v="0"/>
    <x v="3"/>
    <n v="3634"/>
    <n v="20"/>
    <n v="10"/>
    <n v="72680"/>
    <n v="36340"/>
  </r>
  <r>
    <x v="10"/>
    <x v="7"/>
    <x v="0"/>
    <x v="3"/>
    <n v="6183"/>
    <n v="14"/>
    <n v="7"/>
    <n v="86562"/>
    <n v="43281"/>
  </r>
  <r>
    <x v="11"/>
    <x v="0"/>
    <x v="0"/>
    <x v="2"/>
    <n v="5883"/>
    <n v="10"/>
    <n v="3"/>
    <n v="58830"/>
    <n v="17649"/>
  </r>
  <r>
    <x v="11"/>
    <x v="1"/>
    <x v="1"/>
    <x v="2"/>
    <n v="4605"/>
    <n v="8"/>
    <n v="3"/>
    <n v="36840"/>
    <n v="13815"/>
  </r>
  <r>
    <x v="11"/>
    <x v="2"/>
    <x v="1"/>
    <x v="0"/>
    <n v="4317"/>
    <n v="15"/>
    <n v="4"/>
    <n v="64755"/>
    <n v="17268"/>
  </r>
  <r>
    <x v="11"/>
    <x v="3"/>
    <x v="0"/>
    <x v="1"/>
    <n v="4679"/>
    <n v="12"/>
    <n v="4"/>
    <n v="56148"/>
    <n v="18716"/>
  </r>
  <r>
    <x v="11"/>
    <x v="4"/>
    <x v="0"/>
    <x v="0"/>
    <n v="5633"/>
    <n v="12"/>
    <n v="5"/>
    <n v="67596"/>
    <n v="28165"/>
  </r>
  <r>
    <x v="11"/>
    <x v="5"/>
    <x v="1"/>
    <x v="0"/>
    <n v="4327"/>
    <n v="15"/>
    <n v="7"/>
    <n v="64905"/>
    <n v="30289"/>
  </r>
  <r>
    <x v="11"/>
    <x v="6"/>
    <x v="0"/>
    <x v="0"/>
    <n v="3903"/>
    <n v="20"/>
    <n v="10"/>
    <n v="78060"/>
    <n v="39030"/>
  </r>
  <r>
    <x v="11"/>
    <x v="7"/>
    <x v="0"/>
    <x v="3"/>
    <n v="6343"/>
    <n v="14"/>
    <n v="7"/>
    <n v="88802"/>
    <n v="444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A580E2-1FF7-42AF-8ECD-C84D641E0ACE}"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9" firstHeaderRow="1" firstDataRow="2" firstDataCol="1"/>
  <pivotFields count="9">
    <pivotField showAll="0"/>
    <pivotField showAll="0"/>
    <pivotField axis="axisCol" showAll="0">
      <items count="3">
        <item x="1"/>
        <item x="0"/>
        <item t="default"/>
      </items>
    </pivotField>
    <pivotField axis="axisRow" showAll="0">
      <items count="5">
        <item x="0"/>
        <item x="1"/>
        <item x="3"/>
        <item x="2"/>
        <item t="default"/>
      </items>
    </pivotField>
    <pivotField showAll="0"/>
    <pivotField showAll="0"/>
    <pivotField showAll="0"/>
    <pivotField dataField="1" numFmtId="6" showAll="0"/>
    <pivotField numFmtId="6" showAll="0"/>
  </pivotFields>
  <rowFields count="1">
    <field x="3"/>
  </rowFields>
  <rowItems count="5">
    <i>
      <x/>
    </i>
    <i>
      <x v="1"/>
    </i>
    <i>
      <x v="2"/>
    </i>
    <i>
      <x v="3"/>
    </i>
    <i t="grand">
      <x/>
    </i>
  </rowItems>
  <colFields count="1">
    <field x="2"/>
  </colFields>
  <colItems count="3">
    <i>
      <x/>
    </i>
    <i>
      <x v="1"/>
    </i>
    <i t="grand">
      <x/>
    </i>
  </colItems>
  <dataFields count="1">
    <dataField name="Sum of Total Reven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22EF18-8DB9-49FC-8C52-B325FF70A400}"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G3:J17" firstHeaderRow="1" firstDataRow="2" firstDataCol="1"/>
  <pivotFields count="9">
    <pivotField axis="axisRow" showAll="0">
      <items count="13">
        <item x="0"/>
        <item x="1"/>
        <item x="2"/>
        <item x="3"/>
        <item x="4"/>
        <item x="5"/>
        <item x="6"/>
        <item x="7"/>
        <item x="8"/>
        <item x="9"/>
        <item x="10"/>
        <item x="11"/>
        <item t="default"/>
      </items>
    </pivotField>
    <pivotField showAll="0">
      <items count="9">
        <item x="5"/>
        <item x="4"/>
        <item x="1"/>
        <item x="3"/>
        <item x="7"/>
        <item x="2"/>
        <item x="0"/>
        <item x="6"/>
        <item t="default"/>
      </items>
    </pivotField>
    <pivotField axis="axisCol" showAll="0">
      <items count="3">
        <item x="1"/>
        <item x="0"/>
        <item t="default"/>
      </items>
    </pivotField>
    <pivotField showAll="0"/>
    <pivotField showAll="0"/>
    <pivotField showAll="0"/>
    <pivotField showAll="0"/>
    <pivotField numFmtId="6" showAll="0"/>
    <pivotField dataField="1" numFmtId="6" showAll="0"/>
  </pivotFields>
  <rowFields count="1">
    <field x="0"/>
  </rowFields>
  <rowItems count="13">
    <i>
      <x/>
    </i>
    <i>
      <x v="1"/>
    </i>
    <i>
      <x v="2"/>
    </i>
    <i>
      <x v="3"/>
    </i>
    <i>
      <x v="4"/>
    </i>
    <i>
      <x v="5"/>
    </i>
    <i>
      <x v="6"/>
    </i>
    <i>
      <x v="7"/>
    </i>
    <i>
      <x v="8"/>
    </i>
    <i>
      <x v="9"/>
    </i>
    <i>
      <x v="10"/>
    </i>
    <i>
      <x v="11"/>
    </i>
    <i t="grand">
      <x/>
    </i>
  </rowItems>
  <colFields count="1">
    <field x="2"/>
  </colFields>
  <colItems count="3">
    <i>
      <x/>
    </i>
    <i>
      <x v="1"/>
    </i>
    <i t="grand">
      <x/>
    </i>
  </colItems>
  <dataFields count="1">
    <dataField name="Sum of Total Profi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86A1B6-7AA9-4477-B42E-33B3A5E1007C}"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9" firstHeaderRow="1" firstDataRow="2" firstDataCol="1"/>
  <pivotFields count="9">
    <pivotField showAll="0"/>
    <pivotField showAll="0"/>
    <pivotField axis="axisCol" showAll="0">
      <items count="3">
        <item x="1"/>
        <item x="0"/>
        <item t="default"/>
      </items>
    </pivotField>
    <pivotField axis="axisRow" showAll="0">
      <items count="5">
        <item x="0"/>
        <item x="1"/>
        <item x="3"/>
        <item x="2"/>
        <item t="default"/>
      </items>
    </pivotField>
    <pivotField showAll="0"/>
    <pivotField showAll="0"/>
    <pivotField showAll="0"/>
    <pivotField dataField="1" numFmtId="6" showAll="0"/>
    <pivotField numFmtId="6" showAll="0"/>
  </pivotFields>
  <rowFields count="1">
    <field x="3"/>
  </rowFields>
  <rowItems count="5">
    <i>
      <x/>
    </i>
    <i>
      <x v="1"/>
    </i>
    <i>
      <x v="2"/>
    </i>
    <i>
      <x v="3"/>
    </i>
    <i t="grand">
      <x/>
    </i>
  </rowItems>
  <colFields count="1">
    <field x="2"/>
  </colFields>
  <colItems count="3">
    <i>
      <x/>
    </i>
    <i>
      <x v="1"/>
    </i>
    <i t="grand">
      <x/>
    </i>
  </colItems>
  <dataFields count="1">
    <dataField name="Sum of Total Revenue" fld="7" baseField="0" baseItem="0"/>
  </dataFields>
  <chartFormats count="2">
    <chartFormat chart="2" format="5" series="1">
      <pivotArea type="data" outline="0" fieldPosition="0">
        <references count="2">
          <reference field="4294967294" count="1" selected="0">
            <x v="0"/>
          </reference>
          <reference field="2" count="1" selected="0">
            <x v="0"/>
          </reference>
        </references>
      </pivotArea>
    </chartFormat>
    <chartFormat chart="2" format="6"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AE69A4-2857-49FB-B442-C15D8E26462A}"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I3:L17" firstHeaderRow="1" firstDataRow="2" firstDataCol="1"/>
  <pivotFields count="9">
    <pivotField axis="axisRow" showAll="0">
      <items count="13">
        <item x="0"/>
        <item x="1"/>
        <item x="2"/>
        <item x="3"/>
        <item x="4"/>
        <item x="5"/>
        <item x="6"/>
        <item x="7"/>
        <item x="8"/>
        <item x="9"/>
        <item x="10"/>
        <item x="11"/>
        <item t="default"/>
      </items>
    </pivotField>
    <pivotField showAll="0">
      <items count="9">
        <item x="5"/>
        <item x="4"/>
        <item x="1"/>
        <item x="3"/>
        <item x="7"/>
        <item x="2"/>
        <item x="0"/>
        <item x="6"/>
        <item t="default"/>
      </items>
    </pivotField>
    <pivotField axis="axisCol" showAll="0">
      <items count="3">
        <item x="1"/>
        <item x="0"/>
        <item t="default"/>
      </items>
    </pivotField>
    <pivotField showAll="0">
      <items count="5">
        <item x="0"/>
        <item x="1"/>
        <item x="3"/>
        <item x="2"/>
        <item t="default"/>
      </items>
    </pivotField>
    <pivotField dataField="1" showAll="0"/>
    <pivotField showAll="0"/>
    <pivotField showAll="0"/>
    <pivotField numFmtId="6" showAll="0"/>
    <pivotField numFmtId="6" showAll="0"/>
  </pivotFields>
  <rowFields count="1">
    <field x="0"/>
  </rowFields>
  <rowItems count="13">
    <i>
      <x/>
    </i>
    <i>
      <x v="1"/>
    </i>
    <i>
      <x v="2"/>
    </i>
    <i>
      <x v="3"/>
    </i>
    <i>
      <x v="4"/>
    </i>
    <i>
      <x v="5"/>
    </i>
    <i>
      <x v="6"/>
    </i>
    <i>
      <x v="7"/>
    </i>
    <i>
      <x v="8"/>
    </i>
    <i>
      <x v="9"/>
    </i>
    <i>
      <x v="10"/>
    </i>
    <i>
      <x v="11"/>
    </i>
    <i t="grand">
      <x/>
    </i>
  </rowItems>
  <colFields count="1">
    <field x="2"/>
  </colFields>
  <colItems count="3">
    <i>
      <x/>
    </i>
    <i>
      <x v="1"/>
    </i>
    <i t="grand">
      <x/>
    </i>
  </colItems>
  <dataFields count="1">
    <dataField name="Sum of Units Sold" fld="4" baseField="0" baseItem="0"/>
  </dataFields>
  <chartFormats count="2">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18E86EE-EA4B-480B-8D4C-424F2132B399}" sourceName="Product">
  <pivotTables>
    <pivotTable tabId="21" name="PivotTable4"/>
  </pivotTables>
  <data>
    <tabular pivotCacheId="1059356372">
      <items count="8">
        <i x="5" s="1"/>
        <i x="4" s="1"/>
        <i x="1" s="1"/>
        <i x="3" s="1"/>
        <i x="7" s="1"/>
        <i x="2"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F37C150-1F48-4AB0-AF94-B1C0FE9259B2}" sourceName="Category">
  <pivotTables>
    <pivotTable tabId="21" name="PivotTable4"/>
  </pivotTables>
  <data>
    <tabular pivotCacheId="105935637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E9FB6D49-FEDC-4EB2-B283-E1B31412D3A1}" cache="Slicer_Product" caption="Product" style="SlicerStyleDark1" rowHeight="241300"/>
  <slicer name="Category" xr10:uid="{994132FA-23BF-4546-A9C7-C7AAE16DF0D7}" cache="Slicer_Category" caption="Category" style="SlicerStyleDark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
  <sheetViews>
    <sheetView showGridLines="0" workbookViewId="0">
      <selection activeCell="S34" sqref="S34"/>
    </sheetView>
  </sheetViews>
  <sheetFormatPr defaultColWidth="9.1796875" defaultRowHeight="14.5" x14ac:dyDescent="0.35"/>
  <cols>
    <col min="1" max="1" width="24.1796875" style="1" bestFit="1" customWidth="1"/>
    <col min="2" max="13" width="10.81640625" style="1" bestFit="1" customWidth="1"/>
    <col min="14" max="14" width="12.1796875" style="1" bestFit="1" customWidth="1"/>
    <col min="15" max="16384" width="9.1796875" style="1"/>
  </cols>
  <sheetData>
    <row r="1" spans="1:20" ht="15" thickBot="1" x14ac:dyDescent="0.4"/>
    <row r="2" spans="1:20" ht="15" customHeight="1" x14ac:dyDescent="0.35">
      <c r="B2" s="119" t="s">
        <v>34</v>
      </c>
      <c r="C2" s="120"/>
      <c r="D2" s="120"/>
      <c r="E2" s="120"/>
      <c r="F2" s="120"/>
      <c r="G2" s="120"/>
      <c r="H2" s="120"/>
      <c r="I2" s="120"/>
      <c r="J2" s="120"/>
      <c r="K2" s="120"/>
      <c r="L2" s="120"/>
      <c r="M2" s="121"/>
    </row>
    <row r="3" spans="1:20" ht="15.75" customHeight="1" thickBot="1" x14ac:dyDescent="0.4">
      <c r="B3" s="122"/>
      <c r="C3" s="123"/>
      <c r="D3" s="123"/>
      <c r="E3" s="123"/>
      <c r="F3" s="123"/>
      <c r="G3" s="123"/>
      <c r="H3" s="123"/>
      <c r="I3" s="123"/>
      <c r="J3" s="123"/>
      <c r="K3" s="123"/>
      <c r="L3" s="123"/>
      <c r="M3" s="124"/>
    </row>
    <row r="4" spans="1:20" ht="15" thickBot="1" x14ac:dyDescent="0.4">
      <c r="A4" s="8" t="s">
        <v>26</v>
      </c>
      <c r="B4" s="23"/>
      <c r="C4" s="23"/>
      <c r="D4" s="23"/>
      <c r="E4" s="23"/>
      <c r="F4" s="23"/>
      <c r="G4" s="23"/>
      <c r="H4" s="23"/>
      <c r="I4" s="23"/>
      <c r="J4" s="23"/>
      <c r="K4" s="23"/>
      <c r="L4" s="23"/>
      <c r="M4" s="23"/>
      <c r="N4" s="24"/>
    </row>
    <row r="5" spans="1:20" x14ac:dyDescent="0.35">
      <c r="A5" s="20" t="s">
        <v>26</v>
      </c>
      <c r="B5" s="21">
        <v>42766</v>
      </c>
      <c r="C5" s="21">
        <f t="shared" ref="C5:M5" si="0">EOMONTH(B5,1)</f>
        <v>42794</v>
      </c>
      <c r="D5" s="21">
        <f t="shared" si="0"/>
        <v>42825</v>
      </c>
      <c r="E5" s="21">
        <f t="shared" si="0"/>
        <v>42855</v>
      </c>
      <c r="F5" s="21">
        <f t="shared" si="0"/>
        <v>42886</v>
      </c>
      <c r="G5" s="21">
        <f t="shared" si="0"/>
        <v>42916</v>
      </c>
      <c r="H5" s="21">
        <f t="shared" si="0"/>
        <v>42947</v>
      </c>
      <c r="I5" s="21">
        <f t="shared" si="0"/>
        <v>42978</v>
      </c>
      <c r="J5" s="21">
        <f t="shared" si="0"/>
        <v>43008</v>
      </c>
      <c r="K5" s="21">
        <f t="shared" si="0"/>
        <v>43039</v>
      </c>
      <c r="L5" s="21">
        <f t="shared" si="0"/>
        <v>43069</v>
      </c>
      <c r="M5" s="21">
        <f t="shared" si="0"/>
        <v>43100</v>
      </c>
      <c r="N5" s="22" t="s">
        <v>21</v>
      </c>
    </row>
    <row r="6" spans="1:20" s="4" customFormat="1" x14ac:dyDescent="0.35">
      <c r="A6" s="9" t="s">
        <v>19</v>
      </c>
      <c r="B6" s="26">
        <v>15834</v>
      </c>
      <c r="C6" s="26">
        <v>10013</v>
      </c>
      <c r="D6" s="26">
        <v>19847</v>
      </c>
      <c r="E6" s="26">
        <v>11779</v>
      </c>
      <c r="F6" s="26">
        <v>18676</v>
      </c>
      <c r="G6" s="26">
        <v>16925</v>
      </c>
      <c r="H6" s="26">
        <v>14118</v>
      </c>
      <c r="I6" s="26">
        <v>18720</v>
      </c>
      <c r="J6" s="26">
        <v>11084</v>
      </c>
      <c r="K6" s="26">
        <v>15806</v>
      </c>
      <c r="L6" s="26">
        <v>12851</v>
      </c>
      <c r="M6" s="26">
        <v>10795</v>
      </c>
      <c r="N6" s="30">
        <f>SUM(B6:M6)</f>
        <v>176448</v>
      </c>
      <c r="O6" s="1"/>
      <c r="P6" s="1"/>
      <c r="Q6" s="1"/>
      <c r="R6" s="1"/>
      <c r="S6" s="1"/>
      <c r="T6" s="1"/>
    </row>
    <row r="7" spans="1:20" x14ac:dyDescent="0.35">
      <c r="A7" s="9" t="s">
        <v>20</v>
      </c>
      <c r="B7" s="26">
        <v>15517.32</v>
      </c>
      <c r="C7" s="26">
        <v>9111.83</v>
      </c>
      <c r="D7" s="26">
        <v>17663.830000000002</v>
      </c>
      <c r="E7" s="26">
        <v>12956.9</v>
      </c>
      <c r="F7" s="26">
        <v>17555.439999999999</v>
      </c>
      <c r="G7" s="26">
        <v>19125.25</v>
      </c>
      <c r="H7" s="26">
        <v>14259.18</v>
      </c>
      <c r="I7" s="26">
        <v>16660.8</v>
      </c>
      <c r="J7" s="26">
        <v>10086.44</v>
      </c>
      <c r="K7" s="26">
        <v>18651.080000000002</v>
      </c>
      <c r="L7" s="26">
        <v>11437.39</v>
      </c>
      <c r="M7" s="26">
        <v>12090.4</v>
      </c>
      <c r="N7" s="30">
        <f>SUM(B7:M7)</f>
        <v>175115.86000000002</v>
      </c>
    </row>
    <row r="8" spans="1:20" x14ac:dyDescent="0.35">
      <c r="A8" s="9" t="s">
        <v>1</v>
      </c>
      <c r="B8" s="26">
        <f>B6-B7</f>
        <v>316.68000000000029</v>
      </c>
      <c r="C8" s="26">
        <f t="shared" ref="C8:N8" si="1">C6-C7</f>
        <v>901.17000000000007</v>
      </c>
      <c r="D8" s="26">
        <f t="shared" si="1"/>
        <v>2183.1699999999983</v>
      </c>
      <c r="E8" s="26">
        <f t="shared" si="1"/>
        <v>-1177.8999999999996</v>
      </c>
      <c r="F8" s="26">
        <f t="shared" si="1"/>
        <v>1120.5600000000013</v>
      </c>
      <c r="G8" s="26">
        <f t="shared" si="1"/>
        <v>-2200.25</v>
      </c>
      <c r="H8" s="26">
        <f t="shared" si="1"/>
        <v>-141.18000000000029</v>
      </c>
      <c r="I8" s="26">
        <f t="shared" si="1"/>
        <v>2059.2000000000007</v>
      </c>
      <c r="J8" s="26">
        <f t="shared" si="1"/>
        <v>997.55999999999949</v>
      </c>
      <c r="K8" s="26">
        <f t="shared" si="1"/>
        <v>-2845.0800000000017</v>
      </c>
      <c r="L8" s="26">
        <f t="shared" si="1"/>
        <v>1413.6100000000006</v>
      </c>
      <c r="M8" s="26">
        <f t="shared" si="1"/>
        <v>-1295.3999999999996</v>
      </c>
      <c r="N8" s="30">
        <f t="shared" si="1"/>
        <v>1332.1399999999849</v>
      </c>
    </row>
    <row r="9" spans="1:20" ht="15" thickBot="1" x14ac:dyDescent="0.4">
      <c r="A9" s="12" t="s">
        <v>22</v>
      </c>
      <c r="B9" s="13">
        <f>B8/B7</f>
        <v>2.0408163265306142E-2</v>
      </c>
      <c r="C9" s="13">
        <f t="shared" ref="C9:N9" si="2">C8/C7</f>
        <v>9.8901098901098911E-2</v>
      </c>
      <c r="D9" s="13">
        <f t="shared" si="2"/>
        <v>0.12359550561797741</v>
      </c>
      <c r="E9" s="13">
        <f t="shared" si="2"/>
        <v>-9.0909090909090884E-2</v>
      </c>
      <c r="F9" s="13">
        <f t="shared" si="2"/>
        <v>6.3829787234042631E-2</v>
      </c>
      <c r="G9" s="13">
        <f t="shared" si="2"/>
        <v>-0.11504424778761062</v>
      </c>
      <c r="H9" s="13">
        <f t="shared" si="2"/>
        <v>-9.9009900990099219E-3</v>
      </c>
      <c r="I9" s="13">
        <f t="shared" si="2"/>
        <v>0.12359550561797758</v>
      </c>
      <c r="J9" s="13">
        <f t="shared" si="2"/>
        <v>9.8901098901098841E-2</v>
      </c>
      <c r="K9" s="13">
        <f t="shared" si="2"/>
        <v>-0.15254237288135603</v>
      </c>
      <c r="L9" s="13">
        <f t="shared" si="2"/>
        <v>0.12359550561797758</v>
      </c>
      <c r="M9" s="13">
        <f t="shared" si="2"/>
        <v>-0.10714285714285711</v>
      </c>
      <c r="N9" s="14">
        <f t="shared" si="2"/>
        <v>7.6071921755115996E-3</v>
      </c>
    </row>
    <row r="10" spans="1:20" s="2" customFormat="1" ht="15" thickBot="1" x14ac:dyDescent="0.4">
      <c r="A10" s="40"/>
      <c r="B10" s="10"/>
      <c r="C10" s="10"/>
      <c r="D10" s="10"/>
      <c r="E10" s="10"/>
      <c r="F10" s="10"/>
      <c r="G10" s="10"/>
      <c r="H10" s="10"/>
      <c r="I10" s="10"/>
      <c r="J10" s="10"/>
      <c r="K10" s="10"/>
      <c r="L10" s="10"/>
      <c r="M10" s="10"/>
      <c r="N10" s="11"/>
      <c r="O10" s="1"/>
      <c r="P10" s="1"/>
      <c r="Q10" s="1"/>
      <c r="R10" s="1"/>
      <c r="S10" s="1"/>
      <c r="T10" s="1"/>
    </row>
    <row r="11" spans="1:20" ht="15" thickBot="1" x14ac:dyDescent="0.4">
      <c r="A11" s="41" t="s">
        <v>23</v>
      </c>
      <c r="B11" s="42"/>
      <c r="C11" s="42"/>
      <c r="D11" s="42"/>
      <c r="E11" s="42"/>
      <c r="F11" s="42"/>
      <c r="G11" s="42"/>
      <c r="H11" s="42"/>
      <c r="I11" s="42"/>
      <c r="J11" s="42"/>
      <c r="K11" s="42"/>
      <c r="L11" s="42"/>
      <c r="M11" s="42"/>
      <c r="N11" s="43"/>
    </row>
    <row r="12" spans="1:20" x14ac:dyDescent="0.35">
      <c r="A12" s="20" t="s">
        <v>28</v>
      </c>
      <c r="B12" s="21">
        <f t="shared" ref="B12:N12" si="3">B5</f>
        <v>42766</v>
      </c>
      <c r="C12" s="21">
        <f t="shared" si="3"/>
        <v>42794</v>
      </c>
      <c r="D12" s="21">
        <f t="shared" si="3"/>
        <v>42825</v>
      </c>
      <c r="E12" s="21">
        <f t="shared" si="3"/>
        <v>42855</v>
      </c>
      <c r="F12" s="21">
        <f t="shared" si="3"/>
        <v>42886</v>
      </c>
      <c r="G12" s="21">
        <f t="shared" si="3"/>
        <v>42916</v>
      </c>
      <c r="H12" s="21">
        <f t="shared" si="3"/>
        <v>42947</v>
      </c>
      <c r="I12" s="21">
        <f t="shared" si="3"/>
        <v>42978</v>
      </c>
      <c r="J12" s="21">
        <f t="shared" si="3"/>
        <v>43008</v>
      </c>
      <c r="K12" s="21">
        <f t="shared" si="3"/>
        <v>43039</v>
      </c>
      <c r="L12" s="21">
        <f t="shared" si="3"/>
        <v>43069</v>
      </c>
      <c r="M12" s="21">
        <f t="shared" si="3"/>
        <v>43100</v>
      </c>
      <c r="N12" s="22" t="str">
        <f t="shared" si="3"/>
        <v>Gross Total</v>
      </c>
    </row>
    <row r="13" spans="1:20" x14ac:dyDescent="0.35">
      <c r="A13" s="15" t="s">
        <v>24</v>
      </c>
      <c r="B13" s="26">
        <v>4750.2</v>
      </c>
      <c r="C13" s="26">
        <v>2503.25</v>
      </c>
      <c r="D13" s="26">
        <v>3175.52</v>
      </c>
      <c r="E13" s="26">
        <v>2944.75</v>
      </c>
      <c r="F13" s="26">
        <v>4108.72</v>
      </c>
      <c r="G13" s="26">
        <v>2031</v>
      </c>
      <c r="H13" s="26">
        <v>1411.8000000000002</v>
      </c>
      <c r="I13" s="26">
        <v>3182.4</v>
      </c>
      <c r="J13" s="26">
        <v>1995.12</v>
      </c>
      <c r="K13" s="26">
        <v>4741.8</v>
      </c>
      <c r="L13" s="26">
        <v>3726.79</v>
      </c>
      <c r="M13" s="26">
        <v>1295.3999999999999</v>
      </c>
      <c r="N13" s="11">
        <f t="shared" ref="N13:N15" si="4">SUM(B13:M13)</f>
        <v>35866.75</v>
      </c>
    </row>
    <row r="14" spans="1:20" x14ac:dyDescent="0.35">
      <c r="A14" s="16" t="s">
        <v>25</v>
      </c>
      <c r="B14" s="27">
        <v>3800.16</v>
      </c>
      <c r="C14" s="27">
        <v>1602.08</v>
      </c>
      <c r="D14" s="27">
        <v>3770.93</v>
      </c>
      <c r="E14" s="27">
        <v>2591.38</v>
      </c>
      <c r="F14" s="27">
        <v>4295.4799999999996</v>
      </c>
      <c r="G14" s="27">
        <v>4062</v>
      </c>
      <c r="H14" s="27">
        <v>5082.4799999999996</v>
      </c>
      <c r="I14" s="27">
        <v>7113.6</v>
      </c>
      <c r="J14" s="27">
        <v>2438.48</v>
      </c>
      <c r="K14" s="27">
        <v>5057.92</v>
      </c>
      <c r="L14" s="27">
        <v>2056.16</v>
      </c>
      <c r="M14" s="27">
        <v>4102.1000000000004</v>
      </c>
      <c r="N14" s="11">
        <f t="shared" si="4"/>
        <v>45972.77</v>
      </c>
    </row>
    <row r="15" spans="1:20" x14ac:dyDescent="0.35">
      <c r="A15" s="16" t="s">
        <v>27</v>
      </c>
      <c r="B15" s="28">
        <v>7283.64</v>
      </c>
      <c r="C15" s="28">
        <v>5907.67</v>
      </c>
      <c r="D15" s="28">
        <v>12900.55</v>
      </c>
      <c r="E15" s="28">
        <v>6242.87</v>
      </c>
      <c r="F15" s="28">
        <v>10271.799999999999</v>
      </c>
      <c r="G15" s="28">
        <v>10832</v>
      </c>
      <c r="H15" s="28">
        <v>7623.72</v>
      </c>
      <c r="I15" s="28">
        <v>8424</v>
      </c>
      <c r="J15" s="28">
        <v>6650.4</v>
      </c>
      <c r="K15" s="28">
        <v>6006.28</v>
      </c>
      <c r="L15" s="28">
        <v>7068.05</v>
      </c>
      <c r="M15" s="28">
        <v>5397.5</v>
      </c>
      <c r="N15" s="11">
        <f t="shared" si="4"/>
        <v>94608.48</v>
      </c>
    </row>
    <row r="16" spans="1:20" x14ac:dyDescent="0.35">
      <c r="A16" s="25" t="s">
        <v>19</v>
      </c>
      <c r="B16" s="29">
        <v>15834</v>
      </c>
      <c r="C16" s="29">
        <v>10013</v>
      </c>
      <c r="D16" s="29">
        <v>19847</v>
      </c>
      <c r="E16" s="29">
        <v>11779</v>
      </c>
      <c r="F16" s="29">
        <v>18676</v>
      </c>
      <c r="G16" s="29">
        <v>16925</v>
      </c>
      <c r="H16" s="29">
        <v>14118</v>
      </c>
      <c r="I16" s="29">
        <v>18720</v>
      </c>
      <c r="J16" s="29">
        <v>11084</v>
      </c>
      <c r="K16" s="29">
        <v>15806</v>
      </c>
      <c r="L16" s="29">
        <v>12851</v>
      </c>
      <c r="M16" s="29">
        <v>10795</v>
      </c>
      <c r="N16" s="31">
        <f>SUM(B16:M16)</f>
        <v>176448</v>
      </c>
    </row>
    <row r="17" spans="1:14" ht="15" thickBot="1" x14ac:dyDescent="0.4">
      <c r="A17" s="17"/>
      <c r="B17" s="18"/>
      <c r="C17" s="18"/>
      <c r="D17" s="18"/>
      <c r="E17" s="18"/>
      <c r="F17" s="18"/>
      <c r="G17" s="18"/>
      <c r="H17" s="18"/>
      <c r="I17" s="18"/>
      <c r="J17" s="18"/>
      <c r="K17" s="18"/>
      <c r="L17" s="18"/>
      <c r="M17" s="18"/>
      <c r="N17" s="19"/>
    </row>
    <row r="18" spans="1:14" ht="15" thickBot="1" x14ac:dyDescent="0.4">
      <c r="A18" s="8" t="s">
        <v>17</v>
      </c>
      <c r="B18" s="23"/>
      <c r="C18" s="23"/>
      <c r="D18" s="23"/>
      <c r="E18" s="23"/>
      <c r="F18" s="23"/>
      <c r="G18" s="23"/>
      <c r="H18" s="23"/>
      <c r="I18" s="23"/>
      <c r="J18" s="23"/>
      <c r="K18" s="23"/>
      <c r="L18" s="23"/>
      <c r="M18" s="23"/>
      <c r="N18" s="24"/>
    </row>
    <row r="19" spans="1:14" x14ac:dyDescent="0.35">
      <c r="A19" s="20" t="s">
        <v>18</v>
      </c>
      <c r="B19" s="21">
        <f t="shared" ref="B19:M19" si="5">B5</f>
        <v>42766</v>
      </c>
      <c r="C19" s="21">
        <f t="shared" si="5"/>
        <v>42794</v>
      </c>
      <c r="D19" s="21">
        <f t="shared" si="5"/>
        <v>42825</v>
      </c>
      <c r="E19" s="21">
        <f t="shared" si="5"/>
        <v>42855</v>
      </c>
      <c r="F19" s="21">
        <f t="shared" si="5"/>
        <v>42886</v>
      </c>
      <c r="G19" s="21">
        <f t="shared" si="5"/>
        <v>42916</v>
      </c>
      <c r="H19" s="21">
        <f t="shared" si="5"/>
        <v>42947</v>
      </c>
      <c r="I19" s="21">
        <f t="shared" si="5"/>
        <v>42978</v>
      </c>
      <c r="J19" s="21">
        <f t="shared" si="5"/>
        <v>43008</v>
      </c>
      <c r="K19" s="21">
        <f t="shared" si="5"/>
        <v>43039</v>
      </c>
      <c r="L19" s="21">
        <f t="shared" si="5"/>
        <v>43069</v>
      </c>
      <c r="M19" s="21">
        <f t="shared" si="5"/>
        <v>43100</v>
      </c>
      <c r="N19" s="22" t="str">
        <f>N12</f>
        <v>Gross Total</v>
      </c>
    </row>
    <row r="20" spans="1:14" x14ac:dyDescent="0.35">
      <c r="A20" s="32" t="s">
        <v>29</v>
      </c>
      <c r="B20" s="28">
        <v>4750.2</v>
      </c>
      <c r="C20" s="28">
        <v>3604.68</v>
      </c>
      <c r="D20" s="28">
        <v>7740.33</v>
      </c>
      <c r="E20" s="28">
        <v>4947.1799999999994</v>
      </c>
      <c r="F20" s="28">
        <v>5976.32</v>
      </c>
      <c r="G20" s="28">
        <v>7954.75</v>
      </c>
      <c r="H20" s="28">
        <v>3529.5</v>
      </c>
      <c r="I20" s="28">
        <v>8049.5999999999995</v>
      </c>
      <c r="J20" s="28">
        <v>3436.04</v>
      </c>
      <c r="K20" s="28">
        <v>6322.4000000000005</v>
      </c>
      <c r="L20" s="28">
        <v>4240.83</v>
      </c>
      <c r="M20" s="28">
        <v>3346.45</v>
      </c>
      <c r="N20" s="34">
        <f>SUM(B20:M20)</f>
        <v>63898.28</v>
      </c>
    </row>
    <row r="21" spans="1:14" x14ac:dyDescent="0.35">
      <c r="A21" s="32" t="s">
        <v>30</v>
      </c>
      <c r="B21" s="33">
        <v>1583.4</v>
      </c>
      <c r="C21" s="33">
        <v>1902.47</v>
      </c>
      <c r="D21" s="33">
        <v>2580.11</v>
      </c>
      <c r="E21" s="33">
        <v>2238.0100000000002</v>
      </c>
      <c r="F21" s="33">
        <v>2241.12</v>
      </c>
      <c r="G21" s="33">
        <v>2538.75</v>
      </c>
      <c r="H21" s="33">
        <v>2682.42</v>
      </c>
      <c r="I21" s="33">
        <v>2808</v>
      </c>
      <c r="J21" s="33">
        <v>1108.4000000000001</v>
      </c>
      <c r="K21" s="33">
        <v>2054.7800000000002</v>
      </c>
      <c r="L21" s="33">
        <v>2056.16</v>
      </c>
      <c r="M21" s="33">
        <v>1835.15</v>
      </c>
      <c r="N21" s="34">
        <f t="shared" ref="N21:N24" si="6">SUM(B21:M21)</f>
        <v>25628.77</v>
      </c>
    </row>
    <row r="22" spans="1:14" x14ac:dyDescent="0.35">
      <c r="A22" s="32" t="s">
        <v>31</v>
      </c>
      <c r="B22" s="33">
        <v>3166.8</v>
      </c>
      <c r="C22" s="33">
        <v>1501.95</v>
      </c>
      <c r="D22" s="33">
        <v>1984.7</v>
      </c>
      <c r="E22" s="33">
        <v>1177.9000000000001</v>
      </c>
      <c r="F22" s="33">
        <v>3548.44</v>
      </c>
      <c r="G22" s="33">
        <v>1692.5</v>
      </c>
      <c r="H22" s="33">
        <v>2823.6000000000004</v>
      </c>
      <c r="I22" s="33">
        <v>3182.4</v>
      </c>
      <c r="J22" s="33">
        <v>2216.8000000000002</v>
      </c>
      <c r="K22" s="33">
        <v>2687.02</v>
      </c>
      <c r="L22" s="33">
        <v>1285.1000000000001</v>
      </c>
      <c r="M22" s="33">
        <v>2159</v>
      </c>
      <c r="N22" s="34">
        <f t="shared" si="6"/>
        <v>27426.21</v>
      </c>
    </row>
    <row r="23" spans="1:14" x14ac:dyDescent="0.35">
      <c r="A23" s="32" t="s">
        <v>32</v>
      </c>
      <c r="B23" s="33">
        <v>2375.1</v>
      </c>
      <c r="C23" s="33">
        <v>1301.69</v>
      </c>
      <c r="D23" s="33">
        <v>3770.93</v>
      </c>
      <c r="E23" s="33">
        <v>2238.0100000000002</v>
      </c>
      <c r="F23" s="33">
        <v>3174.92</v>
      </c>
      <c r="G23" s="33">
        <v>1692.5</v>
      </c>
      <c r="H23" s="33">
        <v>1694.1599999999999</v>
      </c>
      <c r="I23" s="33">
        <v>1872</v>
      </c>
      <c r="J23" s="33">
        <v>1662.6</v>
      </c>
      <c r="K23" s="33">
        <v>2845.08</v>
      </c>
      <c r="L23" s="33">
        <v>2570.2000000000003</v>
      </c>
      <c r="M23" s="33">
        <v>1727.2</v>
      </c>
      <c r="N23" s="34">
        <f t="shared" si="6"/>
        <v>26924.39</v>
      </c>
    </row>
    <row r="24" spans="1:14" x14ac:dyDescent="0.35">
      <c r="A24" s="35" t="s">
        <v>33</v>
      </c>
      <c r="B24" s="33">
        <v>3958.5</v>
      </c>
      <c r="C24" s="33">
        <v>1702.21</v>
      </c>
      <c r="D24" s="33">
        <v>3770.93</v>
      </c>
      <c r="E24" s="33">
        <v>1177.9000000000001</v>
      </c>
      <c r="F24" s="33">
        <v>3735.2000000000003</v>
      </c>
      <c r="G24" s="33">
        <v>3046.5</v>
      </c>
      <c r="H24" s="33">
        <v>3388.3199999999997</v>
      </c>
      <c r="I24" s="33">
        <v>2808</v>
      </c>
      <c r="J24" s="33">
        <v>2660.16</v>
      </c>
      <c r="K24" s="33">
        <v>1896.72</v>
      </c>
      <c r="L24" s="33">
        <v>2698.71</v>
      </c>
      <c r="M24" s="33">
        <v>1727.2</v>
      </c>
      <c r="N24" s="34">
        <f t="shared" si="6"/>
        <v>32570.35</v>
      </c>
    </row>
    <row r="25" spans="1:14" x14ac:dyDescent="0.35">
      <c r="A25" s="25" t="s">
        <v>19</v>
      </c>
      <c r="B25" s="28">
        <f>SUM(B20:B24)</f>
        <v>15834.000000000002</v>
      </c>
      <c r="C25" s="28">
        <f t="shared" ref="C25:N25" si="7">SUM(C20:C24)</f>
        <v>10013</v>
      </c>
      <c r="D25" s="28">
        <f t="shared" si="7"/>
        <v>19847</v>
      </c>
      <c r="E25" s="28">
        <f t="shared" si="7"/>
        <v>11779</v>
      </c>
      <c r="F25" s="28">
        <f t="shared" si="7"/>
        <v>18676</v>
      </c>
      <c r="G25" s="28">
        <f t="shared" si="7"/>
        <v>16925</v>
      </c>
      <c r="H25" s="28">
        <f t="shared" si="7"/>
        <v>14118</v>
      </c>
      <c r="I25" s="28">
        <f t="shared" si="7"/>
        <v>18720</v>
      </c>
      <c r="J25" s="28">
        <f t="shared" si="7"/>
        <v>11084</v>
      </c>
      <c r="K25" s="28">
        <f t="shared" si="7"/>
        <v>15806</v>
      </c>
      <c r="L25" s="28">
        <f t="shared" si="7"/>
        <v>12851</v>
      </c>
      <c r="M25" s="28">
        <f t="shared" si="7"/>
        <v>10795.000000000002</v>
      </c>
      <c r="N25" s="36">
        <f t="shared" si="7"/>
        <v>176448.00000000003</v>
      </c>
    </row>
    <row r="26" spans="1:14" ht="15" thickBot="1" x14ac:dyDescent="0.4">
      <c r="A26" s="37"/>
      <c r="B26" s="38"/>
      <c r="C26" s="38"/>
      <c r="D26" s="38"/>
      <c r="E26" s="38"/>
      <c r="F26" s="38"/>
      <c r="G26" s="38"/>
      <c r="H26" s="38"/>
      <c r="I26" s="38"/>
      <c r="J26" s="38"/>
      <c r="K26" s="38"/>
      <c r="L26" s="38"/>
      <c r="M26" s="38"/>
      <c r="N26" s="39"/>
    </row>
    <row r="27" spans="1:14" ht="15" thickBot="1" x14ac:dyDescent="0.4"/>
    <row r="28" spans="1:14" ht="15" thickBot="1" x14ac:dyDescent="0.4">
      <c r="A28" s="41" t="s">
        <v>36</v>
      </c>
      <c r="B28" s="42"/>
      <c r="C28" s="42"/>
      <c r="D28" s="42"/>
      <c r="E28" s="42"/>
      <c r="F28" s="42"/>
      <c r="G28" s="42"/>
      <c r="H28" s="42"/>
      <c r="I28" s="42"/>
      <c r="J28" s="42"/>
      <c r="K28" s="42"/>
      <c r="L28" s="42"/>
      <c r="M28" s="42"/>
      <c r="N28" s="43"/>
    </row>
    <row r="29" spans="1:14" ht="15" thickBot="1" x14ac:dyDescent="0.4">
      <c r="A29" s="20" t="s">
        <v>36</v>
      </c>
      <c r="B29" s="21">
        <v>42766</v>
      </c>
      <c r="C29" s="21">
        <v>42794</v>
      </c>
      <c r="D29" s="21">
        <v>42825</v>
      </c>
      <c r="E29" s="21">
        <v>42855</v>
      </c>
      <c r="F29" s="21">
        <v>42886</v>
      </c>
      <c r="G29" s="21">
        <v>42916</v>
      </c>
      <c r="H29" s="21">
        <v>42947</v>
      </c>
      <c r="I29" s="21">
        <v>42978</v>
      </c>
      <c r="J29" s="21">
        <v>43008</v>
      </c>
      <c r="K29" s="21">
        <v>43039</v>
      </c>
      <c r="L29" s="21">
        <v>43069</v>
      </c>
      <c r="M29" s="21">
        <v>43100</v>
      </c>
      <c r="N29" s="22">
        <f t="shared" ref="N29" si="8">N22</f>
        <v>27426.21</v>
      </c>
    </row>
    <row r="30" spans="1:14" x14ac:dyDescent="0.35">
      <c r="A30" s="44" t="s">
        <v>36</v>
      </c>
      <c r="B30" s="45">
        <v>4750.2</v>
      </c>
      <c r="C30" s="45">
        <v>2503.25</v>
      </c>
      <c r="D30" s="45">
        <v>3175.52</v>
      </c>
      <c r="E30" s="45">
        <v>2944.75</v>
      </c>
      <c r="F30" s="45">
        <v>4108.72</v>
      </c>
      <c r="G30" s="45">
        <v>2031</v>
      </c>
      <c r="H30" s="45">
        <v>1411.8000000000002</v>
      </c>
      <c r="I30" s="45">
        <v>3182.4</v>
      </c>
      <c r="J30" s="45">
        <v>1995.12</v>
      </c>
      <c r="K30" s="45">
        <v>4741.8</v>
      </c>
      <c r="L30" s="45">
        <v>3726.79</v>
      </c>
      <c r="M30" s="45">
        <v>1295.3999999999999</v>
      </c>
      <c r="N30" s="46">
        <f t="shared" ref="N30:N31" si="9">SUM(B30:M30)</f>
        <v>35866.75</v>
      </c>
    </row>
    <row r="31" spans="1:14" x14ac:dyDescent="0.35">
      <c r="A31" s="32" t="s">
        <v>35</v>
      </c>
      <c r="B31" s="59">
        <v>585</v>
      </c>
      <c r="C31" s="59">
        <v>350</v>
      </c>
      <c r="D31" s="59">
        <v>378</v>
      </c>
      <c r="E31" s="59">
        <v>400</v>
      </c>
      <c r="F31" s="59">
        <v>495</v>
      </c>
      <c r="G31" s="59">
        <v>198</v>
      </c>
      <c r="H31" s="59">
        <v>170</v>
      </c>
      <c r="I31" s="59">
        <v>450</v>
      </c>
      <c r="J31" s="59">
        <v>178</v>
      </c>
      <c r="K31" s="59">
        <v>512</v>
      </c>
      <c r="L31" s="59">
        <v>423</v>
      </c>
      <c r="M31" s="59">
        <v>142</v>
      </c>
      <c r="N31" s="58">
        <f t="shared" si="9"/>
        <v>4281</v>
      </c>
    </row>
    <row r="32" spans="1:14" x14ac:dyDescent="0.35">
      <c r="A32" s="47" t="s">
        <v>37</v>
      </c>
      <c r="B32" s="60">
        <f>B30/B31</f>
        <v>8.1199999999999992</v>
      </c>
      <c r="C32" s="60">
        <f t="shared" ref="C32:N32" si="10">C30/C31</f>
        <v>7.1521428571428576</v>
      </c>
      <c r="D32" s="60">
        <f t="shared" si="10"/>
        <v>8.4008465608465617</v>
      </c>
      <c r="E32" s="60">
        <f t="shared" si="10"/>
        <v>7.3618750000000004</v>
      </c>
      <c r="F32" s="60">
        <f t="shared" si="10"/>
        <v>8.3004444444444445</v>
      </c>
      <c r="G32" s="60">
        <f t="shared" si="10"/>
        <v>10.257575757575758</v>
      </c>
      <c r="H32" s="60">
        <f t="shared" si="10"/>
        <v>8.3047058823529429</v>
      </c>
      <c r="I32" s="60">
        <f t="shared" si="10"/>
        <v>7.0720000000000001</v>
      </c>
      <c r="J32" s="60">
        <f t="shared" si="10"/>
        <v>11.208539325842697</v>
      </c>
      <c r="K32" s="60">
        <f t="shared" si="10"/>
        <v>9.2613281250000004</v>
      </c>
      <c r="L32" s="60">
        <f t="shared" si="10"/>
        <v>8.8103782505910164</v>
      </c>
      <c r="M32" s="60">
        <f t="shared" si="10"/>
        <v>9.1225352112676052</v>
      </c>
      <c r="N32" s="61">
        <f t="shared" si="10"/>
        <v>8.3781242700303675</v>
      </c>
    </row>
    <row r="33" spans="1:14" ht="15" thickBot="1" x14ac:dyDescent="0.4">
      <c r="A33" s="37"/>
      <c r="B33" s="38"/>
      <c r="C33" s="38"/>
      <c r="D33" s="38"/>
      <c r="E33" s="38"/>
      <c r="F33" s="38"/>
      <c r="G33" s="38"/>
      <c r="H33" s="38"/>
      <c r="I33" s="38"/>
      <c r="J33" s="38"/>
      <c r="K33" s="38"/>
      <c r="L33" s="38"/>
      <c r="M33" s="38"/>
      <c r="N33" s="39"/>
    </row>
  </sheetData>
  <mergeCells count="1">
    <mergeCell ref="B2:M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3BD4C-B08C-41D9-A423-381EA9802428}">
  <dimension ref="A3:J17"/>
  <sheetViews>
    <sheetView workbookViewId="0">
      <selection activeCell="H10" sqref="H10"/>
    </sheetView>
  </sheetViews>
  <sheetFormatPr defaultRowHeight="14.5" x14ac:dyDescent="0.35"/>
  <cols>
    <col min="1" max="1" width="20.54296875" bestFit="1" customWidth="1"/>
    <col min="2" max="2" width="16.26953125" bestFit="1" customWidth="1"/>
    <col min="3" max="3" width="8" bestFit="1" customWidth="1"/>
    <col min="4" max="5" width="11.26953125" bestFit="1" customWidth="1"/>
    <col min="7" max="7" width="17.7265625" bestFit="1" customWidth="1"/>
    <col min="8" max="8" width="16.26953125" bestFit="1" customWidth="1"/>
    <col min="9" max="9" width="8" bestFit="1" customWidth="1"/>
    <col min="10" max="10" width="11.26953125" bestFit="1" customWidth="1"/>
  </cols>
  <sheetData>
    <row r="3" spans="1:10" x14ac:dyDescent="0.35">
      <c r="A3" s="66" t="s">
        <v>100</v>
      </c>
      <c r="B3" s="66" t="s">
        <v>101</v>
      </c>
      <c r="G3" s="66" t="s">
        <v>83</v>
      </c>
      <c r="H3" s="66" t="s">
        <v>101</v>
      </c>
    </row>
    <row r="4" spans="1:10" x14ac:dyDescent="0.35">
      <c r="A4" s="66" t="s">
        <v>98</v>
      </c>
      <c r="B4" s="7" t="s">
        <v>73</v>
      </c>
      <c r="C4" s="7" t="s">
        <v>72</v>
      </c>
      <c r="D4" s="7" t="s">
        <v>99</v>
      </c>
      <c r="G4" s="66" t="s">
        <v>98</v>
      </c>
      <c r="H4" s="7" t="s">
        <v>73</v>
      </c>
      <c r="I4" s="7" t="s">
        <v>72</v>
      </c>
      <c r="J4" s="7" t="s">
        <v>99</v>
      </c>
    </row>
    <row r="5" spans="1:10" x14ac:dyDescent="0.35">
      <c r="A5" s="80" t="s">
        <v>50</v>
      </c>
      <c r="B5" s="67">
        <v>341033</v>
      </c>
      <c r="C5" s="67">
        <v>973312</v>
      </c>
      <c r="D5" s="67">
        <v>1314345</v>
      </c>
      <c r="G5" s="80" t="s">
        <v>49</v>
      </c>
      <c r="H5" s="67">
        <v>69624</v>
      </c>
      <c r="I5" s="67">
        <v>155708</v>
      </c>
      <c r="J5" s="67">
        <v>225332</v>
      </c>
    </row>
    <row r="6" spans="1:10" x14ac:dyDescent="0.35">
      <c r="A6" s="80" t="s">
        <v>51</v>
      </c>
      <c r="B6" s="67">
        <v>820915</v>
      </c>
      <c r="C6" s="67">
        <v>953404</v>
      </c>
      <c r="D6" s="67">
        <v>1774319</v>
      </c>
      <c r="G6" s="80" t="s">
        <v>53</v>
      </c>
      <c r="H6" s="67">
        <v>73216</v>
      </c>
      <c r="I6" s="67">
        <v>132652</v>
      </c>
      <c r="J6" s="67">
        <v>205868</v>
      </c>
    </row>
    <row r="7" spans="1:10" x14ac:dyDescent="0.35">
      <c r="A7" s="80" t="s">
        <v>54</v>
      </c>
      <c r="B7" s="67">
        <v>498847</v>
      </c>
      <c r="C7" s="67">
        <v>1212028</v>
      </c>
      <c r="D7" s="67">
        <v>1710875</v>
      </c>
      <c r="G7" s="80" t="s">
        <v>55</v>
      </c>
      <c r="H7" s="67">
        <v>73828</v>
      </c>
      <c r="I7" s="67">
        <v>130760</v>
      </c>
      <c r="J7" s="67">
        <v>204588</v>
      </c>
    </row>
    <row r="8" spans="1:10" x14ac:dyDescent="0.35">
      <c r="A8" s="80" t="s">
        <v>52</v>
      </c>
      <c r="B8" s="67">
        <v>649867</v>
      </c>
      <c r="C8" s="67">
        <v>839176</v>
      </c>
      <c r="D8" s="67">
        <v>1489043</v>
      </c>
      <c r="G8" s="80" t="s">
        <v>56</v>
      </c>
      <c r="H8" s="67">
        <v>57500</v>
      </c>
      <c r="I8" s="67">
        <v>159122</v>
      </c>
      <c r="J8" s="67">
        <v>216622</v>
      </c>
    </row>
    <row r="9" spans="1:10" x14ac:dyDescent="0.35">
      <c r="A9" s="80" t="s">
        <v>99</v>
      </c>
      <c r="B9" s="67">
        <v>2310662</v>
      </c>
      <c r="C9" s="67">
        <v>3977920</v>
      </c>
      <c r="D9" s="67">
        <v>6288582</v>
      </c>
      <c r="G9" s="80" t="s">
        <v>6</v>
      </c>
      <c r="H9" s="67">
        <v>62308</v>
      </c>
      <c r="I9" s="67">
        <v>144705</v>
      </c>
      <c r="J9" s="67">
        <v>207013</v>
      </c>
    </row>
    <row r="10" spans="1:10" x14ac:dyDescent="0.35">
      <c r="G10" s="80" t="s">
        <v>57</v>
      </c>
      <c r="H10" s="67">
        <v>59106</v>
      </c>
      <c r="I10" s="67">
        <v>122757</v>
      </c>
      <c r="J10" s="67">
        <v>181863</v>
      </c>
    </row>
    <row r="11" spans="1:10" x14ac:dyDescent="0.35">
      <c r="G11" s="80" t="s">
        <v>58</v>
      </c>
      <c r="H11" s="67">
        <v>76696</v>
      </c>
      <c r="I11" s="67">
        <v>125288</v>
      </c>
      <c r="J11" s="67">
        <v>201984</v>
      </c>
    </row>
    <row r="12" spans="1:10" x14ac:dyDescent="0.35">
      <c r="G12" s="80" t="s">
        <v>59</v>
      </c>
      <c r="H12" s="67">
        <v>81757</v>
      </c>
      <c r="I12" s="67">
        <v>165772</v>
      </c>
      <c r="J12" s="67">
        <v>247529</v>
      </c>
    </row>
    <row r="13" spans="1:10" x14ac:dyDescent="0.35">
      <c r="G13" s="80" t="s">
        <v>60</v>
      </c>
      <c r="H13" s="67">
        <v>91143</v>
      </c>
      <c r="I13" s="67">
        <v>123485</v>
      </c>
      <c r="J13" s="67">
        <v>214628</v>
      </c>
    </row>
    <row r="14" spans="1:10" x14ac:dyDescent="0.35">
      <c r="G14" s="80" t="s">
        <v>61</v>
      </c>
      <c r="H14" s="67">
        <v>70664</v>
      </c>
      <c r="I14" s="67">
        <v>126066</v>
      </c>
      <c r="J14" s="67">
        <v>196730</v>
      </c>
    </row>
    <row r="15" spans="1:10" x14ac:dyDescent="0.35">
      <c r="G15" s="80" t="s">
        <v>62</v>
      </c>
      <c r="H15" s="67">
        <v>75737</v>
      </c>
      <c r="I15" s="67">
        <v>151990</v>
      </c>
      <c r="J15" s="67">
        <v>227727</v>
      </c>
    </row>
    <row r="16" spans="1:10" x14ac:dyDescent="0.35">
      <c r="G16" s="80" t="s">
        <v>63</v>
      </c>
      <c r="H16" s="67">
        <v>61372</v>
      </c>
      <c r="I16" s="67">
        <v>147961</v>
      </c>
      <c r="J16" s="67">
        <v>209333</v>
      </c>
    </row>
    <row r="17" spans="7:10" x14ac:dyDescent="0.35">
      <c r="G17" s="80" t="s">
        <v>99</v>
      </c>
      <c r="H17" s="67">
        <v>852951</v>
      </c>
      <c r="I17" s="67">
        <v>1686266</v>
      </c>
      <c r="J17" s="67">
        <v>2539217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CF1A5-4FC7-452F-BDE3-84A51FA3EA95}">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7"/>
  <sheetViews>
    <sheetView workbookViewId="0">
      <selection activeCell="B7" sqref="B7"/>
    </sheetView>
  </sheetViews>
  <sheetFormatPr defaultColWidth="14.26953125" defaultRowHeight="14.5" x14ac:dyDescent="0.35"/>
  <cols>
    <col min="1" max="1" width="11.1796875" style="7" bestFit="1" customWidth="1"/>
    <col min="2" max="2" width="12.1796875" style="7" bestFit="1" customWidth="1"/>
    <col min="3" max="3" width="8.81640625" style="7" bestFit="1" customWidth="1"/>
    <col min="4" max="4" width="9.81640625" style="7" bestFit="1" customWidth="1"/>
    <col min="5" max="5" width="10" style="7" bestFit="1" customWidth="1"/>
    <col min="6" max="6" width="9.7265625" style="7" bestFit="1" customWidth="1"/>
    <col min="7" max="8" width="13.81640625" style="7" bestFit="1" customWidth="1"/>
    <col min="9" max="9" width="10.81640625" style="7" bestFit="1" customWidth="1"/>
    <col min="10" max="10" width="14.26953125" style="7"/>
    <col min="11" max="11" width="17.81640625" style="7" bestFit="1" customWidth="1"/>
    <col min="12" max="12" width="24.7265625" style="73" customWidth="1"/>
    <col min="13" max="16384" width="14.26953125" style="7"/>
  </cols>
  <sheetData>
    <row r="1" spans="1:13" x14ac:dyDescent="0.35">
      <c r="A1" s="64" t="s">
        <v>47</v>
      </c>
      <c r="B1" s="64" t="s">
        <v>45</v>
      </c>
      <c r="C1" s="64" t="s">
        <v>46</v>
      </c>
      <c r="D1" s="64" t="s">
        <v>48</v>
      </c>
      <c r="E1" s="64" t="s">
        <v>74</v>
      </c>
      <c r="F1" s="64" t="s">
        <v>75</v>
      </c>
      <c r="G1" s="64" t="s">
        <v>76</v>
      </c>
      <c r="H1" s="64" t="s">
        <v>77</v>
      </c>
      <c r="I1" s="65" t="s">
        <v>78</v>
      </c>
    </row>
    <row r="2" spans="1:13" x14ac:dyDescent="0.35">
      <c r="A2" s="62" t="s">
        <v>49</v>
      </c>
      <c r="B2" s="62" t="s">
        <v>66</v>
      </c>
      <c r="C2" s="62" t="s">
        <v>72</v>
      </c>
      <c r="D2" s="62" t="s">
        <v>50</v>
      </c>
      <c r="E2" s="62">
        <v>3092</v>
      </c>
      <c r="F2" s="62">
        <v>10</v>
      </c>
      <c r="G2" s="62">
        <v>3</v>
      </c>
      <c r="H2" s="63">
        <f>E2*F2</f>
        <v>30920</v>
      </c>
      <c r="I2" s="63">
        <f>E2*G2</f>
        <v>9276</v>
      </c>
      <c r="K2" s="74" t="s">
        <v>90</v>
      </c>
      <c r="L2" s="75">
        <v>3000000</v>
      </c>
      <c r="M2" s="76">
        <v>1</v>
      </c>
    </row>
    <row r="3" spans="1:13" x14ac:dyDescent="0.35">
      <c r="A3" s="62" t="s">
        <v>49</v>
      </c>
      <c r="B3" s="62" t="s">
        <v>64</v>
      </c>
      <c r="C3" s="62" t="s">
        <v>73</v>
      </c>
      <c r="D3" s="62" t="s">
        <v>51</v>
      </c>
      <c r="E3" s="62">
        <v>4182</v>
      </c>
      <c r="F3" s="62">
        <v>8</v>
      </c>
      <c r="G3" s="62">
        <v>3</v>
      </c>
      <c r="H3" s="63">
        <f t="shared" ref="H3:H66" si="0">E3*F3</f>
        <v>33456</v>
      </c>
      <c r="I3" s="63">
        <f t="shared" ref="I3:I66" si="1">E3*G3</f>
        <v>12546</v>
      </c>
      <c r="K3" s="77" t="s">
        <v>91</v>
      </c>
      <c r="L3" s="75">
        <f>0.9*L2</f>
        <v>2700000</v>
      </c>
      <c r="M3" s="76">
        <v>0.9</v>
      </c>
    </row>
    <row r="4" spans="1:13" x14ac:dyDescent="0.35">
      <c r="A4" s="62" t="s">
        <v>49</v>
      </c>
      <c r="B4" s="62" t="s">
        <v>65</v>
      </c>
      <c r="C4" s="62" t="s">
        <v>73</v>
      </c>
      <c r="D4" s="62" t="s">
        <v>51</v>
      </c>
      <c r="E4" s="62">
        <v>3682</v>
      </c>
      <c r="F4" s="62">
        <v>15</v>
      </c>
      <c r="G4" s="62">
        <v>4</v>
      </c>
      <c r="H4" s="63">
        <f t="shared" si="0"/>
        <v>55230</v>
      </c>
      <c r="I4" s="63">
        <f t="shared" si="1"/>
        <v>14728</v>
      </c>
      <c r="K4" s="74" t="s">
        <v>92</v>
      </c>
      <c r="L4" s="75">
        <f>0.7*L2</f>
        <v>2100000</v>
      </c>
      <c r="M4" s="78" t="s">
        <v>96</v>
      </c>
    </row>
    <row r="5" spans="1:13" x14ac:dyDescent="0.35">
      <c r="A5" s="62" t="s">
        <v>49</v>
      </c>
      <c r="B5" s="62" t="s">
        <v>67</v>
      </c>
      <c r="C5" s="62" t="s">
        <v>72</v>
      </c>
      <c r="D5" s="62" t="s">
        <v>52</v>
      </c>
      <c r="E5" s="62">
        <v>5759</v>
      </c>
      <c r="F5" s="62">
        <v>12</v>
      </c>
      <c r="G5" s="62">
        <v>4</v>
      </c>
      <c r="H5" s="63">
        <f t="shared" si="0"/>
        <v>69108</v>
      </c>
      <c r="I5" s="63">
        <f t="shared" si="1"/>
        <v>23036</v>
      </c>
      <c r="K5" s="74" t="s">
        <v>93</v>
      </c>
      <c r="L5" s="78" t="s">
        <v>95</v>
      </c>
      <c r="M5" s="78" t="s">
        <v>97</v>
      </c>
    </row>
    <row r="6" spans="1:13" x14ac:dyDescent="0.35">
      <c r="A6" s="62" t="s">
        <v>49</v>
      </c>
      <c r="B6" s="62" t="s">
        <v>68</v>
      </c>
      <c r="C6" s="62" t="s">
        <v>72</v>
      </c>
      <c r="D6" s="62" t="s">
        <v>52</v>
      </c>
      <c r="E6" s="62">
        <v>4919</v>
      </c>
      <c r="F6" s="62">
        <v>12</v>
      </c>
      <c r="G6" s="62">
        <v>5</v>
      </c>
      <c r="H6" s="63">
        <f t="shared" si="0"/>
        <v>59028</v>
      </c>
      <c r="I6" s="63">
        <f t="shared" si="1"/>
        <v>24595</v>
      </c>
      <c r="K6" s="74" t="s">
        <v>94</v>
      </c>
      <c r="L6" s="75">
        <f>SUM(I2:I97)</f>
        <v>2539217</v>
      </c>
      <c r="M6" s="79">
        <f>L6/L2</f>
        <v>0.84640566666666661</v>
      </c>
    </row>
    <row r="7" spans="1:13" x14ac:dyDescent="0.35">
      <c r="A7" s="62" t="s">
        <v>49</v>
      </c>
      <c r="B7" s="62" t="s">
        <v>69</v>
      </c>
      <c r="C7" s="62" t="s">
        <v>73</v>
      </c>
      <c r="D7" s="62" t="s">
        <v>52</v>
      </c>
      <c r="E7" s="62">
        <v>6050</v>
      </c>
      <c r="F7" s="62">
        <v>15</v>
      </c>
      <c r="G7" s="62">
        <v>7</v>
      </c>
      <c r="H7" s="63">
        <f t="shared" si="0"/>
        <v>90750</v>
      </c>
      <c r="I7" s="63">
        <f t="shared" si="1"/>
        <v>42350</v>
      </c>
    </row>
    <row r="8" spans="1:13" x14ac:dyDescent="0.35">
      <c r="A8" s="62" t="s">
        <v>49</v>
      </c>
      <c r="B8" s="62" t="s">
        <v>70</v>
      </c>
      <c r="C8" s="62" t="s">
        <v>72</v>
      </c>
      <c r="D8" s="62" t="s">
        <v>50</v>
      </c>
      <c r="E8" s="62">
        <v>6224</v>
      </c>
      <c r="F8" s="62">
        <v>20</v>
      </c>
      <c r="G8" s="62">
        <v>10</v>
      </c>
      <c r="H8" s="63">
        <f t="shared" si="0"/>
        <v>124480</v>
      </c>
      <c r="I8" s="63">
        <f t="shared" si="1"/>
        <v>62240</v>
      </c>
    </row>
    <row r="9" spans="1:13" x14ac:dyDescent="0.35">
      <c r="A9" s="62" t="s">
        <v>49</v>
      </c>
      <c r="B9" s="62" t="s">
        <v>71</v>
      </c>
      <c r="C9" s="62" t="s">
        <v>72</v>
      </c>
      <c r="D9" s="62" t="s">
        <v>51</v>
      </c>
      <c r="E9" s="62">
        <v>5223</v>
      </c>
      <c r="F9" s="62">
        <v>14</v>
      </c>
      <c r="G9" s="62">
        <v>7</v>
      </c>
      <c r="H9" s="63">
        <f t="shared" si="0"/>
        <v>73122</v>
      </c>
      <c r="I9" s="63">
        <f t="shared" si="1"/>
        <v>36561</v>
      </c>
    </row>
    <row r="10" spans="1:13" x14ac:dyDescent="0.35">
      <c r="A10" s="62" t="s">
        <v>53</v>
      </c>
      <c r="B10" s="62" t="s">
        <v>66</v>
      </c>
      <c r="C10" s="62" t="s">
        <v>72</v>
      </c>
      <c r="D10" s="62" t="s">
        <v>50</v>
      </c>
      <c r="E10" s="62">
        <v>6859</v>
      </c>
      <c r="F10" s="62">
        <v>10</v>
      </c>
      <c r="G10" s="62">
        <v>3</v>
      </c>
      <c r="H10" s="63">
        <f t="shared" si="0"/>
        <v>68590</v>
      </c>
      <c r="I10" s="63">
        <f t="shared" si="1"/>
        <v>20577</v>
      </c>
    </row>
    <row r="11" spans="1:13" x14ac:dyDescent="0.35">
      <c r="A11" s="62" t="s">
        <v>53</v>
      </c>
      <c r="B11" s="62" t="s">
        <v>64</v>
      </c>
      <c r="C11" s="62" t="s">
        <v>73</v>
      </c>
      <c r="D11" s="62" t="s">
        <v>52</v>
      </c>
      <c r="E11" s="62">
        <v>5683</v>
      </c>
      <c r="F11" s="62">
        <v>8</v>
      </c>
      <c r="G11" s="62">
        <v>3</v>
      </c>
      <c r="H11" s="63">
        <f t="shared" si="0"/>
        <v>45464</v>
      </c>
      <c r="I11" s="63">
        <f t="shared" si="1"/>
        <v>17049</v>
      </c>
    </row>
    <row r="12" spans="1:13" x14ac:dyDescent="0.35">
      <c r="A12" s="62" t="s">
        <v>53</v>
      </c>
      <c r="B12" s="62" t="s">
        <v>65</v>
      </c>
      <c r="C12" s="62" t="s">
        <v>73</v>
      </c>
      <c r="D12" s="62" t="s">
        <v>51</v>
      </c>
      <c r="E12" s="62">
        <v>3771</v>
      </c>
      <c r="F12" s="62">
        <v>15</v>
      </c>
      <c r="G12" s="62">
        <v>4</v>
      </c>
      <c r="H12" s="63">
        <f t="shared" si="0"/>
        <v>56565</v>
      </c>
      <c r="I12" s="63">
        <f t="shared" si="1"/>
        <v>15084</v>
      </c>
    </row>
    <row r="13" spans="1:13" x14ac:dyDescent="0.35">
      <c r="A13" s="62" t="s">
        <v>53</v>
      </c>
      <c r="B13" s="62" t="s">
        <v>67</v>
      </c>
      <c r="C13" s="62" t="s">
        <v>72</v>
      </c>
      <c r="D13" s="62" t="s">
        <v>54</v>
      </c>
      <c r="E13" s="62">
        <v>3305</v>
      </c>
      <c r="F13" s="62">
        <v>12</v>
      </c>
      <c r="G13" s="62">
        <v>4</v>
      </c>
      <c r="H13" s="63">
        <f t="shared" si="0"/>
        <v>39660</v>
      </c>
      <c r="I13" s="63">
        <f t="shared" si="1"/>
        <v>13220</v>
      </c>
    </row>
    <row r="14" spans="1:13" x14ac:dyDescent="0.35">
      <c r="A14" s="62" t="s">
        <v>53</v>
      </c>
      <c r="B14" s="62" t="s">
        <v>68</v>
      </c>
      <c r="C14" s="62" t="s">
        <v>72</v>
      </c>
      <c r="D14" s="62" t="s">
        <v>54</v>
      </c>
      <c r="E14" s="62">
        <v>6440</v>
      </c>
      <c r="F14" s="62">
        <v>12</v>
      </c>
      <c r="G14" s="62">
        <v>5</v>
      </c>
      <c r="H14" s="63">
        <f t="shared" si="0"/>
        <v>77280</v>
      </c>
      <c r="I14" s="63">
        <f t="shared" si="1"/>
        <v>32200</v>
      </c>
    </row>
    <row r="15" spans="1:13" x14ac:dyDescent="0.35">
      <c r="A15" s="62" t="s">
        <v>53</v>
      </c>
      <c r="B15" s="62" t="s">
        <v>69</v>
      </c>
      <c r="C15" s="62" t="s">
        <v>73</v>
      </c>
      <c r="D15" s="62" t="s">
        <v>51</v>
      </c>
      <c r="E15" s="62">
        <v>5869</v>
      </c>
      <c r="F15" s="62">
        <v>15</v>
      </c>
      <c r="G15" s="62">
        <v>7</v>
      </c>
      <c r="H15" s="63">
        <f t="shared" si="0"/>
        <v>88035</v>
      </c>
      <c r="I15" s="63">
        <f t="shared" si="1"/>
        <v>41083</v>
      </c>
    </row>
    <row r="16" spans="1:13" x14ac:dyDescent="0.35">
      <c r="A16" s="62" t="s">
        <v>53</v>
      </c>
      <c r="B16" s="62" t="s">
        <v>70</v>
      </c>
      <c r="C16" s="62" t="s">
        <v>72</v>
      </c>
      <c r="D16" s="62" t="s">
        <v>54</v>
      </c>
      <c r="E16" s="62">
        <v>3141</v>
      </c>
      <c r="F16" s="62">
        <v>20</v>
      </c>
      <c r="G16" s="62">
        <v>10</v>
      </c>
      <c r="H16" s="63">
        <f t="shared" si="0"/>
        <v>62820</v>
      </c>
      <c r="I16" s="63">
        <f t="shared" si="1"/>
        <v>31410</v>
      </c>
    </row>
    <row r="17" spans="1:9" x14ac:dyDescent="0.35">
      <c r="A17" s="62" t="s">
        <v>53</v>
      </c>
      <c r="B17" s="62" t="s">
        <v>71</v>
      </c>
      <c r="C17" s="62" t="s">
        <v>72</v>
      </c>
      <c r="D17" s="62" t="s">
        <v>54</v>
      </c>
      <c r="E17" s="62">
        <v>5035</v>
      </c>
      <c r="F17" s="62">
        <v>14</v>
      </c>
      <c r="G17" s="62">
        <v>7</v>
      </c>
      <c r="H17" s="63">
        <f t="shared" si="0"/>
        <v>70490</v>
      </c>
      <c r="I17" s="63">
        <f t="shared" si="1"/>
        <v>35245</v>
      </c>
    </row>
    <row r="18" spans="1:9" x14ac:dyDescent="0.35">
      <c r="A18" s="62" t="s">
        <v>55</v>
      </c>
      <c r="B18" s="62" t="s">
        <v>66</v>
      </c>
      <c r="C18" s="62" t="s">
        <v>72</v>
      </c>
      <c r="D18" s="62" t="s">
        <v>54</v>
      </c>
      <c r="E18" s="62">
        <v>5339</v>
      </c>
      <c r="F18" s="62">
        <v>10</v>
      </c>
      <c r="G18" s="62">
        <v>3</v>
      </c>
      <c r="H18" s="63">
        <f t="shared" si="0"/>
        <v>53390</v>
      </c>
      <c r="I18" s="63">
        <f t="shared" si="1"/>
        <v>16017</v>
      </c>
    </row>
    <row r="19" spans="1:9" x14ac:dyDescent="0.35">
      <c r="A19" s="62" t="s">
        <v>55</v>
      </c>
      <c r="B19" s="62" t="s">
        <v>64</v>
      </c>
      <c r="C19" s="62" t="s">
        <v>73</v>
      </c>
      <c r="D19" s="62" t="s">
        <v>52</v>
      </c>
      <c r="E19" s="62">
        <v>6729</v>
      </c>
      <c r="F19" s="62">
        <v>8</v>
      </c>
      <c r="G19" s="62">
        <v>3</v>
      </c>
      <c r="H19" s="63">
        <f t="shared" si="0"/>
        <v>53832</v>
      </c>
      <c r="I19" s="63">
        <f t="shared" si="1"/>
        <v>20187</v>
      </c>
    </row>
    <row r="20" spans="1:9" x14ac:dyDescent="0.35">
      <c r="A20" s="62" t="s">
        <v>55</v>
      </c>
      <c r="B20" s="62" t="s">
        <v>65</v>
      </c>
      <c r="C20" s="62" t="s">
        <v>73</v>
      </c>
      <c r="D20" s="62" t="s">
        <v>52</v>
      </c>
      <c r="E20" s="62">
        <v>5824</v>
      </c>
      <c r="F20" s="62">
        <v>15</v>
      </c>
      <c r="G20" s="62">
        <v>4</v>
      </c>
      <c r="H20" s="63">
        <f t="shared" si="0"/>
        <v>87360</v>
      </c>
      <c r="I20" s="63">
        <f t="shared" si="1"/>
        <v>23296</v>
      </c>
    </row>
    <row r="21" spans="1:9" x14ac:dyDescent="0.35">
      <c r="A21" s="62" t="s">
        <v>55</v>
      </c>
      <c r="B21" s="62" t="s">
        <v>67</v>
      </c>
      <c r="C21" s="62" t="s">
        <v>72</v>
      </c>
      <c r="D21" s="62" t="s">
        <v>51</v>
      </c>
      <c r="E21" s="62">
        <v>5856</v>
      </c>
      <c r="F21" s="62">
        <v>12</v>
      </c>
      <c r="G21" s="62">
        <v>4</v>
      </c>
      <c r="H21" s="63">
        <f t="shared" si="0"/>
        <v>70272</v>
      </c>
      <c r="I21" s="63">
        <f t="shared" si="1"/>
        <v>23424</v>
      </c>
    </row>
    <row r="22" spans="1:9" x14ac:dyDescent="0.35">
      <c r="A22" s="62" t="s">
        <v>55</v>
      </c>
      <c r="B22" s="62" t="s">
        <v>68</v>
      </c>
      <c r="C22" s="62" t="s">
        <v>72</v>
      </c>
      <c r="D22" s="62" t="s">
        <v>50</v>
      </c>
      <c r="E22" s="62">
        <v>6048</v>
      </c>
      <c r="F22" s="62">
        <v>12</v>
      </c>
      <c r="G22" s="62">
        <v>5</v>
      </c>
      <c r="H22" s="63">
        <f t="shared" si="0"/>
        <v>72576</v>
      </c>
      <c r="I22" s="63">
        <f t="shared" si="1"/>
        <v>30240</v>
      </c>
    </row>
    <row r="23" spans="1:9" x14ac:dyDescent="0.35">
      <c r="A23" s="62" t="s">
        <v>55</v>
      </c>
      <c r="B23" s="62" t="s">
        <v>69</v>
      </c>
      <c r="C23" s="62" t="s">
        <v>73</v>
      </c>
      <c r="D23" s="62" t="s">
        <v>51</v>
      </c>
      <c r="E23" s="62">
        <v>4335</v>
      </c>
      <c r="F23" s="62">
        <v>15</v>
      </c>
      <c r="G23" s="62">
        <v>7</v>
      </c>
      <c r="H23" s="63">
        <f t="shared" si="0"/>
        <v>65025</v>
      </c>
      <c r="I23" s="63">
        <f t="shared" si="1"/>
        <v>30345</v>
      </c>
    </row>
    <row r="24" spans="1:9" x14ac:dyDescent="0.35">
      <c r="A24" s="62" t="s">
        <v>55</v>
      </c>
      <c r="B24" s="62" t="s">
        <v>70</v>
      </c>
      <c r="C24" s="62" t="s">
        <v>72</v>
      </c>
      <c r="D24" s="62" t="s">
        <v>50</v>
      </c>
      <c r="E24" s="62">
        <v>4003</v>
      </c>
      <c r="F24" s="62">
        <v>20</v>
      </c>
      <c r="G24" s="62">
        <v>10</v>
      </c>
      <c r="H24" s="63">
        <f t="shared" si="0"/>
        <v>80060</v>
      </c>
      <c r="I24" s="63">
        <f t="shared" si="1"/>
        <v>40030</v>
      </c>
    </row>
    <row r="25" spans="1:9" x14ac:dyDescent="0.35">
      <c r="A25" s="62" t="s">
        <v>55</v>
      </c>
      <c r="B25" s="62" t="s">
        <v>71</v>
      </c>
      <c r="C25" s="62" t="s">
        <v>72</v>
      </c>
      <c r="D25" s="62" t="s">
        <v>52</v>
      </c>
      <c r="E25" s="62">
        <v>3007</v>
      </c>
      <c r="F25" s="62">
        <v>14</v>
      </c>
      <c r="G25" s="62">
        <v>7</v>
      </c>
      <c r="H25" s="63">
        <f t="shared" si="0"/>
        <v>42098</v>
      </c>
      <c r="I25" s="63">
        <f t="shared" si="1"/>
        <v>21049</v>
      </c>
    </row>
    <row r="26" spans="1:9" x14ac:dyDescent="0.35">
      <c r="A26" s="62" t="s">
        <v>56</v>
      </c>
      <c r="B26" s="62" t="s">
        <v>66</v>
      </c>
      <c r="C26" s="62" t="s">
        <v>72</v>
      </c>
      <c r="D26" s="62" t="s">
        <v>52</v>
      </c>
      <c r="E26" s="62">
        <v>4582</v>
      </c>
      <c r="F26" s="62">
        <v>10</v>
      </c>
      <c r="G26" s="62">
        <v>3</v>
      </c>
      <c r="H26" s="63">
        <f t="shared" si="0"/>
        <v>45820</v>
      </c>
      <c r="I26" s="63">
        <f t="shared" si="1"/>
        <v>13746</v>
      </c>
    </row>
    <row r="27" spans="1:9" x14ac:dyDescent="0.35">
      <c r="A27" s="62" t="s">
        <v>56</v>
      </c>
      <c r="B27" s="62" t="s">
        <v>64</v>
      </c>
      <c r="C27" s="62" t="s">
        <v>73</v>
      </c>
      <c r="D27" s="62" t="s">
        <v>54</v>
      </c>
      <c r="E27" s="62">
        <v>6769</v>
      </c>
      <c r="F27" s="62">
        <v>8</v>
      </c>
      <c r="G27" s="62">
        <v>3</v>
      </c>
      <c r="H27" s="63">
        <f t="shared" si="0"/>
        <v>54152</v>
      </c>
      <c r="I27" s="63">
        <f t="shared" si="1"/>
        <v>20307</v>
      </c>
    </row>
    <row r="28" spans="1:9" x14ac:dyDescent="0.35">
      <c r="A28" s="62" t="s">
        <v>56</v>
      </c>
      <c r="B28" s="62" t="s">
        <v>65</v>
      </c>
      <c r="C28" s="62" t="s">
        <v>73</v>
      </c>
      <c r="D28" s="62" t="s">
        <v>52</v>
      </c>
      <c r="E28" s="62">
        <v>3777</v>
      </c>
      <c r="F28" s="62">
        <v>15</v>
      </c>
      <c r="G28" s="62">
        <v>4</v>
      </c>
      <c r="H28" s="63">
        <f t="shared" si="0"/>
        <v>56655</v>
      </c>
      <c r="I28" s="63">
        <f t="shared" si="1"/>
        <v>15108</v>
      </c>
    </row>
    <row r="29" spans="1:9" x14ac:dyDescent="0.35">
      <c r="A29" s="62" t="s">
        <v>56</v>
      </c>
      <c r="B29" s="62" t="s">
        <v>67</v>
      </c>
      <c r="C29" s="62" t="s">
        <v>72</v>
      </c>
      <c r="D29" s="62" t="s">
        <v>50</v>
      </c>
      <c r="E29" s="62">
        <v>5990</v>
      </c>
      <c r="F29" s="62">
        <v>12</v>
      </c>
      <c r="G29" s="62">
        <v>4</v>
      </c>
      <c r="H29" s="63">
        <f t="shared" si="0"/>
        <v>71880</v>
      </c>
      <c r="I29" s="63">
        <f t="shared" si="1"/>
        <v>23960</v>
      </c>
    </row>
    <row r="30" spans="1:9" x14ac:dyDescent="0.35">
      <c r="A30" s="62" t="s">
        <v>56</v>
      </c>
      <c r="B30" s="62" t="s">
        <v>68</v>
      </c>
      <c r="C30" s="62" t="s">
        <v>72</v>
      </c>
      <c r="D30" s="62" t="s">
        <v>50</v>
      </c>
      <c r="E30" s="62">
        <v>5441</v>
      </c>
      <c r="F30" s="62">
        <v>12</v>
      </c>
      <c r="G30" s="62">
        <v>5</v>
      </c>
      <c r="H30" s="63">
        <f t="shared" si="0"/>
        <v>65292</v>
      </c>
      <c r="I30" s="63">
        <f t="shared" si="1"/>
        <v>27205</v>
      </c>
    </row>
    <row r="31" spans="1:9" x14ac:dyDescent="0.35">
      <c r="A31" s="62" t="s">
        <v>56</v>
      </c>
      <c r="B31" s="62" t="s">
        <v>69</v>
      </c>
      <c r="C31" s="62" t="s">
        <v>73</v>
      </c>
      <c r="D31" s="62" t="s">
        <v>52</v>
      </c>
      <c r="E31" s="62">
        <v>3155</v>
      </c>
      <c r="F31" s="62">
        <v>15</v>
      </c>
      <c r="G31" s="62">
        <v>7</v>
      </c>
      <c r="H31" s="63">
        <f t="shared" si="0"/>
        <v>47325</v>
      </c>
      <c r="I31" s="63">
        <f t="shared" si="1"/>
        <v>22085</v>
      </c>
    </row>
    <row r="32" spans="1:9" x14ac:dyDescent="0.35">
      <c r="A32" s="62" t="s">
        <v>56</v>
      </c>
      <c r="B32" s="62" t="s">
        <v>70</v>
      </c>
      <c r="C32" s="62" t="s">
        <v>72</v>
      </c>
      <c r="D32" s="62" t="s">
        <v>52</v>
      </c>
      <c r="E32" s="62">
        <v>5079</v>
      </c>
      <c r="F32" s="62">
        <v>20</v>
      </c>
      <c r="G32" s="62">
        <v>10</v>
      </c>
      <c r="H32" s="63">
        <f t="shared" si="0"/>
        <v>101580</v>
      </c>
      <c r="I32" s="63">
        <f t="shared" si="1"/>
        <v>50790</v>
      </c>
    </row>
    <row r="33" spans="1:9" x14ac:dyDescent="0.35">
      <c r="A33" s="62" t="s">
        <v>56</v>
      </c>
      <c r="B33" s="62" t="s">
        <v>71</v>
      </c>
      <c r="C33" s="62" t="s">
        <v>72</v>
      </c>
      <c r="D33" s="62" t="s">
        <v>50</v>
      </c>
      <c r="E33" s="62">
        <v>6203</v>
      </c>
      <c r="F33" s="62">
        <v>14</v>
      </c>
      <c r="G33" s="62">
        <v>7</v>
      </c>
      <c r="H33" s="63">
        <f t="shared" si="0"/>
        <v>86842</v>
      </c>
      <c r="I33" s="63">
        <f t="shared" si="1"/>
        <v>43421</v>
      </c>
    </row>
    <row r="34" spans="1:9" x14ac:dyDescent="0.35">
      <c r="A34" s="62" t="s">
        <v>6</v>
      </c>
      <c r="B34" s="62" t="s">
        <v>66</v>
      </c>
      <c r="C34" s="62" t="s">
        <v>72</v>
      </c>
      <c r="D34" s="62" t="s">
        <v>51</v>
      </c>
      <c r="E34" s="62">
        <v>6793</v>
      </c>
      <c r="F34" s="62">
        <v>10</v>
      </c>
      <c r="G34" s="62">
        <v>3</v>
      </c>
      <c r="H34" s="63">
        <f t="shared" si="0"/>
        <v>67930</v>
      </c>
      <c r="I34" s="63">
        <f t="shared" si="1"/>
        <v>20379</v>
      </c>
    </row>
    <row r="35" spans="1:9" x14ac:dyDescent="0.35">
      <c r="A35" s="62" t="s">
        <v>6</v>
      </c>
      <c r="B35" s="62" t="s">
        <v>64</v>
      </c>
      <c r="C35" s="62" t="s">
        <v>73</v>
      </c>
      <c r="D35" s="62" t="s">
        <v>52</v>
      </c>
      <c r="E35" s="62">
        <v>5177</v>
      </c>
      <c r="F35" s="62">
        <v>8</v>
      </c>
      <c r="G35" s="62">
        <v>3</v>
      </c>
      <c r="H35" s="63">
        <f t="shared" si="0"/>
        <v>41416</v>
      </c>
      <c r="I35" s="63">
        <f t="shared" si="1"/>
        <v>15531</v>
      </c>
    </row>
    <row r="36" spans="1:9" x14ac:dyDescent="0.35">
      <c r="A36" s="62" t="s">
        <v>6</v>
      </c>
      <c r="B36" s="62" t="s">
        <v>65</v>
      </c>
      <c r="C36" s="62" t="s">
        <v>73</v>
      </c>
      <c r="D36" s="62" t="s">
        <v>52</v>
      </c>
      <c r="E36" s="62">
        <v>3800</v>
      </c>
      <c r="F36" s="62">
        <v>15</v>
      </c>
      <c r="G36" s="62">
        <v>4</v>
      </c>
      <c r="H36" s="63">
        <f t="shared" si="0"/>
        <v>57000</v>
      </c>
      <c r="I36" s="63">
        <f t="shared" si="1"/>
        <v>15200</v>
      </c>
    </row>
    <row r="37" spans="1:9" x14ac:dyDescent="0.35">
      <c r="A37" s="62" t="s">
        <v>6</v>
      </c>
      <c r="B37" s="62" t="s">
        <v>67</v>
      </c>
      <c r="C37" s="62" t="s">
        <v>72</v>
      </c>
      <c r="D37" s="62" t="s">
        <v>51</v>
      </c>
      <c r="E37" s="62">
        <v>6132</v>
      </c>
      <c r="F37" s="62">
        <v>12</v>
      </c>
      <c r="G37" s="62">
        <v>4</v>
      </c>
      <c r="H37" s="63">
        <f t="shared" si="0"/>
        <v>73584</v>
      </c>
      <c r="I37" s="63">
        <f t="shared" si="1"/>
        <v>24528</v>
      </c>
    </row>
    <row r="38" spans="1:9" x14ac:dyDescent="0.35">
      <c r="A38" s="62" t="s">
        <v>6</v>
      </c>
      <c r="B38" s="62" t="s">
        <v>68</v>
      </c>
      <c r="C38" s="62" t="s">
        <v>72</v>
      </c>
      <c r="D38" s="62" t="s">
        <v>51</v>
      </c>
      <c r="E38" s="62">
        <v>3210</v>
      </c>
      <c r="F38" s="62">
        <v>12</v>
      </c>
      <c r="G38" s="62">
        <v>5</v>
      </c>
      <c r="H38" s="63">
        <f t="shared" si="0"/>
        <v>38520</v>
      </c>
      <c r="I38" s="63">
        <f t="shared" si="1"/>
        <v>16050</v>
      </c>
    </row>
    <row r="39" spans="1:9" x14ac:dyDescent="0.35">
      <c r="A39" s="62" t="s">
        <v>6</v>
      </c>
      <c r="B39" s="62" t="s">
        <v>69</v>
      </c>
      <c r="C39" s="62" t="s">
        <v>73</v>
      </c>
      <c r="D39" s="62" t="s">
        <v>50</v>
      </c>
      <c r="E39" s="62">
        <v>4511</v>
      </c>
      <c r="F39" s="62">
        <v>15</v>
      </c>
      <c r="G39" s="62">
        <v>7</v>
      </c>
      <c r="H39" s="63">
        <f t="shared" si="0"/>
        <v>67665</v>
      </c>
      <c r="I39" s="63">
        <f t="shared" si="1"/>
        <v>31577</v>
      </c>
    </row>
    <row r="40" spans="1:9" x14ac:dyDescent="0.35">
      <c r="A40" s="62" t="s">
        <v>6</v>
      </c>
      <c r="B40" s="62" t="s">
        <v>70</v>
      </c>
      <c r="C40" s="62" t="s">
        <v>72</v>
      </c>
      <c r="D40" s="62" t="s">
        <v>51</v>
      </c>
      <c r="E40" s="62">
        <v>5614</v>
      </c>
      <c r="F40" s="62">
        <v>20</v>
      </c>
      <c r="G40" s="62">
        <v>10</v>
      </c>
      <c r="H40" s="63">
        <f t="shared" si="0"/>
        <v>112280</v>
      </c>
      <c r="I40" s="63">
        <f t="shared" si="1"/>
        <v>56140</v>
      </c>
    </row>
    <row r="41" spans="1:9" x14ac:dyDescent="0.35">
      <c r="A41" s="62" t="s">
        <v>6</v>
      </c>
      <c r="B41" s="62" t="s">
        <v>71</v>
      </c>
      <c r="C41" s="62" t="s">
        <v>72</v>
      </c>
      <c r="D41" s="62" t="s">
        <v>52</v>
      </c>
      <c r="E41" s="62">
        <v>3944</v>
      </c>
      <c r="F41" s="62">
        <v>14</v>
      </c>
      <c r="G41" s="62">
        <v>7</v>
      </c>
      <c r="H41" s="63">
        <f t="shared" si="0"/>
        <v>55216</v>
      </c>
      <c r="I41" s="63">
        <f t="shared" si="1"/>
        <v>27608</v>
      </c>
    </row>
    <row r="42" spans="1:9" x14ac:dyDescent="0.35">
      <c r="A42" s="62" t="s">
        <v>57</v>
      </c>
      <c r="B42" s="62" t="s">
        <v>66</v>
      </c>
      <c r="C42" s="62" t="s">
        <v>72</v>
      </c>
      <c r="D42" s="62" t="s">
        <v>50</v>
      </c>
      <c r="E42" s="62">
        <v>4032</v>
      </c>
      <c r="F42" s="62">
        <v>10</v>
      </c>
      <c r="G42" s="62">
        <v>3</v>
      </c>
      <c r="H42" s="63">
        <f t="shared" si="0"/>
        <v>40320</v>
      </c>
      <c r="I42" s="63">
        <f t="shared" si="1"/>
        <v>12096</v>
      </c>
    </row>
    <row r="43" spans="1:9" x14ac:dyDescent="0.35">
      <c r="A43" s="62" t="s">
        <v>57</v>
      </c>
      <c r="B43" s="62" t="s">
        <v>64</v>
      </c>
      <c r="C43" s="62" t="s">
        <v>73</v>
      </c>
      <c r="D43" s="62" t="s">
        <v>54</v>
      </c>
      <c r="E43" s="62">
        <v>3115</v>
      </c>
      <c r="F43" s="62">
        <v>8</v>
      </c>
      <c r="G43" s="62">
        <v>3</v>
      </c>
      <c r="H43" s="63">
        <f t="shared" si="0"/>
        <v>24920</v>
      </c>
      <c r="I43" s="63">
        <f t="shared" si="1"/>
        <v>9345</v>
      </c>
    </row>
    <row r="44" spans="1:9" x14ac:dyDescent="0.35">
      <c r="A44" s="62" t="s">
        <v>57</v>
      </c>
      <c r="B44" s="62" t="s">
        <v>65</v>
      </c>
      <c r="C44" s="62" t="s">
        <v>73</v>
      </c>
      <c r="D44" s="62" t="s">
        <v>54</v>
      </c>
      <c r="E44" s="62">
        <v>5134</v>
      </c>
      <c r="F44" s="62">
        <v>15</v>
      </c>
      <c r="G44" s="62">
        <v>4</v>
      </c>
      <c r="H44" s="63">
        <f t="shared" si="0"/>
        <v>77010</v>
      </c>
      <c r="I44" s="63">
        <f t="shared" si="1"/>
        <v>20536</v>
      </c>
    </row>
    <row r="45" spans="1:9" x14ac:dyDescent="0.35">
      <c r="A45" s="62" t="s">
        <v>57</v>
      </c>
      <c r="B45" s="62" t="s">
        <v>67</v>
      </c>
      <c r="C45" s="62" t="s">
        <v>72</v>
      </c>
      <c r="D45" s="62" t="s">
        <v>50</v>
      </c>
      <c r="E45" s="62">
        <v>5701</v>
      </c>
      <c r="F45" s="62">
        <v>12</v>
      </c>
      <c r="G45" s="62">
        <v>4</v>
      </c>
      <c r="H45" s="63">
        <f t="shared" si="0"/>
        <v>68412</v>
      </c>
      <c r="I45" s="63">
        <f t="shared" si="1"/>
        <v>22804</v>
      </c>
    </row>
    <row r="46" spans="1:9" x14ac:dyDescent="0.35">
      <c r="A46" s="62" t="s">
        <v>57</v>
      </c>
      <c r="B46" s="62" t="s">
        <v>68</v>
      </c>
      <c r="C46" s="62" t="s">
        <v>72</v>
      </c>
      <c r="D46" s="62" t="s">
        <v>50</v>
      </c>
      <c r="E46" s="62">
        <v>3882</v>
      </c>
      <c r="F46" s="62">
        <v>12</v>
      </c>
      <c r="G46" s="62">
        <v>5</v>
      </c>
      <c r="H46" s="63">
        <f t="shared" si="0"/>
        <v>46584</v>
      </c>
      <c r="I46" s="63">
        <f t="shared" si="1"/>
        <v>19410</v>
      </c>
    </row>
    <row r="47" spans="1:9" x14ac:dyDescent="0.35">
      <c r="A47" s="62" t="s">
        <v>57</v>
      </c>
      <c r="B47" s="62" t="s">
        <v>69</v>
      </c>
      <c r="C47" s="62" t="s">
        <v>73</v>
      </c>
      <c r="D47" s="62" t="s">
        <v>51</v>
      </c>
      <c r="E47" s="62">
        <v>4175</v>
      </c>
      <c r="F47" s="62">
        <v>15</v>
      </c>
      <c r="G47" s="62">
        <v>7</v>
      </c>
      <c r="H47" s="63">
        <f t="shared" si="0"/>
        <v>62625</v>
      </c>
      <c r="I47" s="63">
        <f t="shared" si="1"/>
        <v>29225</v>
      </c>
    </row>
    <row r="48" spans="1:9" x14ac:dyDescent="0.35">
      <c r="A48" s="62" t="s">
        <v>57</v>
      </c>
      <c r="B48" s="62" t="s">
        <v>70</v>
      </c>
      <c r="C48" s="62" t="s">
        <v>72</v>
      </c>
      <c r="D48" s="62" t="s">
        <v>52</v>
      </c>
      <c r="E48" s="62">
        <v>4583</v>
      </c>
      <c r="F48" s="62">
        <v>20</v>
      </c>
      <c r="G48" s="62">
        <v>10</v>
      </c>
      <c r="H48" s="63">
        <f t="shared" si="0"/>
        <v>91660</v>
      </c>
      <c r="I48" s="63">
        <f t="shared" si="1"/>
        <v>45830</v>
      </c>
    </row>
    <row r="49" spans="1:9" x14ac:dyDescent="0.35">
      <c r="A49" s="62" t="s">
        <v>57</v>
      </c>
      <c r="B49" s="62" t="s">
        <v>71</v>
      </c>
      <c r="C49" s="62" t="s">
        <v>72</v>
      </c>
      <c r="D49" s="62" t="s">
        <v>54</v>
      </c>
      <c r="E49" s="62">
        <v>3231</v>
      </c>
      <c r="F49" s="62">
        <v>14</v>
      </c>
      <c r="G49" s="62">
        <v>7</v>
      </c>
      <c r="H49" s="63">
        <f t="shared" si="0"/>
        <v>45234</v>
      </c>
      <c r="I49" s="63">
        <f t="shared" si="1"/>
        <v>22617</v>
      </c>
    </row>
    <row r="50" spans="1:9" x14ac:dyDescent="0.35">
      <c r="A50" s="62" t="s">
        <v>58</v>
      </c>
      <c r="B50" s="62" t="s">
        <v>66</v>
      </c>
      <c r="C50" s="62" t="s">
        <v>72</v>
      </c>
      <c r="D50" s="62" t="s">
        <v>50</v>
      </c>
      <c r="E50" s="62">
        <v>3173</v>
      </c>
      <c r="F50" s="62">
        <v>10</v>
      </c>
      <c r="G50" s="62">
        <v>3</v>
      </c>
      <c r="H50" s="63">
        <f t="shared" si="0"/>
        <v>31730</v>
      </c>
      <c r="I50" s="63">
        <f t="shared" si="1"/>
        <v>9519</v>
      </c>
    </row>
    <row r="51" spans="1:9" x14ac:dyDescent="0.35">
      <c r="A51" s="62" t="s">
        <v>58</v>
      </c>
      <c r="B51" s="62" t="s">
        <v>64</v>
      </c>
      <c r="C51" s="62" t="s">
        <v>73</v>
      </c>
      <c r="D51" s="62" t="s">
        <v>50</v>
      </c>
      <c r="E51" s="62">
        <v>5724</v>
      </c>
      <c r="F51" s="62">
        <v>8</v>
      </c>
      <c r="G51" s="62">
        <v>3</v>
      </c>
      <c r="H51" s="63">
        <f t="shared" si="0"/>
        <v>45792</v>
      </c>
      <c r="I51" s="63">
        <f t="shared" si="1"/>
        <v>17172</v>
      </c>
    </row>
    <row r="52" spans="1:9" x14ac:dyDescent="0.35">
      <c r="A52" s="62" t="s">
        <v>58</v>
      </c>
      <c r="B52" s="62" t="s">
        <v>65</v>
      </c>
      <c r="C52" s="62" t="s">
        <v>73</v>
      </c>
      <c r="D52" s="62" t="s">
        <v>54</v>
      </c>
      <c r="E52" s="62">
        <v>6103</v>
      </c>
      <c r="F52" s="62">
        <v>15</v>
      </c>
      <c r="G52" s="62">
        <v>4</v>
      </c>
      <c r="H52" s="63">
        <f t="shared" si="0"/>
        <v>91545</v>
      </c>
      <c r="I52" s="63">
        <f t="shared" si="1"/>
        <v>24412</v>
      </c>
    </row>
    <row r="53" spans="1:9" x14ac:dyDescent="0.35">
      <c r="A53" s="62" t="s">
        <v>58</v>
      </c>
      <c r="B53" s="62" t="s">
        <v>67</v>
      </c>
      <c r="C53" s="62" t="s">
        <v>72</v>
      </c>
      <c r="D53" s="62" t="s">
        <v>54</v>
      </c>
      <c r="E53" s="62">
        <v>6785</v>
      </c>
      <c r="F53" s="62">
        <v>12</v>
      </c>
      <c r="G53" s="62">
        <v>4</v>
      </c>
      <c r="H53" s="63">
        <f t="shared" si="0"/>
        <v>81420</v>
      </c>
      <c r="I53" s="63">
        <f t="shared" si="1"/>
        <v>27140</v>
      </c>
    </row>
    <row r="54" spans="1:9" x14ac:dyDescent="0.35">
      <c r="A54" s="62" t="s">
        <v>58</v>
      </c>
      <c r="B54" s="62" t="s">
        <v>68</v>
      </c>
      <c r="C54" s="62" t="s">
        <v>72</v>
      </c>
      <c r="D54" s="62" t="s">
        <v>54</v>
      </c>
      <c r="E54" s="62">
        <v>3027</v>
      </c>
      <c r="F54" s="62">
        <v>12</v>
      </c>
      <c r="G54" s="62">
        <v>5</v>
      </c>
      <c r="H54" s="63">
        <f t="shared" si="0"/>
        <v>36324</v>
      </c>
      <c r="I54" s="63">
        <f t="shared" si="1"/>
        <v>15135</v>
      </c>
    </row>
    <row r="55" spans="1:9" x14ac:dyDescent="0.35">
      <c r="A55" s="62" t="s">
        <v>58</v>
      </c>
      <c r="B55" s="62" t="s">
        <v>69</v>
      </c>
      <c r="C55" s="62" t="s">
        <v>73</v>
      </c>
      <c r="D55" s="62" t="s">
        <v>54</v>
      </c>
      <c r="E55" s="62">
        <v>5016</v>
      </c>
      <c r="F55" s="62">
        <v>15</v>
      </c>
      <c r="G55" s="62">
        <v>7</v>
      </c>
      <c r="H55" s="63">
        <f t="shared" si="0"/>
        <v>75240</v>
      </c>
      <c r="I55" s="63">
        <f t="shared" si="1"/>
        <v>35112</v>
      </c>
    </row>
    <row r="56" spans="1:9" x14ac:dyDescent="0.35">
      <c r="A56" s="62" t="s">
        <v>58</v>
      </c>
      <c r="B56" s="62" t="s">
        <v>70</v>
      </c>
      <c r="C56" s="62" t="s">
        <v>72</v>
      </c>
      <c r="D56" s="62" t="s">
        <v>54</v>
      </c>
      <c r="E56" s="62">
        <v>3827</v>
      </c>
      <c r="F56" s="62">
        <v>20</v>
      </c>
      <c r="G56" s="62">
        <v>10</v>
      </c>
      <c r="H56" s="63">
        <f t="shared" si="0"/>
        <v>76540</v>
      </c>
      <c r="I56" s="63">
        <f t="shared" si="1"/>
        <v>38270</v>
      </c>
    </row>
    <row r="57" spans="1:9" x14ac:dyDescent="0.35">
      <c r="A57" s="62" t="s">
        <v>58</v>
      </c>
      <c r="B57" s="62" t="s">
        <v>71</v>
      </c>
      <c r="C57" s="62" t="s">
        <v>72</v>
      </c>
      <c r="D57" s="62" t="s">
        <v>52</v>
      </c>
      <c r="E57" s="62">
        <v>5032</v>
      </c>
      <c r="F57" s="62">
        <v>14</v>
      </c>
      <c r="G57" s="62">
        <v>7</v>
      </c>
      <c r="H57" s="63">
        <f t="shared" si="0"/>
        <v>70448</v>
      </c>
      <c r="I57" s="63">
        <f t="shared" si="1"/>
        <v>35224</v>
      </c>
    </row>
    <row r="58" spans="1:9" x14ac:dyDescent="0.35">
      <c r="A58" s="62" t="s">
        <v>59</v>
      </c>
      <c r="B58" s="62" t="s">
        <v>66</v>
      </c>
      <c r="C58" s="62" t="s">
        <v>72</v>
      </c>
      <c r="D58" s="62" t="s">
        <v>50</v>
      </c>
      <c r="E58" s="62">
        <v>3997</v>
      </c>
      <c r="F58" s="62">
        <v>10</v>
      </c>
      <c r="G58" s="62">
        <v>3</v>
      </c>
      <c r="H58" s="63">
        <f t="shared" si="0"/>
        <v>39970</v>
      </c>
      <c r="I58" s="63">
        <f t="shared" si="1"/>
        <v>11991</v>
      </c>
    </row>
    <row r="59" spans="1:9" x14ac:dyDescent="0.35">
      <c r="A59" s="62" t="s">
        <v>59</v>
      </c>
      <c r="B59" s="62" t="s">
        <v>64</v>
      </c>
      <c r="C59" s="62" t="s">
        <v>73</v>
      </c>
      <c r="D59" s="62" t="s">
        <v>51</v>
      </c>
      <c r="E59" s="62">
        <v>5920</v>
      </c>
      <c r="F59" s="62">
        <v>8</v>
      </c>
      <c r="G59" s="62">
        <v>3</v>
      </c>
      <c r="H59" s="63">
        <f t="shared" si="0"/>
        <v>47360</v>
      </c>
      <c r="I59" s="63">
        <f t="shared" si="1"/>
        <v>17760</v>
      </c>
    </row>
    <row r="60" spans="1:9" x14ac:dyDescent="0.35">
      <c r="A60" s="62" t="s">
        <v>59</v>
      </c>
      <c r="B60" s="62" t="s">
        <v>65</v>
      </c>
      <c r="C60" s="62" t="s">
        <v>73</v>
      </c>
      <c r="D60" s="62" t="s">
        <v>51</v>
      </c>
      <c r="E60" s="62">
        <v>6481</v>
      </c>
      <c r="F60" s="62">
        <v>15</v>
      </c>
      <c r="G60" s="62">
        <v>4</v>
      </c>
      <c r="H60" s="63">
        <f t="shared" si="0"/>
        <v>97215</v>
      </c>
      <c r="I60" s="63">
        <f t="shared" si="1"/>
        <v>25924</v>
      </c>
    </row>
    <row r="61" spans="1:9" x14ac:dyDescent="0.35">
      <c r="A61" s="62" t="s">
        <v>59</v>
      </c>
      <c r="B61" s="62" t="s">
        <v>67</v>
      </c>
      <c r="C61" s="62" t="s">
        <v>72</v>
      </c>
      <c r="D61" s="62" t="s">
        <v>52</v>
      </c>
      <c r="E61" s="62">
        <v>5501</v>
      </c>
      <c r="F61" s="62">
        <v>12</v>
      </c>
      <c r="G61" s="62">
        <v>4</v>
      </c>
      <c r="H61" s="63">
        <f t="shared" si="0"/>
        <v>66012</v>
      </c>
      <c r="I61" s="63">
        <f t="shared" si="1"/>
        <v>22004</v>
      </c>
    </row>
    <row r="62" spans="1:9" x14ac:dyDescent="0.35">
      <c r="A62" s="62" t="s">
        <v>59</v>
      </c>
      <c r="B62" s="62" t="s">
        <v>68</v>
      </c>
      <c r="C62" s="62" t="s">
        <v>72</v>
      </c>
      <c r="D62" s="62" t="s">
        <v>51</v>
      </c>
      <c r="E62" s="62">
        <v>6949</v>
      </c>
      <c r="F62" s="62">
        <v>12</v>
      </c>
      <c r="G62" s="62">
        <v>5</v>
      </c>
      <c r="H62" s="63">
        <f t="shared" si="0"/>
        <v>83388</v>
      </c>
      <c r="I62" s="63">
        <f t="shared" si="1"/>
        <v>34745</v>
      </c>
    </row>
    <row r="63" spans="1:9" x14ac:dyDescent="0.35">
      <c r="A63" s="62" t="s">
        <v>59</v>
      </c>
      <c r="B63" s="62" t="s">
        <v>69</v>
      </c>
      <c r="C63" s="62" t="s">
        <v>73</v>
      </c>
      <c r="D63" s="62" t="s">
        <v>51</v>
      </c>
      <c r="E63" s="62">
        <v>5439</v>
      </c>
      <c r="F63" s="62">
        <v>15</v>
      </c>
      <c r="G63" s="62">
        <v>7</v>
      </c>
      <c r="H63" s="63">
        <f t="shared" si="0"/>
        <v>81585</v>
      </c>
      <c r="I63" s="63">
        <f t="shared" si="1"/>
        <v>38073</v>
      </c>
    </row>
    <row r="64" spans="1:9" x14ac:dyDescent="0.35">
      <c r="A64" s="62" t="s">
        <v>59</v>
      </c>
      <c r="B64" s="62" t="s">
        <v>70</v>
      </c>
      <c r="C64" s="62" t="s">
        <v>72</v>
      </c>
      <c r="D64" s="62" t="s">
        <v>54</v>
      </c>
      <c r="E64" s="62">
        <v>5709</v>
      </c>
      <c r="F64" s="62">
        <v>20</v>
      </c>
      <c r="G64" s="62">
        <v>10</v>
      </c>
      <c r="H64" s="63">
        <f t="shared" si="0"/>
        <v>114180</v>
      </c>
      <c r="I64" s="63">
        <f t="shared" si="1"/>
        <v>57090</v>
      </c>
    </row>
    <row r="65" spans="1:9" x14ac:dyDescent="0.35">
      <c r="A65" s="62" t="s">
        <v>59</v>
      </c>
      <c r="B65" s="62" t="s">
        <v>71</v>
      </c>
      <c r="C65" s="62" t="s">
        <v>72</v>
      </c>
      <c r="D65" s="62" t="s">
        <v>52</v>
      </c>
      <c r="E65" s="62">
        <v>5706</v>
      </c>
      <c r="F65" s="62">
        <v>14</v>
      </c>
      <c r="G65" s="62">
        <v>7</v>
      </c>
      <c r="H65" s="63">
        <f t="shared" si="0"/>
        <v>79884</v>
      </c>
      <c r="I65" s="63">
        <f t="shared" si="1"/>
        <v>39942</v>
      </c>
    </row>
    <row r="66" spans="1:9" x14ac:dyDescent="0.35">
      <c r="A66" s="62" t="s">
        <v>60</v>
      </c>
      <c r="B66" s="62" t="s">
        <v>66</v>
      </c>
      <c r="C66" s="62" t="s">
        <v>72</v>
      </c>
      <c r="D66" s="62" t="s">
        <v>54</v>
      </c>
      <c r="E66" s="62">
        <v>3307</v>
      </c>
      <c r="F66" s="62">
        <v>10</v>
      </c>
      <c r="G66" s="62">
        <v>3</v>
      </c>
      <c r="H66" s="63">
        <f t="shared" si="0"/>
        <v>33070</v>
      </c>
      <c r="I66" s="63">
        <f t="shared" si="1"/>
        <v>9921</v>
      </c>
    </row>
    <row r="67" spans="1:9" x14ac:dyDescent="0.35">
      <c r="A67" s="62" t="s">
        <v>60</v>
      </c>
      <c r="B67" s="62" t="s">
        <v>64</v>
      </c>
      <c r="C67" s="62" t="s">
        <v>73</v>
      </c>
      <c r="D67" s="62" t="s">
        <v>50</v>
      </c>
      <c r="E67" s="62">
        <v>6277</v>
      </c>
      <c r="F67" s="62">
        <v>8</v>
      </c>
      <c r="G67" s="62">
        <v>3</v>
      </c>
      <c r="H67" s="63">
        <f t="shared" ref="H67:H97" si="2">E67*F67</f>
        <v>50216</v>
      </c>
      <c r="I67" s="63">
        <f t="shared" ref="I67:I97" si="3">E67*G67</f>
        <v>18831</v>
      </c>
    </row>
    <row r="68" spans="1:9" x14ac:dyDescent="0.35">
      <c r="A68" s="62" t="s">
        <v>60</v>
      </c>
      <c r="B68" s="62" t="s">
        <v>65</v>
      </c>
      <c r="C68" s="62" t="s">
        <v>73</v>
      </c>
      <c r="D68" s="62" t="s">
        <v>51</v>
      </c>
      <c r="E68" s="62">
        <v>6941</v>
      </c>
      <c r="F68" s="62">
        <v>15</v>
      </c>
      <c r="G68" s="62">
        <v>4</v>
      </c>
      <c r="H68" s="63">
        <f t="shared" si="2"/>
        <v>104115</v>
      </c>
      <c r="I68" s="63">
        <f t="shared" si="3"/>
        <v>27764</v>
      </c>
    </row>
    <row r="69" spans="1:9" x14ac:dyDescent="0.35">
      <c r="A69" s="62" t="s">
        <v>60</v>
      </c>
      <c r="B69" s="62" t="s">
        <v>67</v>
      </c>
      <c r="C69" s="62" t="s">
        <v>72</v>
      </c>
      <c r="D69" s="62" t="s">
        <v>54</v>
      </c>
      <c r="E69" s="62">
        <v>3788</v>
      </c>
      <c r="F69" s="62">
        <v>12</v>
      </c>
      <c r="G69" s="62">
        <v>4</v>
      </c>
      <c r="H69" s="63">
        <f t="shared" si="2"/>
        <v>45456</v>
      </c>
      <c r="I69" s="63">
        <f t="shared" si="3"/>
        <v>15152</v>
      </c>
    </row>
    <row r="70" spans="1:9" x14ac:dyDescent="0.35">
      <c r="A70" s="62" t="s">
        <v>60</v>
      </c>
      <c r="B70" s="62" t="s">
        <v>68</v>
      </c>
      <c r="C70" s="62" t="s">
        <v>72</v>
      </c>
      <c r="D70" s="62" t="s">
        <v>52</v>
      </c>
      <c r="E70" s="62">
        <v>4421</v>
      </c>
      <c r="F70" s="62">
        <v>12</v>
      </c>
      <c r="G70" s="62">
        <v>5</v>
      </c>
      <c r="H70" s="63">
        <f t="shared" si="2"/>
        <v>53052</v>
      </c>
      <c r="I70" s="63">
        <f t="shared" si="3"/>
        <v>22105</v>
      </c>
    </row>
    <row r="71" spans="1:9" x14ac:dyDescent="0.35">
      <c r="A71" s="62" t="s">
        <v>60</v>
      </c>
      <c r="B71" s="62" t="s">
        <v>69</v>
      </c>
      <c r="C71" s="62" t="s">
        <v>73</v>
      </c>
      <c r="D71" s="62" t="s">
        <v>54</v>
      </c>
      <c r="E71" s="62">
        <v>6364</v>
      </c>
      <c r="F71" s="62">
        <v>15</v>
      </c>
      <c r="G71" s="62">
        <v>7</v>
      </c>
      <c r="H71" s="63">
        <f t="shared" si="2"/>
        <v>95460</v>
      </c>
      <c r="I71" s="63">
        <f t="shared" si="3"/>
        <v>44548</v>
      </c>
    </row>
    <row r="72" spans="1:9" x14ac:dyDescent="0.35">
      <c r="A72" s="62" t="s">
        <v>60</v>
      </c>
      <c r="B72" s="62" t="s">
        <v>70</v>
      </c>
      <c r="C72" s="62" t="s">
        <v>72</v>
      </c>
      <c r="D72" s="62" t="s">
        <v>51</v>
      </c>
      <c r="E72" s="62">
        <v>4347</v>
      </c>
      <c r="F72" s="62">
        <v>20</v>
      </c>
      <c r="G72" s="62">
        <v>10</v>
      </c>
      <c r="H72" s="63">
        <f t="shared" si="2"/>
        <v>86940</v>
      </c>
      <c r="I72" s="63">
        <f t="shared" si="3"/>
        <v>43470</v>
      </c>
    </row>
    <row r="73" spans="1:9" x14ac:dyDescent="0.35">
      <c r="A73" s="62" t="s">
        <v>60</v>
      </c>
      <c r="B73" s="62" t="s">
        <v>71</v>
      </c>
      <c r="C73" s="62" t="s">
        <v>72</v>
      </c>
      <c r="D73" s="62" t="s">
        <v>51</v>
      </c>
      <c r="E73" s="62">
        <v>4691</v>
      </c>
      <c r="F73" s="62">
        <v>14</v>
      </c>
      <c r="G73" s="62">
        <v>7</v>
      </c>
      <c r="H73" s="63">
        <f t="shared" si="2"/>
        <v>65674</v>
      </c>
      <c r="I73" s="63">
        <f t="shared" si="3"/>
        <v>32837</v>
      </c>
    </row>
    <row r="74" spans="1:9" x14ac:dyDescent="0.35">
      <c r="A74" s="62" t="s">
        <v>61</v>
      </c>
      <c r="B74" s="62" t="s">
        <v>66</v>
      </c>
      <c r="C74" s="62" t="s">
        <v>72</v>
      </c>
      <c r="D74" s="62" t="s">
        <v>51</v>
      </c>
      <c r="E74" s="62">
        <v>4560</v>
      </c>
      <c r="F74" s="62">
        <v>10</v>
      </c>
      <c r="G74" s="62">
        <v>3</v>
      </c>
      <c r="H74" s="63">
        <f t="shared" si="2"/>
        <v>45600</v>
      </c>
      <c r="I74" s="63">
        <f t="shared" si="3"/>
        <v>13680</v>
      </c>
    </row>
    <row r="75" spans="1:9" x14ac:dyDescent="0.35">
      <c r="A75" s="62" t="s">
        <v>61</v>
      </c>
      <c r="B75" s="62" t="s">
        <v>64</v>
      </c>
      <c r="C75" s="62" t="s">
        <v>73</v>
      </c>
      <c r="D75" s="62" t="s">
        <v>52</v>
      </c>
      <c r="E75" s="62">
        <v>5765</v>
      </c>
      <c r="F75" s="62">
        <v>8</v>
      </c>
      <c r="G75" s="62">
        <v>3</v>
      </c>
      <c r="H75" s="63">
        <f t="shared" si="2"/>
        <v>46120</v>
      </c>
      <c r="I75" s="63">
        <f t="shared" si="3"/>
        <v>17295</v>
      </c>
    </row>
    <row r="76" spans="1:9" x14ac:dyDescent="0.35">
      <c r="A76" s="62" t="s">
        <v>61</v>
      </c>
      <c r="B76" s="62" t="s">
        <v>65</v>
      </c>
      <c r="C76" s="62" t="s">
        <v>73</v>
      </c>
      <c r="D76" s="62" t="s">
        <v>50</v>
      </c>
      <c r="E76" s="62">
        <v>3180</v>
      </c>
      <c r="F76" s="62">
        <v>15</v>
      </c>
      <c r="G76" s="62">
        <v>4</v>
      </c>
      <c r="H76" s="63">
        <f t="shared" si="2"/>
        <v>47700</v>
      </c>
      <c r="I76" s="63">
        <f t="shared" si="3"/>
        <v>12720</v>
      </c>
    </row>
    <row r="77" spans="1:9" x14ac:dyDescent="0.35">
      <c r="A77" s="62" t="s">
        <v>61</v>
      </c>
      <c r="B77" s="62" t="s">
        <v>67</v>
      </c>
      <c r="C77" s="62" t="s">
        <v>72</v>
      </c>
      <c r="D77" s="62" t="s">
        <v>51</v>
      </c>
      <c r="E77" s="62">
        <v>4006</v>
      </c>
      <c r="F77" s="62">
        <v>12</v>
      </c>
      <c r="G77" s="62">
        <v>4</v>
      </c>
      <c r="H77" s="63">
        <f t="shared" si="2"/>
        <v>48072</v>
      </c>
      <c r="I77" s="63">
        <f t="shared" si="3"/>
        <v>16024</v>
      </c>
    </row>
    <row r="78" spans="1:9" x14ac:dyDescent="0.35">
      <c r="A78" s="62" t="s">
        <v>61</v>
      </c>
      <c r="B78" s="62" t="s">
        <v>68</v>
      </c>
      <c r="C78" s="62" t="s">
        <v>72</v>
      </c>
      <c r="D78" s="62" t="s">
        <v>54</v>
      </c>
      <c r="E78" s="62">
        <v>6085</v>
      </c>
      <c r="F78" s="62">
        <v>12</v>
      </c>
      <c r="G78" s="62">
        <v>5</v>
      </c>
      <c r="H78" s="63">
        <f t="shared" si="2"/>
        <v>73020</v>
      </c>
      <c r="I78" s="63">
        <f t="shared" si="3"/>
        <v>30425</v>
      </c>
    </row>
    <row r="79" spans="1:9" x14ac:dyDescent="0.35">
      <c r="A79" s="62" t="s">
        <v>61</v>
      </c>
      <c r="B79" s="62" t="s">
        <v>69</v>
      </c>
      <c r="C79" s="62" t="s">
        <v>73</v>
      </c>
      <c r="D79" s="62" t="s">
        <v>52</v>
      </c>
      <c r="E79" s="62">
        <v>5807</v>
      </c>
      <c r="F79" s="62">
        <v>15</v>
      </c>
      <c r="G79" s="62">
        <v>7</v>
      </c>
      <c r="H79" s="63">
        <f t="shared" si="2"/>
        <v>87105</v>
      </c>
      <c r="I79" s="63">
        <f t="shared" si="3"/>
        <v>40649</v>
      </c>
    </row>
    <row r="80" spans="1:9" x14ac:dyDescent="0.35">
      <c r="A80" s="62" t="s">
        <v>61</v>
      </c>
      <c r="B80" s="62" t="s">
        <v>70</v>
      </c>
      <c r="C80" s="62" t="s">
        <v>72</v>
      </c>
      <c r="D80" s="62" t="s">
        <v>51</v>
      </c>
      <c r="E80" s="62">
        <v>3212</v>
      </c>
      <c r="F80" s="62">
        <v>20</v>
      </c>
      <c r="G80" s="62">
        <v>10</v>
      </c>
      <c r="H80" s="63">
        <f t="shared" si="2"/>
        <v>64240</v>
      </c>
      <c r="I80" s="63">
        <f t="shared" si="3"/>
        <v>32120</v>
      </c>
    </row>
    <row r="81" spans="1:9" x14ac:dyDescent="0.35">
      <c r="A81" s="62" t="s">
        <v>61</v>
      </c>
      <c r="B81" s="62" t="s">
        <v>71</v>
      </c>
      <c r="C81" s="62" t="s">
        <v>72</v>
      </c>
      <c r="D81" s="62" t="s">
        <v>51</v>
      </c>
      <c r="E81" s="62">
        <v>4831</v>
      </c>
      <c r="F81" s="62">
        <v>14</v>
      </c>
      <c r="G81" s="62">
        <v>7</v>
      </c>
      <c r="H81" s="63">
        <f t="shared" si="2"/>
        <v>67634</v>
      </c>
      <c r="I81" s="63">
        <f t="shared" si="3"/>
        <v>33817</v>
      </c>
    </row>
    <row r="82" spans="1:9" x14ac:dyDescent="0.35">
      <c r="A82" s="62" t="s">
        <v>62</v>
      </c>
      <c r="B82" s="62" t="s">
        <v>66</v>
      </c>
      <c r="C82" s="62" t="s">
        <v>72</v>
      </c>
      <c r="D82" s="62" t="s">
        <v>52</v>
      </c>
      <c r="E82" s="62">
        <v>4644</v>
      </c>
      <c r="F82" s="62">
        <v>10</v>
      </c>
      <c r="G82" s="62">
        <v>3</v>
      </c>
      <c r="H82" s="63">
        <f t="shared" si="2"/>
        <v>46440</v>
      </c>
      <c r="I82" s="63">
        <f t="shared" si="3"/>
        <v>13932</v>
      </c>
    </row>
    <row r="83" spans="1:9" x14ac:dyDescent="0.35">
      <c r="A83" s="62" t="s">
        <v>62</v>
      </c>
      <c r="B83" s="62" t="s">
        <v>64</v>
      </c>
      <c r="C83" s="62" t="s">
        <v>73</v>
      </c>
      <c r="D83" s="62" t="s">
        <v>51</v>
      </c>
      <c r="E83" s="62">
        <v>4123</v>
      </c>
      <c r="F83" s="62">
        <v>8</v>
      </c>
      <c r="G83" s="62">
        <v>3</v>
      </c>
      <c r="H83" s="63">
        <f t="shared" si="2"/>
        <v>32984</v>
      </c>
      <c r="I83" s="63">
        <f t="shared" si="3"/>
        <v>12369</v>
      </c>
    </row>
    <row r="84" spans="1:9" x14ac:dyDescent="0.35">
      <c r="A84" s="62" t="s">
        <v>62</v>
      </c>
      <c r="B84" s="62" t="s">
        <v>65</v>
      </c>
      <c r="C84" s="62" t="s">
        <v>73</v>
      </c>
      <c r="D84" s="62" t="s">
        <v>51</v>
      </c>
      <c r="E84" s="62">
        <v>6448</v>
      </c>
      <c r="F84" s="62">
        <v>15</v>
      </c>
      <c r="G84" s="62">
        <v>4</v>
      </c>
      <c r="H84" s="63">
        <f t="shared" si="2"/>
        <v>96720</v>
      </c>
      <c r="I84" s="63">
        <f t="shared" si="3"/>
        <v>25792</v>
      </c>
    </row>
    <row r="85" spans="1:9" x14ac:dyDescent="0.35">
      <c r="A85" s="62" t="s">
        <v>62</v>
      </c>
      <c r="B85" s="62" t="s">
        <v>67</v>
      </c>
      <c r="C85" s="62" t="s">
        <v>72</v>
      </c>
      <c r="D85" s="62" t="s">
        <v>54</v>
      </c>
      <c r="E85" s="62">
        <v>6188</v>
      </c>
      <c r="F85" s="62">
        <v>12</v>
      </c>
      <c r="G85" s="62">
        <v>4</v>
      </c>
      <c r="H85" s="63">
        <f t="shared" si="2"/>
        <v>74256</v>
      </c>
      <c r="I85" s="63">
        <f t="shared" si="3"/>
        <v>24752</v>
      </c>
    </row>
    <row r="86" spans="1:9" x14ac:dyDescent="0.35">
      <c r="A86" s="62" t="s">
        <v>62</v>
      </c>
      <c r="B86" s="62" t="s">
        <v>68</v>
      </c>
      <c r="C86" s="62" t="s">
        <v>72</v>
      </c>
      <c r="D86" s="62" t="s">
        <v>54</v>
      </c>
      <c r="E86" s="62">
        <v>6737</v>
      </c>
      <c r="F86" s="62">
        <v>12</v>
      </c>
      <c r="G86" s="62">
        <v>5</v>
      </c>
      <c r="H86" s="63">
        <f t="shared" si="2"/>
        <v>80844</v>
      </c>
      <c r="I86" s="63">
        <f t="shared" si="3"/>
        <v>33685</v>
      </c>
    </row>
    <row r="87" spans="1:9" x14ac:dyDescent="0.35">
      <c r="A87" s="62" t="s">
        <v>62</v>
      </c>
      <c r="B87" s="62" t="s">
        <v>69</v>
      </c>
      <c r="C87" s="62" t="s">
        <v>73</v>
      </c>
      <c r="D87" s="62" t="s">
        <v>54</v>
      </c>
      <c r="E87" s="62">
        <v>5368</v>
      </c>
      <c r="F87" s="62">
        <v>15</v>
      </c>
      <c r="G87" s="62">
        <v>7</v>
      </c>
      <c r="H87" s="63">
        <f t="shared" si="2"/>
        <v>80520</v>
      </c>
      <c r="I87" s="63">
        <f t="shared" si="3"/>
        <v>37576</v>
      </c>
    </row>
    <row r="88" spans="1:9" x14ac:dyDescent="0.35">
      <c r="A88" s="62" t="s">
        <v>62</v>
      </c>
      <c r="B88" s="62" t="s">
        <v>70</v>
      </c>
      <c r="C88" s="62" t="s">
        <v>72</v>
      </c>
      <c r="D88" s="62" t="s">
        <v>54</v>
      </c>
      <c r="E88" s="62">
        <v>3634</v>
      </c>
      <c r="F88" s="62">
        <v>20</v>
      </c>
      <c r="G88" s="62">
        <v>10</v>
      </c>
      <c r="H88" s="63">
        <f t="shared" si="2"/>
        <v>72680</v>
      </c>
      <c r="I88" s="63">
        <f t="shared" si="3"/>
        <v>36340</v>
      </c>
    </row>
    <row r="89" spans="1:9" x14ac:dyDescent="0.35">
      <c r="A89" s="62" t="s">
        <v>62</v>
      </c>
      <c r="B89" s="62" t="s">
        <v>71</v>
      </c>
      <c r="C89" s="62" t="s">
        <v>72</v>
      </c>
      <c r="D89" s="62" t="s">
        <v>54</v>
      </c>
      <c r="E89" s="62">
        <v>6183</v>
      </c>
      <c r="F89" s="62">
        <v>14</v>
      </c>
      <c r="G89" s="62">
        <v>7</v>
      </c>
      <c r="H89" s="63">
        <f t="shared" si="2"/>
        <v>86562</v>
      </c>
      <c r="I89" s="63">
        <f t="shared" si="3"/>
        <v>43281</v>
      </c>
    </row>
    <row r="90" spans="1:9" x14ac:dyDescent="0.35">
      <c r="A90" s="62" t="s">
        <v>63</v>
      </c>
      <c r="B90" s="62" t="s">
        <v>66</v>
      </c>
      <c r="C90" s="62" t="s">
        <v>72</v>
      </c>
      <c r="D90" s="62" t="s">
        <v>52</v>
      </c>
      <c r="E90" s="62">
        <v>5883</v>
      </c>
      <c r="F90" s="62">
        <v>10</v>
      </c>
      <c r="G90" s="62">
        <v>3</v>
      </c>
      <c r="H90" s="63">
        <f t="shared" si="2"/>
        <v>58830</v>
      </c>
      <c r="I90" s="63">
        <f t="shared" si="3"/>
        <v>17649</v>
      </c>
    </row>
    <row r="91" spans="1:9" x14ac:dyDescent="0.35">
      <c r="A91" s="62" t="s">
        <v>63</v>
      </c>
      <c r="B91" s="62" t="s">
        <v>64</v>
      </c>
      <c r="C91" s="62" t="s">
        <v>73</v>
      </c>
      <c r="D91" s="62" t="s">
        <v>52</v>
      </c>
      <c r="E91" s="62">
        <v>4605</v>
      </c>
      <c r="F91" s="62">
        <v>8</v>
      </c>
      <c r="G91" s="62">
        <v>3</v>
      </c>
      <c r="H91" s="63">
        <f t="shared" si="2"/>
        <v>36840</v>
      </c>
      <c r="I91" s="63">
        <f t="shared" si="3"/>
        <v>13815</v>
      </c>
    </row>
    <row r="92" spans="1:9" x14ac:dyDescent="0.35">
      <c r="A92" s="62" t="s">
        <v>63</v>
      </c>
      <c r="B92" s="62" t="s">
        <v>65</v>
      </c>
      <c r="C92" s="62" t="s">
        <v>73</v>
      </c>
      <c r="D92" s="62" t="s">
        <v>50</v>
      </c>
      <c r="E92" s="62">
        <v>4317</v>
      </c>
      <c r="F92" s="62">
        <v>15</v>
      </c>
      <c r="G92" s="62">
        <v>4</v>
      </c>
      <c r="H92" s="63">
        <f t="shared" si="2"/>
        <v>64755</v>
      </c>
      <c r="I92" s="63">
        <f t="shared" si="3"/>
        <v>17268</v>
      </c>
    </row>
    <row r="93" spans="1:9" x14ac:dyDescent="0.35">
      <c r="A93" s="62" t="s">
        <v>63</v>
      </c>
      <c r="B93" s="62" t="s">
        <v>67</v>
      </c>
      <c r="C93" s="62" t="s">
        <v>72</v>
      </c>
      <c r="D93" s="62" t="s">
        <v>51</v>
      </c>
      <c r="E93" s="62">
        <v>4679</v>
      </c>
      <c r="F93" s="62">
        <v>12</v>
      </c>
      <c r="G93" s="62">
        <v>4</v>
      </c>
      <c r="H93" s="63">
        <f t="shared" si="2"/>
        <v>56148</v>
      </c>
      <c r="I93" s="63">
        <f t="shared" si="3"/>
        <v>18716</v>
      </c>
    </row>
    <row r="94" spans="1:9" x14ac:dyDescent="0.35">
      <c r="A94" s="62" t="s">
        <v>63</v>
      </c>
      <c r="B94" s="62" t="s">
        <v>68</v>
      </c>
      <c r="C94" s="62" t="s">
        <v>72</v>
      </c>
      <c r="D94" s="62" t="s">
        <v>50</v>
      </c>
      <c r="E94" s="62">
        <v>5633</v>
      </c>
      <c r="F94" s="62">
        <v>12</v>
      </c>
      <c r="G94" s="62">
        <v>5</v>
      </c>
      <c r="H94" s="63">
        <f t="shared" si="2"/>
        <v>67596</v>
      </c>
      <c r="I94" s="63">
        <f t="shared" si="3"/>
        <v>28165</v>
      </c>
    </row>
    <row r="95" spans="1:9" x14ac:dyDescent="0.35">
      <c r="A95" s="62" t="s">
        <v>63</v>
      </c>
      <c r="B95" s="62" t="s">
        <v>69</v>
      </c>
      <c r="C95" s="62" t="s">
        <v>73</v>
      </c>
      <c r="D95" s="62" t="s">
        <v>50</v>
      </c>
      <c r="E95" s="62">
        <v>4327</v>
      </c>
      <c r="F95" s="62">
        <v>15</v>
      </c>
      <c r="G95" s="62">
        <v>7</v>
      </c>
      <c r="H95" s="63">
        <f t="shared" si="2"/>
        <v>64905</v>
      </c>
      <c r="I95" s="63">
        <f t="shared" si="3"/>
        <v>30289</v>
      </c>
    </row>
    <row r="96" spans="1:9" x14ac:dyDescent="0.35">
      <c r="A96" s="62" t="s">
        <v>63</v>
      </c>
      <c r="B96" s="62" t="s">
        <v>70</v>
      </c>
      <c r="C96" s="62" t="s">
        <v>72</v>
      </c>
      <c r="D96" s="62" t="s">
        <v>50</v>
      </c>
      <c r="E96" s="62">
        <v>3903</v>
      </c>
      <c r="F96" s="62">
        <v>20</v>
      </c>
      <c r="G96" s="62">
        <v>10</v>
      </c>
      <c r="H96" s="63">
        <f t="shared" si="2"/>
        <v>78060</v>
      </c>
      <c r="I96" s="63">
        <f t="shared" si="3"/>
        <v>39030</v>
      </c>
    </row>
    <row r="97" spans="1:9" x14ac:dyDescent="0.35">
      <c r="A97" s="62" t="s">
        <v>63</v>
      </c>
      <c r="B97" s="62" t="s">
        <v>71</v>
      </c>
      <c r="C97" s="62" t="s">
        <v>72</v>
      </c>
      <c r="D97" s="62" t="s">
        <v>54</v>
      </c>
      <c r="E97" s="62">
        <v>6343</v>
      </c>
      <c r="F97" s="62">
        <v>14</v>
      </c>
      <c r="G97" s="62">
        <v>7</v>
      </c>
      <c r="H97" s="63">
        <f t="shared" si="2"/>
        <v>88802</v>
      </c>
      <c r="I97" s="63">
        <f t="shared" si="3"/>
        <v>44401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24DA5-A4A4-4246-9348-F1A02DE8A653}">
  <dimension ref="A3:L17"/>
  <sheetViews>
    <sheetView workbookViewId="0">
      <selection activeCell="M26" sqref="M26"/>
    </sheetView>
  </sheetViews>
  <sheetFormatPr defaultRowHeight="14.5" x14ac:dyDescent="0.35"/>
  <cols>
    <col min="1" max="1" width="20.54296875" bestFit="1" customWidth="1"/>
    <col min="2" max="2" width="16.26953125" bestFit="1" customWidth="1"/>
    <col min="3" max="3" width="8" bestFit="1" customWidth="1"/>
    <col min="4" max="4" width="11.26953125" bestFit="1" customWidth="1"/>
    <col min="9" max="9" width="16.7265625" bestFit="1" customWidth="1"/>
    <col min="10" max="10" width="16.26953125" bestFit="1" customWidth="1"/>
    <col min="11" max="11" width="7" bestFit="1" customWidth="1"/>
    <col min="12" max="12" width="11.26953125" bestFit="1" customWidth="1"/>
    <col min="13" max="20" width="16.26953125" bestFit="1" customWidth="1"/>
    <col min="21" max="21" width="11.26953125" bestFit="1" customWidth="1"/>
  </cols>
  <sheetData>
    <row r="3" spans="1:12" x14ac:dyDescent="0.35">
      <c r="A3" s="66" t="s">
        <v>100</v>
      </c>
      <c r="B3" s="66" t="s">
        <v>101</v>
      </c>
      <c r="I3" s="66" t="s">
        <v>102</v>
      </c>
      <c r="J3" s="66" t="s">
        <v>101</v>
      </c>
    </row>
    <row r="4" spans="1:12" x14ac:dyDescent="0.35">
      <c r="A4" s="66" t="s">
        <v>98</v>
      </c>
      <c r="B4" s="7" t="s">
        <v>73</v>
      </c>
      <c r="C4" s="7" t="s">
        <v>72</v>
      </c>
      <c r="D4" s="7" t="s">
        <v>99</v>
      </c>
      <c r="I4" s="66" t="s">
        <v>98</v>
      </c>
      <c r="J4" s="7" t="s">
        <v>73</v>
      </c>
      <c r="K4" s="7" t="s">
        <v>72</v>
      </c>
      <c r="L4" s="7" t="s">
        <v>99</v>
      </c>
    </row>
    <row r="5" spans="1:12" x14ac:dyDescent="0.35">
      <c r="A5" s="80" t="s">
        <v>50</v>
      </c>
      <c r="B5" s="67">
        <v>341033</v>
      </c>
      <c r="C5" s="67">
        <v>973312</v>
      </c>
      <c r="D5" s="67">
        <v>1314345</v>
      </c>
      <c r="I5" s="80" t="s">
        <v>49</v>
      </c>
      <c r="J5" s="67">
        <v>13914</v>
      </c>
      <c r="K5" s="67">
        <v>25217</v>
      </c>
      <c r="L5" s="67">
        <v>39131</v>
      </c>
    </row>
    <row r="6" spans="1:12" x14ac:dyDescent="0.35">
      <c r="A6" s="80" t="s">
        <v>51</v>
      </c>
      <c r="B6" s="67">
        <v>820915</v>
      </c>
      <c r="C6" s="67">
        <v>953404</v>
      </c>
      <c r="D6" s="67">
        <v>1774319</v>
      </c>
      <c r="I6" s="80" t="s">
        <v>53</v>
      </c>
      <c r="J6" s="67">
        <v>15323</v>
      </c>
      <c r="K6" s="67">
        <v>24780</v>
      </c>
      <c r="L6" s="67">
        <v>40103</v>
      </c>
    </row>
    <row r="7" spans="1:12" x14ac:dyDescent="0.35">
      <c r="A7" s="80" t="s">
        <v>54</v>
      </c>
      <c r="B7" s="67">
        <v>498847</v>
      </c>
      <c r="C7" s="67">
        <v>1212028</v>
      </c>
      <c r="D7" s="67">
        <v>1710875</v>
      </c>
      <c r="I7" s="80" t="s">
        <v>55</v>
      </c>
      <c r="J7" s="67">
        <v>16888</v>
      </c>
      <c r="K7" s="67">
        <v>24253</v>
      </c>
      <c r="L7" s="67">
        <v>41141</v>
      </c>
    </row>
    <row r="8" spans="1:12" x14ac:dyDescent="0.35">
      <c r="A8" s="80" t="s">
        <v>52</v>
      </c>
      <c r="B8" s="67">
        <v>649867</v>
      </c>
      <c r="C8" s="67">
        <v>839176</v>
      </c>
      <c r="D8" s="67">
        <v>1489043</v>
      </c>
      <c r="I8" s="80" t="s">
        <v>56</v>
      </c>
      <c r="J8" s="67">
        <v>13701</v>
      </c>
      <c r="K8" s="67">
        <v>27295</v>
      </c>
      <c r="L8" s="67">
        <v>40996</v>
      </c>
    </row>
    <row r="9" spans="1:12" x14ac:dyDescent="0.35">
      <c r="A9" s="80" t="s">
        <v>99</v>
      </c>
      <c r="B9" s="67">
        <v>2310662</v>
      </c>
      <c r="C9" s="67">
        <v>3977920</v>
      </c>
      <c r="D9" s="67">
        <v>6288582</v>
      </c>
      <c r="I9" s="80" t="s">
        <v>6</v>
      </c>
      <c r="J9" s="67">
        <v>13488</v>
      </c>
      <c r="K9" s="67">
        <v>25693</v>
      </c>
      <c r="L9" s="67">
        <v>39181</v>
      </c>
    </row>
    <row r="10" spans="1:12" x14ac:dyDescent="0.35">
      <c r="I10" s="80" t="s">
        <v>57</v>
      </c>
      <c r="J10" s="67">
        <v>12424</v>
      </c>
      <c r="K10" s="67">
        <v>21429</v>
      </c>
      <c r="L10" s="67">
        <v>33853</v>
      </c>
    </row>
    <row r="11" spans="1:12" x14ac:dyDescent="0.35">
      <c r="I11" s="80" t="s">
        <v>58</v>
      </c>
      <c r="J11" s="67">
        <v>16843</v>
      </c>
      <c r="K11" s="67">
        <v>21844</v>
      </c>
      <c r="L11" s="67">
        <v>38687</v>
      </c>
    </row>
    <row r="12" spans="1:12" x14ac:dyDescent="0.35">
      <c r="I12" s="80" t="s">
        <v>59</v>
      </c>
      <c r="J12" s="67">
        <v>17840</v>
      </c>
      <c r="K12" s="67">
        <v>27862</v>
      </c>
      <c r="L12" s="67">
        <v>45702</v>
      </c>
    </row>
    <row r="13" spans="1:12" x14ac:dyDescent="0.35">
      <c r="I13" s="80" t="s">
        <v>60</v>
      </c>
      <c r="J13" s="67">
        <v>19582</v>
      </c>
      <c r="K13" s="67">
        <v>20554</v>
      </c>
      <c r="L13" s="67">
        <v>40136</v>
      </c>
    </row>
    <row r="14" spans="1:12" x14ac:dyDescent="0.35">
      <c r="I14" s="80" t="s">
        <v>61</v>
      </c>
      <c r="J14" s="67">
        <v>14752</v>
      </c>
      <c r="K14" s="67">
        <v>22694</v>
      </c>
      <c r="L14" s="67">
        <v>37446</v>
      </c>
    </row>
    <row r="15" spans="1:12" x14ac:dyDescent="0.35">
      <c r="I15" s="80" t="s">
        <v>62</v>
      </c>
      <c r="J15" s="67">
        <v>15939</v>
      </c>
      <c r="K15" s="67">
        <v>27386</v>
      </c>
      <c r="L15" s="67">
        <v>43325</v>
      </c>
    </row>
    <row r="16" spans="1:12" x14ac:dyDescent="0.35">
      <c r="I16" s="80" t="s">
        <v>63</v>
      </c>
      <c r="J16" s="67">
        <v>13249</v>
      </c>
      <c r="K16" s="67">
        <v>26441</v>
      </c>
      <c r="L16" s="67">
        <v>39690</v>
      </c>
    </row>
    <row r="17" spans="9:12" x14ac:dyDescent="0.35">
      <c r="I17" s="80" t="s">
        <v>99</v>
      </c>
      <c r="J17" s="67">
        <v>183943</v>
      </c>
      <c r="K17" s="67">
        <v>295448</v>
      </c>
      <c r="L17" s="67">
        <v>479391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0"/>
  <sheetViews>
    <sheetView showGridLines="0" topLeftCell="A4" workbookViewId="0">
      <selection activeCell="T23" sqref="T23"/>
    </sheetView>
  </sheetViews>
  <sheetFormatPr defaultRowHeight="14.5" x14ac:dyDescent="0.35"/>
  <cols>
    <col min="1" max="1" width="17.26953125" bestFit="1" customWidth="1"/>
    <col min="2" max="13" width="10.26953125" bestFit="1" customWidth="1"/>
    <col min="14" max="14" width="8" bestFit="1" customWidth="1"/>
  </cols>
  <sheetData>
    <row r="1" spans="1:13" s="1" customFormat="1" ht="15" thickBot="1" x14ac:dyDescent="0.4"/>
    <row r="2" spans="1:13" s="1" customFormat="1" ht="15" customHeight="1" x14ac:dyDescent="0.35">
      <c r="B2" s="119" t="s">
        <v>79</v>
      </c>
      <c r="C2" s="120"/>
      <c r="D2" s="120"/>
      <c r="E2" s="120"/>
      <c r="F2" s="120"/>
      <c r="G2" s="120"/>
      <c r="H2" s="120"/>
      <c r="I2" s="120"/>
      <c r="J2" s="120"/>
      <c r="K2" s="120"/>
      <c r="L2" s="120"/>
      <c r="M2" s="121"/>
    </row>
    <row r="3" spans="1:13" s="1" customFormat="1" ht="15.75" customHeight="1" thickBot="1" x14ac:dyDescent="0.4">
      <c r="B3" s="125"/>
      <c r="C3" s="126"/>
      <c r="D3" s="126"/>
      <c r="E3" s="126"/>
      <c r="F3" s="126"/>
      <c r="G3" s="126"/>
      <c r="H3" s="126"/>
      <c r="I3" s="126"/>
      <c r="J3" s="126"/>
      <c r="K3" s="126"/>
      <c r="L3" s="126"/>
      <c r="M3" s="127"/>
    </row>
    <row r="4" spans="1:13" ht="15" thickBot="1" x14ac:dyDescent="0.4"/>
    <row r="5" spans="1:13" s="7" customFormat="1" ht="15" customHeight="1" x14ac:dyDescent="0.35">
      <c r="A5" s="128" t="s">
        <v>39</v>
      </c>
      <c r="B5" s="129"/>
      <c r="C5" s="129"/>
      <c r="D5" s="129"/>
      <c r="E5" s="129"/>
      <c r="F5" s="129"/>
      <c r="G5" s="129"/>
      <c r="H5" s="129"/>
      <c r="I5" s="129"/>
      <c r="J5" s="129"/>
      <c r="K5" s="129"/>
      <c r="L5" s="129"/>
      <c r="M5" s="130"/>
    </row>
    <row r="6" spans="1:13" ht="15.75" customHeight="1" thickBot="1" x14ac:dyDescent="0.4">
      <c r="A6" s="131"/>
      <c r="B6" s="132"/>
      <c r="C6" s="132"/>
      <c r="D6" s="132"/>
      <c r="E6" s="132"/>
      <c r="F6" s="132"/>
      <c r="G6" s="132"/>
      <c r="H6" s="132"/>
      <c r="I6" s="132"/>
      <c r="J6" s="132"/>
      <c r="K6" s="132"/>
      <c r="L6" s="132"/>
      <c r="M6" s="133"/>
    </row>
    <row r="7" spans="1:13" x14ac:dyDescent="0.35">
      <c r="A7" s="55" t="s">
        <v>38</v>
      </c>
      <c r="B7" s="56">
        <v>42766</v>
      </c>
      <c r="C7" s="56">
        <f t="shared" ref="C7:M7" si="0">EOMONTH(B7,1)</f>
        <v>42794</v>
      </c>
      <c r="D7" s="56">
        <f t="shared" si="0"/>
        <v>42825</v>
      </c>
      <c r="E7" s="56">
        <f t="shared" si="0"/>
        <v>42855</v>
      </c>
      <c r="F7" s="56">
        <f t="shared" si="0"/>
        <v>42886</v>
      </c>
      <c r="G7" s="56">
        <f t="shared" si="0"/>
        <v>42916</v>
      </c>
      <c r="H7" s="56">
        <f t="shared" si="0"/>
        <v>42947</v>
      </c>
      <c r="I7" s="56">
        <f t="shared" si="0"/>
        <v>42978</v>
      </c>
      <c r="J7" s="56">
        <f t="shared" si="0"/>
        <v>43008</v>
      </c>
      <c r="K7" s="56">
        <f t="shared" si="0"/>
        <v>43039</v>
      </c>
      <c r="L7" s="56">
        <f t="shared" si="0"/>
        <v>43069</v>
      </c>
      <c r="M7" s="57">
        <f t="shared" si="0"/>
        <v>43100</v>
      </c>
    </row>
    <row r="8" spans="1:13" x14ac:dyDescent="0.35">
      <c r="A8" s="48" t="s">
        <v>40</v>
      </c>
      <c r="B8" s="68">
        <v>1000</v>
      </c>
      <c r="C8" s="68">
        <v>1301.5141955835963</v>
      </c>
      <c r="D8" s="68">
        <v>1916.3911671924291</v>
      </c>
      <c r="E8" s="68">
        <v>1560.6466876971608</v>
      </c>
      <c r="F8" s="68">
        <v>1552.0220820189274</v>
      </c>
      <c r="G8" s="68">
        <v>1567.7476340694006</v>
      </c>
      <c r="H8" s="68">
        <v>896.3627760252366</v>
      </c>
      <c r="I8" s="68">
        <v>888.9558359621451</v>
      </c>
      <c r="J8" s="68">
        <v>422.64984227129344</v>
      </c>
      <c r="K8" s="68">
        <v>1206.7255520504732</v>
      </c>
      <c r="L8" s="68">
        <v>1072.2776025236592</v>
      </c>
      <c r="M8" s="69">
        <v>1523.476340694006</v>
      </c>
    </row>
    <row r="9" spans="1:13" x14ac:dyDescent="0.35">
      <c r="A9" s="48" t="s">
        <v>41</v>
      </c>
      <c r="B9" s="68">
        <v>1800</v>
      </c>
      <c r="C9" s="68">
        <v>1752</v>
      </c>
      <c r="D9" s="68">
        <v>2086</v>
      </c>
      <c r="E9" s="68">
        <v>1552</v>
      </c>
      <c r="F9" s="68">
        <v>1901</v>
      </c>
      <c r="G9" s="68">
        <v>1500</v>
      </c>
      <c r="H9" s="68">
        <v>856</v>
      </c>
      <c r="I9" s="68">
        <v>2073</v>
      </c>
      <c r="J9" s="68">
        <v>1868</v>
      </c>
      <c r="K9" s="68">
        <v>1860</v>
      </c>
      <c r="L9" s="68">
        <v>1789</v>
      </c>
      <c r="M9" s="68">
        <v>1785</v>
      </c>
    </row>
    <row r="10" spans="1:13" x14ac:dyDescent="0.35">
      <c r="A10" s="48" t="s">
        <v>42</v>
      </c>
      <c r="B10" s="68">
        <v>-1498.4858044164037</v>
      </c>
      <c r="C10" s="68">
        <v>-1137.1230283911671</v>
      </c>
      <c r="D10" s="68">
        <v>-2441.744479495268</v>
      </c>
      <c r="E10" s="68">
        <v>-1560.6246056782334</v>
      </c>
      <c r="F10" s="68">
        <v>-1885.2744479495268</v>
      </c>
      <c r="G10" s="68">
        <v>-2509.384858044164</v>
      </c>
      <c r="H10" s="68">
        <v>-1113.4069400630915</v>
      </c>
      <c r="I10" s="68">
        <v>-2539.3059936908517</v>
      </c>
      <c r="J10" s="68">
        <v>-1083.9242902208202</v>
      </c>
      <c r="K10" s="68">
        <v>-1994.447949526814</v>
      </c>
      <c r="L10" s="68">
        <v>-1885.80126182965</v>
      </c>
      <c r="M10" s="69">
        <v>-1055.6624605678232</v>
      </c>
    </row>
    <row r="11" spans="1:13" ht="15" thickBot="1" x14ac:dyDescent="0.4">
      <c r="A11" s="49" t="s">
        <v>43</v>
      </c>
      <c r="B11" s="52">
        <f>SUM(B8:B10)</f>
        <v>1301.5141955835963</v>
      </c>
      <c r="C11" s="52">
        <f t="shared" ref="C11:M11" si="1">SUM(C8:C10)</f>
        <v>1916.3911671924291</v>
      </c>
      <c r="D11" s="52">
        <f t="shared" si="1"/>
        <v>1560.6466876971608</v>
      </c>
      <c r="E11" s="52">
        <f t="shared" si="1"/>
        <v>1552.0220820189274</v>
      </c>
      <c r="F11" s="52">
        <f t="shared" si="1"/>
        <v>1567.7476340694006</v>
      </c>
      <c r="G11" s="52">
        <f t="shared" si="1"/>
        <v>558.3627760252366</v>
      </c>
      <c r="H11" s="52">
        <f t="shared" si="1"/>
        <v>638.9558359621451</v>
      </c>
      <c r="I11" s="52">
        <f t="shared" si="1"/>
        <v>422.64984227129344</v>
      </c>
      <c r="J11" s="52">
        <f t="shared" si="1"/>
        <v>1206.7255520504732</v>
      </c>
      <c r="K11" s="52">
        <f t="shared" si="1"/>
        <v>1072.2776025236592</v>
      </c>
      <c r="L11" s="52">
        <f t="shared" si="1"/>
        <v>975.47634069400897</v>
      </c>
      <c r="M11" s="53">
        <f t="shared" si="1"/>
        <v>2252.813880126183</v>
      </c>
    </row>
    <row r="12" spans="1:13" s="7" customFormat="1" x14ac:dyDescent="0.35">
      <c r="A12" s="50"/>
      <c r="B12" s="51"/>
      <c r="C12" s="51"/>
      <c r="D12" s="51"/>
      <c r="E12" s="51"/>
      <c r="F12" s="51"/>
      <c r="G12" s="51"/>
      <c r="H12" s="51"/>
      <c r="I12" s="51"/>
      <c r="J12" s="51"/>
      <c r="K12" s="51"/>
      <c r="L12" s="51"/>
      <c r="M12" s="51"/>
    </row>
    <row r="14" spans="1:13" x14ac:dyDescent="0.35">
      <c r="A14" s="6" t="s">
        <v>16</v>
      </c>
      <c r="B14" s="3" t="s">
        <v>14</v>
      </c>
      <c r="C14" s="3" t="s">
        <v>15</v>
      </c>
    </row>
    <row r="15" spans="1:13" x14ac:dyDescent="0.35">
      <c r="A15" s="48" t="s">
        <v>40</v>
      </c>
      <c r="B15" s="5" t="s">
        <v>2</v>
      </c>
      <c r="C15" s="68">
        <f>B8</f>
        <v>1000</v>
      </c>
    </row>
    <row r="16" spans="1:13" x14ac:dyDescent="0.35">
      <c r="A16" s="48" t="s">
        <v>41</v>
      </c>
      <c r="B16" s="5" t="s">
        <v>2</v>
      </c>
      <c r="C16" s="68">
        <f t="shared" ref="C16:C17" si="2">B9</f>
        <v>1800</v>
      </c>
    </row>
    <row r="17" spans="1:3" x14ac:dyDescent="0.35">
      <c r="A17" s="48" t="s">
        <v>42</v>
      </c>
      <c r="B17" s="5" t="s">
        <v>2</v>
      </c>
      <c r="C17" s="68">
        <f t="shared" si="2"/>
        <v>-1498.4858044164037</v>
      </c>
    </row>
    <row r="18" spans="1:3" x14ac:dyDescent="0.35">
      <c r="A18" s="48" t="s">
        <v>41</v>
      </c>
      <c r="B18" s="5" t="s">
        <v>3</v>
      </c>
      <c r="C18" s="54">
        <f>C9</f>
        <v>1752</v>
      </c>
    </row>
    <row r="19" spans="1:3" x14ac:dyDescent="0.35">
      <c r="A19" s="48" t="s">
        <v>42</v>
      </c>
      <c r="B19" s="5" t="s">
        <v>3</v>
      </c>
      <c r="C19" s="54">
        <f>C10</f>
        <v>-1137.1230283911671</v>
      </c>
    </row>
    <row r="20" spans="1:3" x14ac:dyDescent="0.35">
      <c r="A20" s="48" t="s">
        <v>41</v>
      </c>
      <c r="B20" s="5" t="s">
        <v>4</v>
      </c>
      <c r="C20" s="54">
        <f>D9</f>
        <v>2086</v>
      </c>
    </row>
    <row r="21" spans="1:3" x14ac:dyDescent="0.35">
      <c r="A21" s="48" t="s">
        <v>42</v>
      </c>
      <c r="B21" s="5" t="s">
        <v>4</v>
      </c>
      <c r="C21" s="54">
        <f>D10</f>
        <v>-2441.744479495268</v>
      </c>
    </row>
    <row r="22" spans="1:3" x14ac:dyDescent="0.35">
      <c r="A22" s="48" t="s">
        <v>41</v>
      </c>
      <c r="B22" s="5" t="s">
        <v>5</v>
      </c>
      <c r="C22" s="54">
        <f>E9</f>
        <v>1552</v>
      </c>
    </row>
    <row r="23" spans="1:3" x14ac:dyDescent="0.35">
      <c r="A23" s="48" t="s">
        <v>42</v>
      </c>
      <c r="B23" s="5" t="s">
        <v>5</v>
      </c>
      <c r="C23" s="54">
        <f>E10</f>
        <v>-1560.6246056782334</v>
      </c>
    </row>
    <row r="24" spans="1:3" x14ac:dyDescent="0.35">
      <c r="A24" s="48" t="s">
        <v>41</v>
      </c>
      <c r="B24" s="5" t="s">
        <v>6</v>
      </c>
      <c r="C24" s="54">
        <f>F9</f>
        <v>1901</v>
      </c>
    </row>
    <row r="25" spans="1:3" x14ac:dyDescent="0.35">
      <c r="A25" s="48" t="s">
        <v>42</v>
      </c>
      <c r="B25" s="5" t="s">
        <v>6</v>
      </c>
      <c r="C25" s="54">
        <f>F10</f>
        <v>-1885.2744479495268</v>
      </c>
    </row>
    <row r="26" spans="1:3" x14ac:dyDescent="0.35">
      <c r="A26" s="48" t="s">
        <v>41</v>
      </c>
      <c r="B26" s="5" t="s">
        <v>7</v>
      </c>
      <c r="C26" s="54">
        <f>G9</f>
        <v>1500</v>
      </c>
    </row>
    <row r="27" spans="1:3" x14ac:dyDescent="0.35">
      <c r="A27" s="48" t="s">
        <v>42</v>
      </c>
      <c r="B27" s="5" t="s">
        <v>7</v>
      </c>
      <c r="C27" s="54">
        <f>G10</f>
        <v>-2509.384858044164</v>
      </c>
    </row>
    <row r="28" spans="1:3" x14ac:dyDescent="0.35">
      <c r="A28" s="48" t="s">
        <v>41</v>
      </c>
      <c r="B28" s="5" t="s">
        <v>8</v>
      </c>
      <c r="C28" s="54">
        <f>H9</f>
        <v>856</v>
      </c>
    </row>
    <row r="29" spans="1:3" x14ac:dyDescent="0.35">
      <c r="A29" s="48" t="s">
        <v>42</v>
      </c>
      <c r="B29" s="5" t="s">
        <v>8</v>
      </c>
      <c r="C29" s="54">
        <f>H10</f>
        <v>-1113.4069400630915</v>
      </c>
    </row>
    <row r="30" spans="1:3" x14ac:dyDescent="0.35">
      <c r="A30" s="48" t="s">
        <v>41</v>
      </c>
      <c r="B30" s="5" t="s">
        <v>9</v>
      </c>
      <c r="C30" s="54">
        <f>I9</f>
        <v>2073</v>
      </c>
    </row>
    <row r="31" spans="1:3" x14ac:dyDescent="0.35">
      <c r="A31" s="48" t="s">
        <v>42</v>
      </c>
      <c r="B31" s="5" t="s">
        <v>9</v>
      </c>
      <c r="C31" s="54">
        <f>I10</f>
        <v>-2539.3059936908517</v>
      </c>
    </row>
    <row r="32" spans="1:3" x14ac:dyDescent="0.35">
      <c r="A32" s="48" t="s">
        <v>41</v>
      </c>
      <c r="B32" s="5" t="s">
        <v>10</v>
      </c>
      <c r="C32" s="54">
        <f>J9</f>
        <v>1868</v>
      </c>
    </row>
    <row r="33" spans="1:3" x14ac:dyDescent="0.35">
      <c r="A33" s="48" t="s">
        <v>42</v>
      </c>
      <c r="B33" s="5" t="s">
        <v>10</v>
      </c>
      <c r="C33" s="54">
        <f>J10</f>
        <v>-1083.9242902208202</v>
      </c>
    </row>
    <row r="34" spans="1:3" x14ac:dyDescent="0.35">
      <c r="A34" s="48" t="s">
        <v>41</v>
      </c>
      <c r="B34" s="5" t="s">
        <v>11</v>
      </c>
      <c r="C34" s="54">
        <f>K9</f>
        <v>1860</v>
      </c>
    </row>
    <row r="35" spans="1:3" x14ac:dyDescent="0.35">
      <c r="A35" s="48" t="s">
        <v>42</v>
      </c>
      <c r="B35" s="5" t="s">
        <v>11</v>
      </c>
      <c r="C35" s="54">
        <f>K10</f>
        <v>-1994.447949526814</v>
      </c>
    </row>
    <row r="36" spans="1:3" x14ac:dyDescent="0.35">
      <c r="A36" s="48" t="s">
        <v>41</v>
      </c>
      <c r="B36" s="5" t="s">
        <v>12</v>
      </c>
      <c r="C36" s="54">
        <f>L9</f>
        <v>1789</v>
      </c>
    </row>
    <row r="37" spans="1:3" x14ac:dyDescent="0.35">
      <c r="A37" s="48" t="s">
        <v>42</v>
      </c>
      <c r="B37" s="5" t="s">
        <v>12</v>
      </c>
      <c r="C37" s="54">
        <f>L10</f>
        <v>-1885.80126182965</v>
      </c>
    </row>
    <row r="38" spans="1:3" x14ac:dyDescent="0.35">
      <c r="A38" s="48" t="s">
        <v>41</v>
      </c>
      <c r="B38" s="5" t="s">
        <v>13</v>
      </c>
      <c r="C38" s="54">
        <v>1785</v>
      </c>
    </row>
    <row r="39" spans="1:3" x14ac:dyDescent="0.35">
      <c r="A39" s="48" t="s">
        <v>42</v>
      </c>
      <c r="B39" s="5" t="s">
        <v>13</v>
      </c>
      <c r="C39" s="54">
        <v>-1056</v>
      </c>
    </row>
    <row r="40" spans="1:3" x14ac:dyDescent="0.35">
      <c r="A40" s="7" t="s">
        <v>44</v>
      </c>
      <c r="B40" s="5" t="s">
        <v>13</v>
      </c>
      <c r="C40" s="54">
        <v>2253</v>
      </c>
    </row>
  </sheetData>
  <mergeCells count="2">
    <mergeCell ref="B2:M3"/>
    <mergeCell ref="A5:M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51"/>
  <sheetViews>
    <sheetView showGridLines="0" topLeftCell="B25" zoomScale="85" zoomScaleNormal="85" workbookViewId="0">
      <selection activeCell="D11" sqref="D11"/>
    </sheetView>
  </sheetViews>
  <sheetFormatPr defaultColWidth="13.26953125" defaultRowHeight="14.5" x14ac:dyDescent="0.35"/>
  <cols>
    <col min="1" max="1" width="10.54296875" style="72" customWidth="1"/>
    <col min="2" max="2" width="10.81640625" style="72" customWidth="1"/>
    <col min="3" max="3" width="13.81640625" style="72" bestFit="1" customWidth="1"/>
    <col min="4" max="4" width="21.453125" style="72" customWidth="1"/>
    <col min="5" max="16" width="10.54296875" style="72" bestFit="1" customWidth="1"/>
    <col min="17" max="17" width="12.1796875" style="72" bestFit="1" customWidth="1"/>
    <col min="18" max="18" width="13.26953125" style="72"/>
    <col min="19" max="19" width="4.7265625" style="72" customWidth="1"/>
    <col min="20" max="16384" width="13.26953125" style="72"/>
  </cols>
  <sheetData>
    <row r="1" spans="2:19" x14ac:dyDescent="0.35">
      <c r="B1" s="84"/>
      <c r="C1" s="84"/>
      <c r="D1" s="84"/>
      <c r="E1" s="84"/>
      <c r="F1" s="84"/>
      <c r="G1" s="84"/>
      <c r="H1" s="84"/>
      <c r="I1" s="84"/>
      <c r="J1" s="84"/>
      <c r="K1" s="84"/>
      <c r="L1" s="84"/>
      <c r="M1" s="84"/>
      <c r="N1" s="84"/>
      <c r="O1" s="84"/>
      <c r="P1" s="84"/>
      <c r="Q1" s="84"/>
      <c r="R1" s="84"/>
      <c r="S1" s="84"/>
    </row>
    <row r="2" spans="2:19" ht="15" customHeight="1" x14ac:dyDescent="0.35">
      <c r="B2" s="84"/>
      <c r="C2" s="84"/>
      <c r="D2" s="85"/>
      <c r="E2" s="85"/>
      <c r="F2" s="85"/>
      <c r="G2" s="85"/>
      <c r="H2" s="85"/>
      <c r="I2" s="85"/>
      <c r="J2" s="85"/>
      <c r="K2" s="85"/>
      <c r="L2" s="85"/>
      <c r="M2" s="85"/>
      <c r="N2" s="85"/>
      <c r="O2" s="84"/>
      <c r="P2" s="84"/>
      <c r="Q2" s="84"/>
      <c r="R2" s="84"/>
      <c r="S2" s="84"/>
    </row>
    <row r="3" spans="2:19" ht="15.75" customHeight="1" x14ac:dyDescent="0.35">
      <c r="B3" s="84"/>
      <c r="C3" s="84"/>
      <c r="D3" s="85"/>
      <c r="E3" s="85"/>
      <c r="F3" s="85"/>
      <c r="G3" s="85"/>
      <c r="H3" s="85"/>
      <c r="I3" s="85"/>
      <c r="J3" s="85"/>
      <c r="K3" s="85"/>
      <c r="L3" s="85"/>
      <c r="M3" s="85"/>
      <c r="N3" s="85"/>
      <c r="O3" s="84"/>
      <c r="P3" s="84"/>
      <c r="Q3" s="84"/>
      <c r="R3" s="84"/>
      <c r="S3" s="84"/>
    </row>
    <row r="4" spans="2:19" ht="15" thickBot="1" x14ac:dyDescent="0.4">
      <c r="B4" s="84"/>
      <c r="C4" s="84"/>
      <c r="D4" s="84"/>
      <c r="E4" s="84"/>
      <c r="F4" s="84"/>
      <c r="G4" s="84"/>
      <c r="H4" s="84"/>
      <c r="I4" s="84"/>
      <c r="J4" s="84"/>
      <c r="K4" s="84"/>
      <c r="L4" s="84"/>
      <c r="M4" s="84"/>
      <c r="N4" s="84"/>
      <c r="O4" s="84"/>
      <c r="P4" s="84"/>
      <c r="Q4" s="84"/>
      <c r="R4" s="84"/>
      <c r="S4" s="84"/>
    </row>
    <row r="5" spans="2:19" ht="15" thickBot="1" x14ac:dyDescent="0.4">
      <c r="B5" s="84"/>
      <c r="C5" s="136" t="s">
        <v>26</v>
      </c>
      <c r="D5" s="137"/>
      <c r="E5" s="86">
        <v>42766</v>
      </c>
      <c r="F5" s="86">
        <f t="shared" ref="F5:P5" si="0">EOMONTH(E5,1)</f>
        <v>42794</v>
      </c>
      <c r="G5" s="86">
        <f t="shared" si="0"/>
        <v>42825</v>
      </c>
      <c r="H5" s="86">
        <f t="shared" si="0"/>
        <v>42855</v>
      </c>
      <c r="I5" s="86">
        <f t="shared" si="0"/>
        <v>42886</v>
      </c>
      <c r="J5" s="86">
        <f t="shared" si="0"/>
        <v>42916</v>
      </c>
      <c r="K5" s="86">
        <f t="shared" si="0"/>
        <v>42947</v>
      </c>
      <c r="L5" s="86">
        <f t="shared" si="0"/>
        <v>42978</v>
      </c>
      <c r="M5" s="86">
        <f t="shared" si="0"/>
        <v>43008</v>
      </c>
      <c r="N5" s="86">
        <f t="shared" si="0"/>
        <v>43039</v>
      </c>
      <c r="O5" s="86">
        <f t="shared" si="0"/>
        <v>43069</v>
      </c>
      <c r="P5" s="86">
        <f t="shared" si="0"/>
        <v>43100</v>
      </c>
      <c r="Q5" s="87" t="s">
        <v>21</v>
      </c>
      <c r="R5" s="84"/>
      <c r="S5" s="84"/>
    </row>
    <row r="6" spans="2:19" x14ac:dyDescent="0.35">
      <c r="B6" s="84"/>
      <c r="C6" s="138" t="s">
        <v>19</v>
      </c>
      <c r="D6" s="139"/>
      <c r="E6" s="88">
        <v>15834</v>
      </c>
      <c r="F6" s="88">
        <v>10013</v>
      </c>
      <c r="G6" s="88">
        <v>19847</v>
      </c>
      <c r="H6" s="88">
        <v>11779</v>
      </c>
      <c r="I6" s="88">
        <v>18676</v>
      </c>
      <c r="J6" s="88">
        <v>16925</v>
      </c>
      <c r="K6" s="88">
        <v>14118</v>
      </c>
      <c r="L6" s="88">
        <v>18720</v>
      </c>
      <c r="M6" s="88">
        <v>11084</v>
      </c>
      <c r="N6" s="88">
        <v>15806</v>
      </c>
      <c r="O6" s="88">
        <v>12851</v>
      </c>
      <c r="P6" s="88">
        <v>10795</v>
      </c>
      <c r="Q6" s="89">
        <f>SUM(E6:P6)</f>
        <v>176448</v>
      </c>
      <c r="R6" s="84"/>
      <c r="S6" s="84"/>
    </row>
    <row r="7" spans="2:19" x14ac:dyDescent="0.35">
      <c r="B7" s="84"/>
      <c r="C7" s="140" t="s">
        <v>20</v>
      </c>
      <c r="D7" s="141"/>
      <c r="E7" s="90">
        <v>15517.32</v>
      </c>
      <c r="F7" s="90">
        <v>9111.83</v>
      </c>
      <c r="G7" s="90">
        <v>17663.830000000002</v>
      </c>
      <c r="H7" s="90">
        <v>12956.9</v>
      </c>
      <c r="I7" s="90">
        <v>17555.439999999999</v>
      </c>
      <c r="J7" s="90">
        <v>19125.25</v>
      </c>
      <c r="K7" s="90">
        <v>14259.18</v>
      </c>
      <c r="L7" s="90">
        <v>16660.8</v>
      </c>
      <c r="M7" s="90">
        <v>10086.44</v>
      </c>
      <c r="N7" s="90">
        <v>18651.080000000002</v>
      </c>
      <c r="O7" s="90">
        <v>11437.39</v>
      </c>
      <c r="P7" s="90">
        <v>12090.4</v>
      </c>
      <c r="Q7" s="91">
        <f>SUM(E7:P7)</f>
        <v>175115.86000000002</v>
      </c>
      <c r="R7" s="84"/>
      <c r="S7" s="84"/>
    </row>
    <row r="8" spans="2:19" x14ac:dyDescent="0.35">
      <c r="B8" s="84"/>
      <c r="C8" s="140" t="s">
        <v>1</v>
      </c>
      <c r="D8" s="141"/>
      <c r="E8" s="90">
        <f>E6-E7</f>
        <v>316.68000000000029</v>
      </c>
      <c r="F8" s="90">
        <f t="shared" ref="F8:Q8" si="1">F6-F7</f>
        <v>901.17000000000007</v>
      </c>
      <c r="G8" s="90">
        <f t="shared" si="1"/>
        <v>2183.1699999999983</v>
      </c>
      <c r="H8" s="90">
        <f t="shared" si="1"/>
        <v>-1177.8999999999996</v>
      </c>
      <c r="I8" s="90">
        <f t="shared" si="1"/>
        <v>1120.5600000000013</v>
      </c>
      <c r="J8" s="90">
        <f t="shared" si="1"/>
        <v>-2200.25</v>
      </c>
      <c r="K8" s="90">
        <f t="shared" si="1"/>
        <v>-141.18000000000029</v>
      </c>
      <c r="L8" s="90">
        <f t="shared" si="1"/>
        <v>2059.2000000000007</v>
      </c>
      <c r="M8" s="90">
        <f t="shared" si="1"/>
        <v>997.55999999999949</v>
      </c>
      <c r="N8" s="90">
        <f t="shared" si="1"/>
        <v>-2845.0800000000017</v>
      </c>
      <c r="O8" s="90">
        <f t="shared" si="1"/>
        <v>1413.6100000000006</v>
      </c>
      <c r="P8" s="90">
        <f t="shared" si="1"/>
        <v>-1295.3999999999996</v>
      </c>
      <c r="Q8" s="91">
        <f t="shared" si="1"/>
        <v>1332.1399999999849</v>
      </c>
      <c r="R8" s="84"/>
      <c r="S8" s="84"/>
    </row>
    <row r="9" spans="2:19" ht="15" thickBot="1" x14ac:dyDescent="0.4">
      <c r="B9" s="84"/>
      <c r="C9" s="142" t="s">
        <v>22</v>
      </c>
      <c r="D9" s="143"/>
      <c r="E9" s="92">
        <f>E8/E7</f>
        <v>2.0408163265306142E-2</v>
      </c>
      <c r="F9" s="92">
        <f t="shared" ref="F9:Q9" si="2">F8/F7</f>
        <v>9.8901098901098911E-2</v>
      </c>
      <c r="G9" s="92">
        <f t="shared" si="2"/>
        <v>0.12359550561797741</v>
      </c>
      <c r="H9" s="92">
        <f t="shared" si="2"/>
        <v>-9.0909090909090884E-2</v>
      </c>
      <c r="I9" s="92">
        <f t="shared" si="2"/>
        <v>6.3829787234042631E-2</v>
      </c>
      <c r="J9" s="92">
        <f t="shared" si="2"/>
        <v>-0.11504424778761062</v>
      </c>
      <c r="K9" s="92">
        <f t="shared" si="2"/>
        <v>-9.9009900990099219E-3</v>
      </c>
      <c r="L9" s="92">
        <f t="shared" si="2"/>
        <v>0.12359550561797758</v>
      </c>
      <c r="M9" s="92">
        <f t="shared" si="2"/>
        <v>9.8901098901098841E-2</v>
      </c>
      <c r="N9" s="92">
        <f t="shared" si="2"/>
        <v>-0.15254237288135603</v>
      </c>
      <c r="O9" s="92">
        <f t="shared" si="2"/>
        <v>0.12359550561797758</v>
      </c>
      <c r="P9" s="92">
        <f t="shared" si="2"/>
        <v>-0.10714285714285711</v>
      </c>
      <c r="Q9" s="93">
        <f t="shared" si="2"/>
        <v>7.6071921755115996E-3</v>
      </c>
      <c r="R9" s="84"/>
      <c r="S9" s="84"/>
    </row>
    <row r="10" spans="2:19" ht="15" thickBot="1" x14ac:dyDescent="0.4">
      <c r="B10" s="84"/>
      <c r="C10" s="84"/>
      <c r="D10" s="84"/>
      <c r="E10" s="84"/>
      <c r="F10" s="84"/>
      <c r="G10" s="84"/>
      <c r="H10" s="84"/>
      <c r="I10" s="84"/>
      <c r="J10" s="84"/>
      <c r="K10" s="84"/>
      <c r="L10" s="84"/>
      <c r="M10" s="84"/>
      <c r="N10" s="84"/>
      <c r="O10" s="84"/>
      <c r="P10" s="84"/>
      <c r="Q10" s="84"/>
      <c r="R10" s="84"/>
      <c r="S10" s="84"/>
    </row>
    <row r="11" spans="2:19" ht="30" customHeight="1" thickBot="1" x14ac:dyDescent="0.4">
      <c r="B11" s="84"/>
      <c r="C11" s="81" t="s">
        <v>18</v>
      </c>
      <c r="D11" s="82" t="s">
        <v>80</v>
      </c>
      <c r="E11" s="83" t="s">
        <v>0</v>
      </c>
      <c r="F11" s="134" t="s">
        <v>81</v>
      </c>
      <c r="G11" s="134"/>
      <c r="H11" s="134"/>
      <c r="I11" s="134"/>
      <c r="J11" s="134"/>
      <c r="K11" s="134"/>
      <c r="L11" s="135"/>
      <c r="M11" s="84"/>
      <c r="N11" s="84"/>
      <c r="O11" s="84"/>
      <c r="P11" s="84"/>
      <c r="Q11" s="84"/>
      <c r="R11" s="84"/>
      <c r="S11" s="84"/>
    </row>
    <row r="12" spans="2:19" x14ac:dyDescent="0.35">
      <c r="B12" s="84"/>
      <c r="C12" s="94" t="s">
        <v>29</v>
      </c>
      <c r="D12" s="84"/>
      <c r="E12" s="95">
        <f>Beverages!N20</f>
        <v>63898.28</v>
      </c>
      <c r="F12" s="84"/>
      <c r="G12" s="84"/>
      <c r="H12" s="84"/>
      <c r="I12" s="84"/>
      <c r="J12" s="84"/>
      <c r="K12" s="84"/>
      <c r="L12" s="84"/>
      <c r="M12" s="84"/>
      <c r="N12" s="84"/>
      <c r="O12" s="84"/>
      <c r="P12" s="84"/>
      <c r="Q12" s="84"/>
      <c r="R12" s="84"/>
      <c r="S12" s="84"/>
    </row>
    <row r="13" spans="2:19" x14ac:dyDescent="0.35">
      <c r="B13" s="84"/>
      <c r="C13" s="94" t="s">
        <v>30</v>
      </c>
      <c r="D13" s="84"/>
      <c r="E13" s="95">
        <f>Beverages!N21</f>
        <v>25628.77</v>
      </c>
      <c r="F13" s="84"/>
      <c r="G13" s="84"/>
      <c r="H13" s="84"/>
      <c r="I13" s="84"/>
      <c r="J13" s="84"/>
      <c r="K13" s="84"/>
      <c r="L13" s="84"/>
      <c r="M13" s="84"/>
      <c r="N13" s="84"/>
      <c r="O13" s="84"/>
      <c r="P13" s="84"/>
      <c r="Q13" s="84"/>
      <c r="R13" s="84"/>
      <c r="S13" s="84"/>
    </row>
    <row r="14" spans="2:19" x14ac:dyDescent="0.35">
      <c r="B14" s="84"/>
      <c r="C14" s="94" t="s">
        <v>31</v>
      </c>
      <c r="D14" s="84"/>
      <c r="E14" s="95">
        <f>Beverages!N22</f>
        <v>27426.21</v>
      </c>
      <c r="F14" s="84"/>
      <c r="G14" s="84"/>
      <c r="H14" s="84"/>
      <c r="I14" s="84"/>
      <c r="J14" s="84"/>
      <c r="K14" s="84"/>
      <c r="L14" s="84"/>
      <c r="M14" s="84"/>
      <c r="N14" s="84"/>
      <c r="O14" s="84"/>
      <c r="P14" s="84"/>
      <c r="Q14" s="84"/>
      <c r="R14" s="84"/>
      <c r="S14" s="84"/>
    </row>
    <row r="15" spans="2:19" x14ac:dyDescent="0.35">
      <c r="B15" s="84"/>
      <c r="C15" s="94" t="s">
        <v>32</v>
      </c>
      <c r="D15" s="84"/>
      <c r="E15" s="95">
        <f>Beverages!N23</f>
        <v>26924.39</v>
      </c>
      <c r="F15" s="84"/>
      <c r="G15" s="84"/>
      <c r="H15" s="84"/>
      <c r="I15" s="84"/>
      <c r="J15" s="84"/>
      <c r="K15" s="84"/>
      <c r="L15" s="84"/>
      <c r="M15" s="84"/>
      <c r="N15" s="84"/>
      <c r="O15" s="84"/>
      <c r="P15" s="84"/>
      <c r="Q15" s="84"/>
      <c r="R15" s="84"/>
      <c r="S15" s="84"/>
    </row>
    <row r="16" spans="2:19" x14ac:dyDescent="0.35">
      <c r="B16" s="84"/>
      <c r="C16" s="94" t="s">
        <v>33</v>
      </c>
      <c r="D16" s="84"/>
      <c r="E16" s="95">
        <f>Beverages!N24</f>
        <v>32570.35</v>
      </c>
      <c r="F16" s="84"/>
      <c r="G16" s="84"/>
      <c r="H16" s="84"/>
      <c r="I16" s="84"/>
      <c r="J16" s="84"/>
      <c r="K16" s="84"/>
      <c r="L16" s="84"/>
      <c r="M16" s="84"/>
      <c r="N16" s="84"/>
      <c r="O16" s="84"/>
      <c r="P16" s="84"/>
      <c r="Q16" s="84"/>
      <c r="R16" s="84"/>
      <c r="S16" s="84"/>
    </row>
    <row r="17" spans="2:19" x14ac:dyDescent="0.35">
      <c r="B17" s="84"/>
      <c r="C17" s="94" t="s">
        <v>82</v>
      </c>
      <c r="D17" s="84"/>
      <c r="E17" s="95">
        <f>Beverages!N25</f>
        <v>176448.00000000003</v>
      </c>
      <c r="F17" s="84"/>
      <c r="G17" s="84"/>
      <c r="H17" s="84"/>
      <c r="I17" s="84"/>
      <c r="J17" s="84"/>
      <c r="K17" s="84"/>
      <c r="L17" s="84"/>
      <c r="M17" s="84"/>
      <c r="N17" s="84"/>
      <c r="O17" s="84"/>
      <c r="P17" s="84"/>
      <c r="Q17" s="84"/>
      <c r="R17" s="84"/>
      <c r="S17" s="84"/>
    </row>
    <row r="18" spans="2:19" x14ac:dyDescent="0.35">
      <c r="B18" s="84"/>
      <c r="C18" s="84"/>
      <c r="D18" s="84"/>
      <c r="E18" s="84"/>
      <c r="F18" s="84"/>
      <c r="G18" s="84"/>
      <c r="H18" s="84"/>
      <c r="I18" s="84"/>
      <c r="J18" s="84"/>
      <c r="K18" s="84"/>
      <c r="L18" s="84"/>
      <c r="M18" s="84"/>
      <c r="N18" s="84"/>
      <c r="O18" s="84"/>
      <c r="P18" s="84"/>
      <c r="Q18" s="84"/>
      <c r="R18" s="84"/>
      <c r="S18" s="84"/>
    </row>
    <row r="19" spans="2:19" x14ac:dyDescent="0.35">
      <c r="B19" s="84"/>
      <c r="C19" s="84"/>
      <c r="D19" s="84"/>
      <c r="E19" s="84"/>
      <c r="F19" s="84"/>
      <c r="G19" s="84"/>
      <c r="H19" s="84"/>
      <c r="I19" s="84"/>
      <c r="J19" s="84"/>
      <c r="K19" s="84"/>
      <c r="L19" s="84"/>
      <c r="M19" s="84"/>
      <c r="N19" s="84"/>
      <c r="O19" s="84"/>
      <c r="P19" s="84"/>
      <c r="Q19" s="84"/>
      <c r="R19" s="84"/>
      <c r="S19" s="84"/>
    </row>
    <row r="20" spans="2:19" x14ac:dyDescent="0.35">
      <c r="B20" s="84"/>
      <c r="C20" s="84"/>
      <c r="D20" s="84"/>
      <c r="E20" s="84"/>
      <c r="F20" s="84"/>
      <c r="G20" s="84"/>
      <c r="H20" s="84"/>
      <c r="I20" s="84"/>
      <c r="J20" s="84"/>
      <c r="K20" s="84"/>
      <c r="L20" s="84"/>
      <c r="M20" s="84"/>
      <c r="N20" s="84"/>
      <c r="O20" s="84"/>
      <c r="P20" s="84"/>
      <c r="Q20" s="84"/>
      <c r="R20" s="84"/>
      <c r="S20" s="84"/>
    </row>
    <row r="21" spans="2:19" x14ac:dyDescent="0.35">
      <c r="B21" s="84"/>
      <c r="C21" s="84"/>
      <c r="D21" s="84"/>
      <c r="E21" s="84"/>
      <c r="F21" s="84"/>
      <c r="G21" s="84"/>
      <c r="H21" s="84"/>
      <c r="I21" s="84"/>
      <c r="J21" s="84"/>
      <c r="K21" s="84"/>
      <c r="L21" s="84"/>
      <c r="M21" s="84"/>
      <c r="N21" s="84"/>
      <c r="O21" s="84"/>
      <c r="P21" s="84"/>
      <c r="Q21" s="84"/>
      <c r="R21" s="84"/>
      <c r="S21" s="84"/>
    </row>
    <row r="22" spans="2:19" x14ac:dyDescent="0.35">
      <c r="B22" s="84"/>
      <c r="C22" s="84"/>
      <c r="D22" s="84"/>
      <c r="E22" s="84"/>
      <c r="F22" s="84"/>
      <c r="G22" s="84"/>
      <c r="H22" s="84"/>
      <c r="I22" s="84"/>
      <c r="J22" s="84"/>
      <c r="K22" s="84"/>
      <c r="L22" s="84"/>
      <c r="M22" s="84"/>
      <c r="N22" s="84"/>
      <c r="O22" s="84"/>
      <c r="P22" s="84"/>
      <c r="Q22" s="84"/>
      <c r="R22" s="84"/>
      <c r="S22" s="84"/>
    </row>
    <row r="23" spans="2:19" x14ac:dyDescent="0.35">
      <c r="B23" s="84"/>
      <c r="C23" s="84"/>
      <c r="D23" s="84"/>
      <c r="E23" s="84"/>
      <c r="F23" s="84"/>
      <c r="G23" s="84"/>
      <c r="H23" s="84"/>
      <c r="I23" s="84"/>
      <c r="J23" s="84"/>
      <c r="K23" s="84"/>
      <c r="L23" s="84"/>
      <c r="M23" s="84"/>
      <c r="N23" s="84"/>
      <c r="O23" s="84"/>
      <c r="P23" s="84"/>
      <c r="Q23" s="84"/>
      <c r="R23" s="84"/>
      <c r="S23" s="84"/>
    </row>
    <row r="24" spans="2:19" x14ac:dyDescent="0.35">
      <c r="B24" s="84"/>
      <c r="C24" s="84"/>
      <c r="D24" s="84"/>
      <c r="E24" s="84"/>
      <c r="F24" s="84"/>
      <c r="G24" s="84"/>
      <c r="H24" s="84"/>
      <c r="I24" s="84"/>
      <c r="J24" s="84"/>
      <c r="K24" s="84"/>
      <c r="L24" s="84"/>
      <c r="M24" s="84"/>
      <c r="N24" s="84"/>
      <c r="O24" s="84"/>
      <c r="P24" s="84"/>
      <c r="Q24" s="84"/>
      <c r="R24" s="84"/>
      <c r="S24" s="84"/>
    </row>
    <row r="25" spans="2:19" x14ac:dyDescent="0.35">
      <c r="B25" s="84"/>
      <c r="C25" s="84"/>
      <c r="D25" s="84"/>
      <c r="E25" s="84"/>
      <c r="F25" s="84"/>
      <c r="G25" s="84"/>
      <c r="H25" s="84"/>
      <c r="I25" s="84"/>
      <c r="J25" s="84"/>
      <c r="K25" s="84"/>
      <c r="L25" s="84"/>
      <c r="M25" s="84"/>
      <c r="N25" s="84"/>
      <c r="O25" s="84"/>
      <c r="P25" s="84"/>
      <c r="Q25" s="84"/>
      <c r="R25" s="84"/>
      <c r="S25" s="84"/>
    </row>
    <row r="26" spans="2:19" x14ac:dyDescent="0.35">
      <c r="B26" s="84"/>
      <c r="C26" s="84"/>
      <c r="D26" s="84"/>
      <c r="E26" s="84"/>
      <c r="F26" s="84"/>
      <c r="G26" s="84"/>
      <c r="H26" s="84"/>
      <c r="I26" s="84"/>
      <c r="J26" s="84"/>
      <c r="K26" s="84"/>
      <c r="L26" s="84"/>
      <c r="M26" s="84"/>
      <c r="N26" s="84"/>
      <c r="O26" s="84"/>
      <c r="P26" s="84"/>
      <c r="Q26" s="84"/>
      <c r="R26" s="84"/>
      <c r="S26" s="84"/>
    </row>
    <row r="27" spans="2:19" x14ac:dyDescent="0.35">
      <c r="B27" s="84"/>
      <c r="C27" s="84"/>
      <c r="D27" s="84"/>
      <c r="E27" s="84"/>
      <c r="F27" s="84"/>
      <c r="G27" s="84"/>
      <c r="H27" s="84"/>
      <c r="I27" s="84"/>
      <c r="J27" s="84"/>
      <c r="K27" s="84"/>
      <c r="L27" s="84"/>
      <c r="M27" s="84"/>
      <c r="N27" s="84"/>
      <c r="O27" s="84"/>
      <c r="P27" s="84"/>
      <c r="Q27" s="84"/>
      <c r="R27" s="84"/>
      <c r="S27" s="84"/>
    </row>
    <row r="28" spans="2:19" x14ac:dyDescent="0.35">
      <c r="B28" s="84"/>
      <c r="C28" s="84"/>
      <c r="D28" s="84"/>
      <c r="E28" s="84"/>
      <c r="F28" s="84"/>
      <c r="G28" s="84"/>
      <c r="H28" s="84"/>
      <c r="I28" s="84"/>
      <c r="J28" s="84"/>
      <c r="K28" s="84"/>
      <c r="L28" s="84"/>
      <c r="M28" s="84"/>
      <c r="N28" s="84"/>
      <c r="O28" s="84"/>
      <c r="P28" s="84"/>
      <c r="Q28" s="84"/>
      <c r="R28" s="84"/>
      <c r="S28" s="84"/>
    </row>
    <row r="29" spans="2:19" x14ac:dyDescent="0.35">
      <c r="B29" s="84"/>
      <c r="C29" s="84"/>
      <c r="D29" s="84"/>
      <c r="E29" s="84"/>
      <c r="F29" s="84"/>
      <c r="G29" s="84"/>
      <c r="H29" s="84"/>
      <c r="I29" s="84"/>
      <c r="J29" s="84"/>
      <c r="K29" s="84"/>
      <c r="L29" s="84"/>
      <c r="M29" s="84"/>
      <c r="N29" s="84"/>
      <c r="O29" s="84"/>
      <c r="P29" s="84"/>
      <c r="Q29" s="84"/>
      <c r="R29" s="84"/>
      <c r="S29" s="84"/>
    </row>
    <row r="30" spans="2:19" x14ac:dyDescent="0.35">
      <c r="B30" s="84"/>
      <c r="C30" s="84"/>
      <c r="D30" s="84"/>
      <c r="E30" s="84"/>
      <c r="F30" s="84"/>
      <c r="G30" s="84"/>
      <c r="H30" s="84"/>
      <c r="I30" s="84"/>
      <c r="J30" s="84"/>
      <c r="K30" s="84"/>
      <c r="L30" s="84"/>
      <c r="M30" s="84"/>
      <c r="N30" s="84"/>
      <c r="O30" s="84"/>
      <c r="P30" s="84"/>
      <c r="Q30" s="84"/>
      <c r="R30" s="84"/>
      <c r="S30" s="84"/>
    </row>
    <row r="31" spans="2:19" x14ac:dyDescent="0.35">
      <c r="B31" s="84"/>
      <c r="C31" s="84"/>
      <c r="D31" s="84"/>
      <c r="E31" s="84"/>
      <c r="F31" s="84"/>
      <c r="G31" s="84"/>
      <c r="H31" s="84"/>
      <c r="I31" s="84"/>
      <c r="J31" s="84"/>
      <c r="K31" s="84"/>
      <c r="L31" s="84"/>
      <c r="M31" s="84"/>
      <c r="N31" s="84"/>
      <c r="O31" s="84"/>
      <c r="P31" s="84"/>
      <c r="Q31" s="84"/>
      <c r="R31" s="84"/>
      <c r="S31" s="84"/>
    </row>
    <row r="32" spans="2:19" x14ac:dyDescent="0.35">
      <c r="B32" s="84"/>
      <c r="C32" s="84"/>
      <c r="D32" s="84"/>
      <c r="E32" s="84"/>
      <c r="F32" s="84"/>
      <c r="G32" s="84"/>
      <c r="H32" s="84"/>
      <c r="I32" s="84"/>
      <c r="J32" s="84"/>
      <c r="K32" s="84"/>
      <c r="L32" s="84"/>
      <c r="M32" s="84"/>
      <c r="N32" s="84"/>
      <c r="O32" s="84"/>
      <c r="P32" s="84"/>
      <c r="Q32" s="84"/>
      <c r="R32" s="84"/>
      <c r="S32" s="84"/>
    </row>
    <row r="33" spans="2:19" x14ac:dyDescent="0.35">
      <c r="B33" s="84"/>
      <c r="C33" s="84"/>
      <c r="D33" s="84"/>
      <c r="E33" s="84"/>
      <c r="F33" s="84"/>
      <c r="G33" s="84"/>
      <c r="H33" s="84"/>
      <c r="I33" s="84"/>
      <c r="J33" s="84"/>
      <c r="K33" s="84"/>
      <c r="L33" s="84"/>
      <c r="M33" s="84"/>
      <c r="N33" s="84"/>
      <c r="O33" s="84"/>
      <c r="P33" s="84"/>
      <c r="Q33" s="84"/>
      <c r="R33" s="84"/>
      <c r="S33" s="84"/>
    </row>
    <row r="34" spans="2:19" x14ac:dyDescent="0.35">
      <c r="B34" s="84"/>
      <c r="C34" s="84"/>
      <c r="D34" s="84"/>
      <c r="E34" s="84"/>
      <c r="F34" s="84"/>
      <c r="G34" s="84"/>
      <c r="H34" s="84"/>
      <c r="I34" s="84"/>
      <c r="J34" s="84"/>
      <c r="K34" s="84"/>
      <c r="L34" s="84"/>
      <c r="M34" s="84"/>
      <c r="N34" s="84"/>
      <c r="O34" s="84"/>
      <c r="P34" s="84"/>
      <c r="Q34" s="84"/>
      <c r="R34" s="84"/>
      <c r="S34" s="84"/>
    </row>
    <row r="35" spans="2:19" x14ac:dyDescent="0.35">
      <c r="B35" s="84"/>
      <c r="C35" s="84"/>
      <c r="D35" s="84"/>
      <c r="E35" s="84"/>
      <c r="F35" s="84"/>
      <c r="G35" s="84"/>
      <c r="H35" s="84"/>
      <c r="I35" s="84"/>
      <c r="J35" s="84"/>
      <c r="K35" s="84"/>
      <c r="L35" s="84"/>
      <c r="M35" s="84"/>
      <c r="N35" s="84"/>
      <c r="O35" s="84"/>
      <c r="P35" s="84"/>
      <c r="Q35" s="84"/>
      <c r="R35" s="84"/>
      <c r="S35" s="84"/>
    </row>
    <row r="36" spans="2:19" x14ac:dyDescent="0.35">
      <c r="B36" s="84"/>
      <c r="C36" s="84"/>
      <c r="D36" s="84"/>
      <c r="E36" s="84"/>
      <c r="F36" s="84"/>
      <c r="G36" s="84"/>
      <c r="H36" s="84"/>
      <c r="I36" s="84"/>
      <c r="J36" s="84"/>
      <c r="K36" s="84"/>
      <c r="L36" s="84"/>
      <c r="M36" s="84"/>
      <c r="N36" s="84"/>
      <c r="O36" s="84"/>
      <c r="P36" s="84"/>
      <c r="Q36" s="84"/>
      <c r="R36" s="84"/>
      <c r="S36" s="84"/>
    </row>
    <row r="37" spans="2:19" x14ac:dyDescent="0.35">
      <c r="B37" s="84"/>
      <c r="C37" s="84"/>
      <c r="D37" s="84"/>
      <c r="E37" s="84"/>
      <c r="F37" s="84"/>
      <c r="G37" s="84"/>
      <c r="H37" s="84"/>
      <c r="I37" s="84"/>
      <c r="J37" s="84"/>
      <c r="K37" s="84"/>
      <c r="L37" s="84"/>
      <c r="M37" s="84"/>
      <c r="N37" s="84"/>
      <c r="O37" s="84"/>
      <c r="P37" s="84"/>
      <c r="Q37" s="84"/>
      <c r="R37" s="84"/>
      <c r="S37" s="84"/>
    </row>
    <row r="38" spans="2:19" x14ac:dyDescent="0.35">
      <c r="B38" s="84"/>
      <c r="C38" s="84"/>
      <c r="D38" s="84"/>
      <c r="E38" s="84"/>
      <c r="F38" s="84"/>
      <c r="G38" s="84"/>
      <c r="H38" s="84"/>
      <c r="I38" s="84"/>
      <c r="J38" s="84"/>
      <c r="K38" s="84"/>
      <c r="L38" s="84"/>
      <c r="M38" s="84"/>
      <c r="N38" s="84"/>
      <c r="O38" s="84"/>
      <c r="P38" s="84"/>
      <c r="Q38" s="84"/>
      <c r="R38" s="84"/>
      <c r="S38" s="84"/>
    </row>
    <row r="39" spans="2:19" x14ac:dyDescent="0.35">
      <c r="B39" s="84"/>
      <c r="C39" s="84"/>
      <c r="D39" s="84"/>
      <c r="E39" s="84"/>
      <c r="F39" s="84"/>
      <c r="G39" s="84"/>
      <c r="H39" s="84"/>
      <c r="I39" s="84"/>
      <c r="J39" s="84"/>
      <c r="K39" s="84"/>
      <c r="L39" s="84"/>
      <c r="M39" s="84"/>
      <c r="N39" s="84"/>
      <c r="O39" s="84"/>
      <c r="P39" s="84"/>
      <c r="Q39" s="84"/>
      <c r="R39" s="84"/>
      <c r="S39" s="84"/>
    </row>
    <row r="40" spans="2:19" x14ac:dyDescent="0.35">
      <c r="B40" s="84"/>
      <c r="C40" s="84"/>
      <c r="D40" s="84"/>
      <c r="E40" s="84"/>
      <c r="F40" s="84"/>
      <c r="G40" s="84"/>
      <c r="H40" s="84"/>
      <c r="I40" s="84"/>
      <c r="J40" s="84"/>
      <c r="K40" s="84"/>
      <c r="L40" s="84"/>
      <c r="M40" s="84"/>
      <c r="N40" s="84"/>
      <c r="O40" s="84"/>
      <c r="P40" s="84"/>
      <c r="Q40" s="84"/>
      <c r="R40" s="84"/>
      <c r="S40" s="84"/>
    </row>
    <row r="41" spans="2:19" x14ac:dyDescent="0.35">
      <c r="B41" s="84"/>
      <c r="C41" s="84"/>
      <c r="D41" s="84"/>
      <c r="E41" s="84"/>
      <c r="F41" s="84"/>
      <c r="G41" s="84"/>
      <c r="H41" s="84"/>
      <c r="I41" s="84"/>
      <c r="J41" s="84"/>
      <c r="K41" s="84"/>
      <c r="L41" s="84"/>
      <c r="M41" s="84"/>
      <c r="N41" s="84"/>
      <c r="O41" s="84"/>
      <c r="P41" s="84"/>
      <c r="Q41" s="84"/>
      <c r="R41" s="84"/>
      <c r="S41" s="84"/>
    </row>
    <row r="42" spans="2:19" x14ac:dyDescent="0.35">
      <c r="B42" s="84"/>
      <c r="C42" s="84"/>
      <c r="D42" s="84"/>
      <c r="E42" s="84"/>
      <c r="F42" s="84"/>
      <c r="G42" s="84"/>
      <c r="H42" s="84"/>
      <c r="I42" s="84"/>
      <c r="J42" s="84"/>
      <c r="K42" s="84"/>
      <c r="L42" s="84"/>
      <c r="M42" s="84"/>
      <c r="N42" s="84"/>
      <c r="O42" s="84"/>
      <c r="P42" s="84"/>
      <c r="Q42" s="84"/>
      <c r="R42" s="84"/>
      <c r="S42" s="84"/>
    </row>
    <row r="43" spans="2:19" x14ac:dyDescent="0.35">
      <c r="B43" s="84"/>
      <c r="C43" s="84"/>
      <c r="D43" s="84"/>
      <c r="E43" s="84"/>
      <c r="F43" s="84"/>
      <c r="G43" s="84"/>
      <c r="H43" s="84"/>
      <c r="I43" s="84"/>
      <c r="J43" s="84"/>
      <c r="K43" s="84"/>
      <c r="L43" s="84"/>
      <c r="M43" s="84"/>
      <c r="N43" s="84"/>
      <c r="O43" s="84"/>
      <c r="P43" s="84"/>
      <c r="Q43" s="84"/>
      <c r="R43" s="84"/>
      <c r="S43" s="84"/>
    </row>
    <row r="44" spans="2:19" x14ac:dyDescent="0.35">
      <c r="B44" s="84"/>
      <c r="C44" s="84"/>
      <c r="D44" s="84"/>
      <c r="E44" s="84"/>
      <c r="F44" s="84"/>
      <c r="G44" s="84"/>
      <c r="H44" s="84"/>
      <c r="I44" s="84"/>
      <c r="J44" s="84"/>
      <c r="K44" s="84"/>
      <c r="L44" s="84"/>
      <c r="M44" s="84"/>
      <c r="N44" s="84"/>
      <c r="O44" s="84"/>
      <c r="P44" s="84"/>
      <c r="Q44" s="84"/>
      <c r="R44" s="84"/>
      <c r="S44" s="84"/>
    </row>
    <row r="45" spans="2:19" x14ac:dyDescent="0.35">
      <c r="B45" s="84"/>
      <c r="C45" s="84"/>
      <c r="D45" s="84"/>
      <c r="E45" s="84"/>
      <c r="F45" s="84"/>
      <c r="G45" s="84"/>
      <c r="H45" s="84"/>
      <c r="I45" s="84"/>
      <c r="J45" s="84"/>
      <c r="K45" s="84"/>
      <c r="L45" s="84"/>
      <c r="M45" s="84"/>
      <c r="N45" s="84"/>
      <c r="O45" s="84"/>
      <c r="P45" s="84"/>
      <c r="Q45" s="84"/>
      <c r="R45" s="84"/>
      <c r="S45" s="84"/>
    </row>
    <row r="46" spans="2:19" x14ac:dyDescent="0.35">
      <c r="B46" s="84"/>
      <c r="C46" s="84"/>
      <c r="D46" s="84"/>
      <c r="E46" s="84"/>
      <c r="F46" s="84"/>
      <c r="G46" s="84"/>
      <c r="H46" s="84"/>
      <c r="I46" s="84"/>
      <c r="J46" s="84"/>
      <c r="K46" s="84"/>
      <c r="L46" s="84"/>
      <c r="M46" s="84"/>
      <c r="N46" s="84"/>
      <c r="O46" s="84"/>
      <c r="P46" s="84"/>
      <c r="Q46" s="84"/>
      <c r="R46" s="84"/>
      <c r="S46" s="84"/>
    </row>
    <row r="47" spans="2:19" x14ac:dyDescent="0.35">
      <c r="B47" s="84"/>
      <c r="C47" s="84"/>
      <c r="D47" s="84"/>
      <c r="E47" s="84"/>
      <c r="F47" s="84"/>
      <c r="G47" s="84"/>
      <c r="H47" s="84"/>
      <c r="I47" s="84"/>
      <c r="J47" s="84"/>
      <c r="K47" s="84"/>
      <c r="L47" s="84"/>
      <c r="M47" s="84"/>
      <c r="N47" s="84"/>
      <c r="O47" s="84"/>
      <c r="P47" s="84"/>
      <c r="Q47" s="84"/>
      <c r="R47" s="84"/>
      <c r="S47" s="84"/>
    </row>
    <row r="48" spans="2:19" x14ac:dyDescent="0.35">
      <c r="B48" s="84"/>
      <c r="C48" s="84"/>
      <c r="D48" s="84"/>
      <c r="E48" s="84"/>
      <c r="F48" s="84"/>
      <c r="G48" s="84"/>
      <c r="H48" s="84"/>
      <c r="I48" s="84"/>
      <c r="J48" s="84"/>
      <c r="K48" s="84"/>
      <c r="L48" s="84"/>
      <c r="M48" s="84"/>
      <c r="N48" s="84"/>
      <c r="O48" s="84"/>
      <c r="P48" s="84"/>
      <c r="Q48" s="84"/>
      <c r="R48" s="84"/>
      <c r="S48" s="84"/>
    </row>
    <row r="49" spans="2:19" x14ac:dyDescent="0.35">
      <c r="B49" s="84"/>
      <c r="C49" s="84"/>
      <c r="D49" s="84"/>
      <c r="E49" s="84"/>
      <c r="F49" s="84"/>
      <c r="G49" s="84"/>
      <c r="H49" s="84"/>
      <c r="I49" s="84"/>
      <c r="J49" s="84"/>
      <c r="K49" s="84"/>
      <c r="L49" s="84"/>
      <c r="M49" s="84"/>
      <c r="N49" s="84"/>
      <c r="O49" s="84"/>
      <c r="P49" s="84"/>
      <c r="Q49" s="84"/>
      <c r="R49" s="84"/>
      <c r="S49" s="84"/>
    </row>
    <row r="50" spans="2:19" x14ac:dyDescent="0.35">
      <c r="B50" s="84"/>
      <c r="C50" s="84"/>
      <c r="D50" s="84"/>
      <c r="E50" s="84"/>
      <c r="F50" s="84"/>
      <c r="G50" s="84"/>
      <c r="H50" s="84"/>
      <c r="I50" s="84"/>
      <c r="J50" s="84"/>
      <c r="K50" s="84"/>
      <c r="L50" s="84"/>
      <c r="M50" s="84"/>
      <c r="N50" s="84"/>
      <c r="O50" s="84"/>
      <c r="P50" s="84"/>
      <c r="Q50" s="84"/>
      <c r="R50" s="84"/>
      <c r="S50" s="84"/>
    </row>
    <row r="51" spans="2:19" x14ac:dyDescent="0.35">
      <c r="B51" s="84"/>
      <c r="C51" s="84"/>
      <c r="D51" s="84"/>
      <c r="E51" s="84"/>
      <c r="F51" s="84"/>
      <c r="G51" s="84"/>
      <c r="H51" s="84"/>
      <c r="I51" s="84"/>
      <c r="J51" s="84"/>
      <c r="K51" s="84"/>
      <c r="L51" s="84"/>
      <c r="M51" s="84"/>
      <c r="N51" s="84"/>
      <c r="O51" s="84"/>
      <c r="P51" s="84"/>
      <c r="Q51" s="84"/>
      <c r="R51" s="84"/>
      <c r="S51" s="84"/>
    </row>
  </sheetData>
  <mergeCells count="6">
    <mergeCell ref="F11:L11"/>
    <mergeCell ref="C5:D5"/>
    <mergeCell ref="C6:D6"/>
    <mergeCell ref="C7:D7"/>
    <mergeCell ref="C8:D8"/>
    <mergeCell ref="C9:D9"/>
  </mergeCells>
  <conditionalFormatting sqref="E8:P8">
    <cfRule type="colorScale" priority="3">
      <colorScale>
        <cfvo type="min"/>
        <cfvo type="percentile" val="50"/>
        <cfvo type="max"/>
        <color rgb="FFF8696B"/>
        <color rgb="FFFFEB84"/>
        <color rgb="FF63BE7B"/>
      </colorScale>
    </cfRule>
  </conditionalFormatting>
  <conditionalFormatting sqref="E6:P6">
    <cfRule type="dataBar" priority="1">
      <dataBar>
        <cfvo type="min"/>
        <cfvo type="max"/>
        <color rgb="FF638EC6"/>
      </dataBar>
      <extLst>
        <ext xmlns:x14="http://schemas.microsoft.com/office/spreadsheetml/2009/9/main" uri="{B025F937-C7B1-47D3-B67F-A62EFF666E3E}">
          <x14:id>{BEED9BC6-8AD8-4EEE-8A32-1F2CE7A1F01E}</x14:id>
        </ext>
      </extLst>
    </cfRule>
  </conditionalFormatting>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BEED9BC6-8AD8-4EEE-8A32-1F2CE7A1F01E}">
            <x14:dataBar minLength="0" maxLength="100" border="1" negativeBarBorderColorSameAsPositive="0">
              <x14:cfvo type="autoMin"/>
              <x14:cfvo type="autoMax"/>
              <x14:borderColor rgb="FF638EC6"/>
              <x14:negativeFillColor rgb="FFFF0000"/>
              <x14:negativeBorderColor rgb="FFFF0000"/>
              <x14:axisColor rgb="FF000000"/>
            </x14:dataBar>
          </x14:cfRule>
          <xm:sqref>E6:P6</xm:sqref>
        </x14:conditionalFormatting>
        <x14:conditionalFormatting xmlns:xm="http://schemas.microsoft.com/office/excel/2006/main">
          <x14:cfRule type="iconSet" priority="2" id="{26C5E505-9AFE-4622-9B07-F02892244147}">
            <x14:iconSet iconSet="3Triangles">
              <x14:cfvo type="percent">
                <xm:f>0</xm:f>
              </x14:cfvo>
              <x14:cfvo type="percent">
                <xm:f>33</xm:f>
              </x14:cfvo>
              <x14:cfvo type="percent">
                <xm:f>67</xm:f>
              </x14:cfvo>
            </x14:iconSet>
          </x14:cfRule>
          <xm:sqref>E9:P9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0000000-0003-0000-0500-000000000000}">
          <x14:colorSeries rgb="FF376092"/>
          <x14:colorNegative rgb="FFD00000"/>
          <x14:colorAxis rgb="FF000000"/>
          <x14:colorMarkers rgb="FFD00000"/>
          <x14:colorFirst rgb="FFD00000"/>
          <x14:colorLast rgb="FFD00000"/>
          <x14:colorHigh rgb="FFD00000"/>
          <x14:colorLow rgb="FFD00000"/>
          <x14:sparklines>
            <x14:sparkline>
              <xm:f>Beverages!B20:M20</xm:f>
              <xm:sqref>D12</xm:sqref>
            </x14:sparkline>
            <x14:sparkline>
              <xm:f>Beverages!B21:M21</xm:f>
              <xm:sqref>D13</xm:sqref>
            </x14:sparkline>
            <x14:sparkline>
              <xm:f>Beverages!B22:M22</xm:f>
              <xm:sqref>D14</xm:sqref>
            </x14:sparkline>
            <x14:sparkline>
              <xm:f>Beverages!B23:M23</xm:f>
              <xm:sqref>D15</xm:sqref>
            </x14:sparkline>
            <x14:sparkline>
              <xm:f>Beverages!B24:M24</xm:f>
              <xm:sqref>D16</xm:sqref>
            </x14:sparkline>
            <x14:sparkline>
              <xm:f>Beverages!B25:M25</xm:f>
              <xm:sqref>D17</xm:sqref>
            </x14:sparkline>
          </x14:sparklines>
        </x14:sparklineGroup>
      </x14:sparklineGroups>
    </ex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A5250-D1EF-4EA9-AC81-26631964B99C}">
  <dimension ref="B1:S50"/>
  <sheetViews>
    <sheetView workbookViewId="0">
      <selection activeCell="N14" sqref="N14"/>
    </sheetView>
  </sheetViews>
  <sheetFormatPr defaultColWidth="13.26953125" defaultRowHeight="14.5" x14ac:dyDescent="0.35"/>
  <cols>
    <col min="1" max="1" width="6.81640625" style="7" customWidth="1"/>
    <col min="2" max="2" width="13.81640625" style="7" customWidth="1"/>
    <col min="3" max="3" width="16" style="7" customWidth="1"/>
    <col min="4" max="6" width="10.54296875" style="7" customWidth="1"/>
    <col min="7" max="7" width="17.81640625" style="7" bestFit="1" customWidth="1"/>
    <col min="8" max="15" width="10.54296875" style="7" customWidth="1"/>
    <col min="16" max="16" width="12.1796875" style="7" customWidth="1"/>
    <col min="17" max="16384" width="13.26953125" style="7"/>
  </cols>
  <sheetData>
    <row r="1" spans="2:19" s="96" customFormat="1" x14ac:dyDescent="0.35"/>
    <row r="2" spans="2:19" s="96" customFormat="1" ht="26" x14ac:dyDescent="0.35">
      <c r="C2" s="97"/>
      <c r="D2" s="97"/>
      <c r="E2" s="97"/>
      <c r="F2" s="97"/>
      <c r="G2" s="97"/>
      <c r="H2" s="97"/>
      <c r="I2" s="97"/>
      <c r="J2" s="97"/>
      <c r="K2" s="97"/>
      <c r="L2" s="97"/>
      <c r="M2" s="97"/>
    </row>
    <row r="3" spans="2:19" s="96" customFormat="1" ht="26" x14ac:dyDescent="0.35">
      <c r="C3" s="97"/>
      <c r="D3" s="97"/>
      <c r="E3" s="97"/>
      <c r="F3" s="97"/>
      <c r="G3" s="97"/>
      <c r="H3" s="97"/>
      <c r="I3" s="97"/>
      <c r="J3" s="97"/>
      <c r="K3" s="97"/>
      <c r="L3" s="97"/>
      <c r="M3" s="97"/>
    </row>
    <row r="4" spans="2:19" ht="15" thickBot="1" x14ac:dyDescent="0.4"/>
    <row r="5" spans="2:19" ht="15" thickBot="1" x14ac:dyDescent="0.4">
      <c r="B5" s="144" t="s">
        <v>26</v>
      </c>
      <c r="C5" s="145"/>
      <c r="D5" s="21">
        <v>42766</v>
      </c>
      <c r="E5" s="21">
        <f t="shared" ref="E5:O7" si="0">EOMONTH(D5,1)</f>
        <v>42794</v>
      </c>
      <c r="F5" s="21">
        <f t="shared" si="0"/>
        <v>42825</v>
      </c>
      <c r="G5" s="21">
        <f t="shared" si="0"/>
        <v>42855</v>
      </c>
      <c r="H5" s="21">
        <f t="shared" si="0"/>
        <v>42886</v>
      </c>
      <c r="I5" s="21">
        <f t="shared" si="0"/>
        <v>42916</v>
      </c>
      <c r="J5" s="21">
        <f t="shared" si="0"/>
        <v>42947</v>
      </c>
      <c r="K5" s="21">
        <f t="shared" si="0"/>
        <v>42978</v>
      </c>
      <c r="L5" s="21">
        <f t="shared" si="0"/>
        <v>43008</v>
      </c>
      <c r="M5" s="21">
        <f t="shared" si="0"/>
        <v>43039</v>
      </c>
      <c r="N5" s="21">
        <f t="shared" si="0"/>
        <v>43069</v>
      </c>
      <c r="O5" s="21">
        <f t="shared" si="0"/>
        <v>43100</v>
      </c>
      <c r="P5" s="22" t="s">
        <v>21</v>
      </c>
    </row>
    <row r="6" spans="2:19" x14ac:dyDescent="0.35">
      <c r="B6" s="146"/>
      <c r="C6" s="147"/>
      <c r="D6" s="45"/>
      <c r="E6" s="45"/>
      <c r="F6" s="45"/>
      <c r="G6" s="45"/>
      <c r="H6" s="45"/>
      <c r="I6" s="45"/>
      <c r="J6" s="45"/>
      <c r="K6" s="45"/>
      <c r="L6" s="45"/>
      <c r="M6" s="45"/>
      <c r="N6" s="45"/>
      <c r="O6" s="45"/>
      <c r="P6" s="98"/>
    </row>
    <row r="7" spans="2:19" x14ac:dyDescent="0.35">
      <c r="B7" s="148"/>
      <c r="C7" s="149"/>
      <c r="D7" s="26"/>
      <c r="E7" s="26"/>
      <c r="F7" s="26"/>
      <c r="G7" s="26"/>
      <c r="H7" s="26"/>
      <c r="I7" s="26"/>
      <c r="J7" s="26"/>
      <c r="K7" s="26"/>
      <c r="L7" s="26"/>
      <c r="M7" s="26"/>
      <c r="N7" s="26"/>
      <c r="O7" s="26"/>
      <c r="P7" s="30"/>
    </row>
    <row r="8" spans="2:19" x14ac:dyDescent="0.35">
      <c r="B8" s="148"/>
      <c r="C8" s="149"/>
      <c r="D8" s="26"/>
      <c r="E8" s="26"/>
      <c r="F8" s="26"/>
      <c r="G8" s="26"/>
      <c r="H8" s="26"/>
      <c r="I8" s="26"/>
      <c r="J8" s="26"/>
      <c r="K8" s="26"/>
      <c r="L8" s="26"/>
      <c r="M8" s="26"/>
      <c r="N8" s="26"/>
      <c r="O8" s="26"/>
      <c r="P8" s="30"/>
    </row>
    <row r="9" spans="2:19" ht="15" thickBot="1" x14ac:dyDescent="0.4">
      <c r="B9" s="150"/>
      <c r="C9" s="151"/>
      <c r="D9" s="13"/>
      <c r="E9" s="13"/>
      <c r="F9" s="13"/>
      <c r="G9" s="13"/>
      <c r="H9" s="13"/>
      <c r="I9" s="13"/>
      <c r="J9" s="13"/>
      <c r="K9" s="13"/>
      <c r="L9" s="13"/>
      <c r="M9" s="13"/>
      <c r="N9" s="13"/>
      <c r="O9" s="13"/>
      <c r="P9" s="14"/>
    </row>
    <row r="10" spans="2:19" ht="15" thickBot="1" x14ac:dyDescent="0.4"/>
    <row r="11" spans="2:19" ht="15" thickBot="1" x14ac:dyDescent="0.4">
      <c r="B11" s="99" t="s">
        <v>18</v>
      </c>
      <c r="C11" s="100" t="s">
        <v>80</v>
      </c>
      <c r="D11" s="101" t="s">
        <v>0</v>
      </c>
      <c r="E11" s="152" t="s">
        <v>81</v>
      </c>
      <c r="F11" s="152"/>
      <c r="G11" s="152"/>
      <c r="H11" s="152"/>
      <c r="I11" s="152"/>
      <c r="J11" s="152"/>
      <c r="K11" s="153"/>
      <c r="L11" s="102"/>
      <c r="M11" s="103"/>
      <c r="N11" s="104" t="s">
        <v>84</v>
      </c>
      <c r="O11" s="103"/>
      <c r="P11" s="105"/>
    </row>
    <row r="12" spans="2:19" x14ac:dyDescent="0.35">
      <c r="B12" s="106"/>
      <c r="C12" s="107"/>
      <c r="D12" s="107"/>
      <c r="E12" s="103"/>
      <c r="F12" s="103"/>
      <c r="G12" s="103"/>
      <c r="H12" s="103"/>
      <c r="I12" s="103"/>
      <c r="J12" s="103"/>
      <c r="K12" s="105"/>
      <c r="L12" s="108"/>
      <c r="M12" s="51"/>
      <c r="N12" s="51"/>
      <c r="O12" s="51"/>
      <c r="P12" s="109"/>
    </row>
    <row r="13" spans="2:19" x14ac:dyDescent="0.35">
      <c r="B13" s="110"/>
      <c r="C13" s="111"/>
      <c r="D13" s="111"/>
      <c r="E13" s="51"/>
      <c r="F13" s="51"/>
      <c r="G13" s="51"/>
      <c r="H13" s="51"/>
      <c r="I13" s="51"/>
      <c r="J13" s="51"/>
      <c r="K13" s="109"/>
      <c r="L13" s="108"/>
      <c r="M13" s="51"/>
      <c r="N13" s="51"/>
      <c r="O13" s="51"/>
      <c r="P13" s="109"/>
    </row>
    <row r="14" spans="2:19" x14ac:dyDescent="0.35">
      <c r="B14" s="110"/>
      <c r="C14" s="111"/>
      <c r="D14" s="111"/>
      <c r="E14" s="51"/>
      <c r="F14" s="51"/>
      <c r="G14" s="51"/>
      <c r="H14" s="51"/>
      <c r="I14" s="51"/>
      <c r="J14" s="51"/>
      <c r="K14" s="109"/>
      <c r="L14" s="108"/>
      <c r="M14" s="51"/>
      <c r="N14" s="51"/>
      <c r="O14" s="51"/>
      <c r="P14" s="109"/>
    </row>
    <row r="15" spans="2:19" ht="15" thickBot="1" x14ac:dyDescent="0.4">
      <c r="B15" s="110"/>
      <c r="C15" s="111"/>
      <c r="D15" s="111"/>
      <c r="E15" s="51"/>
      <c r="F15" s="51"/>
      <c r="G15" s="51"/>
      <c r="H15" s="51"/>
      <c r="I15" s="51"/>
      <c r="J15" s="51"/>
      <c r="K15" s="109"/>
      <c r="L15" s="108"/>
      <c r="M15" s="51"/>
      <c r="N15" s="51"/>
      <c r="O15" s="51"/>
      <c r="P15" s="109"/>
    </row>
    <row r="16" spans="2:19" x14ac:dyDescent="0.35">
      <c r="B16" s="112"/>
      <c r="C16" s="111"/>
      <c r="D16" s="111"/>
      <c r="E16" s="51"/>
      <c r="F16" s="51"/>
      <c r="G16" s="51"/>
      <c r="H16" s="51"/>
      <c r="I16" s="51"/>
      <c r="J16" s="51"/>
      <c r="K16" s="109"/>
      <c r="L16" s="108"/>
      <c r="M16" s="51"/>
      <c r="N16" s="51"/>
      <c r="O16" s="51"/>
      <c r="P16" s="109"/>
      <c r="S16" s="70"/>
    </row>
    <row r="17" spans="2:19" ht="15" thickBot="1" x14ac:dyDescent="0.4">
      <c r="B17" s="113"/>
      <c r="C17" s="114"/>
      <c r="D17" s="114"/>
      <c r="E17" s="115"/>
      <c r="F17" s="115"/>
      <c r="G17" s="115"/>
      <c r="H17" s="115"/>
      <c r="I17" s="115"/>
      <c r="J17" s="115"/>
      <c r="K17" s="116"/>
      <c r="L17" s="117"/>
      <c r="M17" s="115"/>
      <c r="N17" s="115"/>
      <c r="O17" s="115"/>
      <c r="P17" s="116"/>
      <c r="S17" s="71"/>
    </row>
    <row r="18" spans="2:19" ht="15" thickBot="1" x14ac:dyDescent="0.4"/>
    <row r="19" spans="2:19" x14ac:dyDescent="0.35">
      <c r="B19" s="102"/>
      <c r="C19" s="103"/>
      <c r="D19" s="103"/>
      <c r="E19" s="103"/>
      <c r="F19" s="103"/>
      <c r="G19" s="103"/>
      <c r="H19" s="103"/>
      <c r="I19" s="103"/>
      <c r="J19" s="105"/>
      <c r="K19" s="102"/>
      <c r="L19" s="103"/>
      <c r="M19" s="103"/>
      <c r="N19" s="103"/>
      <c r="O19" s="103"/>
      <c r="P19" s="105"/>
    </row>
    <row r="20" spans="2:19" x14ac:dyDescent="0.35">
      <c r="B20" s="108"/>
      <c r="C20" s="118" t="s">
        <v>85</v>
      </c>
      <c r="D20" s="51"/>
      <c r="E20" s="51"/>
      <c r="F20" s="51"/>
      <c r="G20" s="51"/>
      <c r="H20" s="51"/>
      <c r="I20" s="51"/>
      <c r="J20" s="109"/>
      <c r="K20" s="108"/>
      <c r="L20" s="51"/>
      <c r="M20" s="118" t="s">
        <v>86</v>
      </c>
      <c r="N20" s="51"/>
      <c r="O20" s="51"/>
      <c r="P20" s="109"/>
    </row>
    <row r="21" spans="2:19" x14ac:dyDescent="0.35">
      <c r="B21" s="108"/>
      <c r="C21" s="51"/>
      <c r="D21" s="51"/>
      <c r="E21" s="51"/>
      <c r="F21" s="51"/>
      <c r="G21" s="51"/>
      <c r="H21" s="51"/>
      <c r="I21" s="51"/>
      <c r="J21" s="109"/>
      <c r="K21" s="108"/>
      <c r="L21" s="51"/>
      <c r="M21" s="51"/>
      <c r="N21" s="51"/>
      <c r="O21" s="51"/>
      <c r="P21" s="109"/>
    </row>
    <row r="22" spans="2:19" x14ac:dyDescent="0.35">
      <c r="B22" s="108"/>
      <c r="C22" s="51"/>
      <c r="D22" s="51"/>
      <c r="E22" s="51"/>
      <c r="F22" s="51"/>
      <c r="G22" s="51"/>
      <c r="H22" s="51"/>
      <c r="I22" s="51"/>
      <c r="J22" s="109"/>
      <c r="K22" s="108"/>
      <c r="L22" s="51"/>
      <c r="M22" s="51"/>
      <c r="N22" s="51"/>
      <c r="O22" s="51"/>
      <c r="P22" s="109"/>
    </row>
    <row r="23" spans="2:19" x14ac:dyDescent="0.35">
      <c r="B23" s="108"/>
      <c r="C23" s="51"/>
      <c r="D23" s="51"/>
      <c r="E23" s="51"/>
      <c r="F23" s="51"/>
      <c r="G23" s="51"/>
      <c r="H23" s="51"/>
      <c r="I23" s="51"/>
      <c r="J23" s="109"/>
      <c r="K23" s="108"/>
      <c r="L23" s="51"/>
      <c r="M23" s="51"/>
      <c r="N23" s="51"/>
      <c r="O23" s="51"/>
      <c r="P23" s="109"/>
    </row>
    <row r="24" spans="2:19" x14ac:dyDescent="0.35">
      <c r="B24" s="108"/>
      <c r="C24" s="51"/>
      <c r="D24" s="51"/>
      <c r="E24" s="51"/>
      <c r="F24" s="51"/>
      <c r="G24" s="51"/>
      <c r="H24" s="51"/>
      <c r="I24" s="51"/>
      <c r="J24" s="109"/>
      <c r="K24" s="108"/>
      <c r="L24" s="51"/>
      <c r="M24" s="51"/>
      <c r="N24" s="51"/>
      <c r="O24" s="51"/>
      <c r="P24" s="109"/>
    </row>
    <row r="25" spans="2:19" x14ac:dyDescent="0.35">
      <c r="B25" s="108"/>
      <c r="C25" s="51"/>
      <c r="D25" s="51"/>
      <c r="E25" s="51"/>
      <c r="F25" s="51"/>
      <c r="G25" s="51"/>
      <c r="H25" s="51"/>
      <c r="I25" s="51"/>
      <c r="J25" s="109"/>
      <c r="K25" s="108"/>
      <c r="L25" s="51"/>
      <c r="M25" s="51"/>
      <c r="N25" s="51"/>
      <c r="O25" s="51"/>
      <c r="P25" s="109"/>
    </row>
    <row r="26" spans="2:19" x14ac:dyDescent="0.35">
      <c r="B26" s="108"/>
      <c r="C26" s="51"/>
      <c r="D26" s="51"/>
      <c r="E26" s="51"/>
      <c r="F26" s="51"/>
      <c r="G26" s="51"/>
      <c r="H26" s="51"/>
      <c r="I26" s="51"/>
      <c r="J26" s="109"/>
      <c r="K26" s="108"/>
      <c r="L26" s="51"/>
      <c r="M26" s="51"/>
      <c r="N26" s="51"/>
      <c r="O26" s="51"/>
      <c r="P26" s="109"/>
    </row>
    <row r="27" spans="2:19" x14ac:dyDescent="0.35">
      <c r="B27" s="108"/>
      <c r="C27" s="51"/>
      <c r="D27" s="51"/>
      <c r="E27" s="51"/>
      <c r="F27" s="51"/>
      <c r="G27" s="51"/>
      <c r="H27" s="51"/>
      <c r="I27" s="51"/>
      <c r="J27" s="109"/>
      <c r="K27" s="108"/>
      <c r="L27" s="51"/>
      <c r="M27" s="51"/>
      <c r="N27" s="51"/>
      <c r="O27" s="51"/>
      <c r="P27" s="109"/>
    </row>
    <row r="28" spans="2:19" ht="15" thickBot="1" x14ac:dyDescent="0.4">
      <c r="B28" s="117"/>
      <c r="C28" s="115"/>
      <c r="D28" s="115"/>
      <c r="E28" s="115"/>
      <c r="F28" s="115"/>
      <c r="G28" s="115"/>
      <c r="H28" s="115"/>
      <c r="I28" s="115"/>
      <c r="J28" s="116"/>
      <c r="K28" s="117"/>
      <c r="L28" s="51"/>
      <c r="M28" s="51"/>
      <c r="N28" s="51"/>
      <c r="O28" s="51"/>
      <c r="P28" s="109"/>
    </row>
    <row r="29" spans="2:19" x14ac:dyDescent="0.35">
      <c r="B29" s="102"/>
      <c r="C29" s="103"/>
      <c r="D29" s="103"/>
      <c r="E29" s="105"/>
      <c r="F29" s="102"/>
      <c r="G29" s="103"/>
      <c r="H29" s="103"/>
      <c r="I29" s="103"/>
      <c r="J29" s="103"/>
      <c r="K29" s="103"/>
      <c r="L29" s="102"/>
      <c r="M29" s="103"/>
      <c r="N29" s="103"/>
      <c r="O29" s="103"/>
      <c r="P29" s="103"/>
      <c r="Q29" s="105"/>
    </row>
    <row r="30" spans="2:19" x14ac:dyDescent="0.35">
      <c r="B30" s="108"/>
      <c r="C30" s="118" t="s">
        <v>87</v>
      </c>
      <c r="D30" s="51"/>
      <c r="E30" s="109"/>
      <c r="F30" s="108"/>
      <c r="G30" s="118" t="s">
        <v>88</v>
      </c>
      <c r="H30" s="51"/>
      <c r="I30" s="51"/>
      <c r="J30" s="51"/>
      <c r="K30" s="51"/>
      <c r="L30" s="108"/>
      <c r="M30" s="118" t="s">
        <v>103</v>
      </c>
      <c r="N30" s="51"/>
      <c r="O30" s="51"/>
      <c r="P30" s="51"/>
      <c r="Q30" s="109"/>
    </row>
    <row r="31" spans="2:19" x14ac:dyDescent="0.35">
      <c r="B31" s="108"/>
      <c r="C31" s="51"/>
      <c r="D31" s="51"/>
      <c r="E31" s="109"/>
      <c r="F31" s="108"/>
      <c r="G31" s="51"/>
      <c r="H31" s="51"/>
      <c r="I31" s="51"/>
      <c r="J31" s="51"/>
      <c r="K31" s="51"/>
      <c r="L31" s="108"/>
      <c r="M31" s="51"/>
      <c r="N31" s="51"/>
      <c r="O31" s="51"/>
      <c r="P31" s="51"/>
      <c r="Q31" s="109"/>
    </row>
    <row r="32" spans="2:19" x14ac:dyDescent="0.35">
      <c r="B32" s="108"/>
      <c r="C32" s="51"/>
      <c r="D32" s="51"/>
      <c r="E32" s="109"/>
      <c r="F32" s="108"/>
      <c r="G32" s="51"/>
      <c r="H32" s="51"/>
      <c r="I32" s="51"/>
      <c r="J32" s="51"/>
      <c r="K32" s="51"/>
      <c r="L32" s="108"/>
      <c r="M32" s="51"/>
      <c r="N32" s="51"/>
      <c r="O32" s="51"/>
      <c r="P32" s="51"/>
      <c r="Q32" s="109"/>
    </row>
    <row r="33" spans="2:17" x14ac:dyDescent="0.35">
      <c r="B33" s="108"/>
      <c r="C33" s="51"/>
      <c r="D33" s="51"/>
      <c r="E33" s="109"/>
      <c r="F33" s="108"/>
      <c r="G33" s="51"/>
      <c r="H33" s="51"/>
      <c r="I33" s="51"/>
      <c r="J33" s="51"/>
      <c r="K33" s="51"/>
      <c r="L33" s="108"/>
      <c r="M33" s="51"/>
      <c r="N33" s="51"/>
      <c r="O33" s="51"/>
      <c r="P33" s="51"/>
      <c r="Q33" s="109"/>
    </row>
    <row r="34" spans="2:17" x14ac:dyDescent="0.35">
      <c r="B34" s="108"/>
      <c r="C34" s="51"/>
      <c r="D34" s="51"/>
      <c r="E34" s="109"/>
      <c r="F34" s="108"/>
      <c r="G34" s="51"/>
      <c r="H34" s="51"/>
      <c r="I34" s="51"/>
      <c r="J34" s="51"/>
      <c r="K34" s="51"/>
      <c r="L34" s="108"/>
      <c r="M34" s="51"/>
      <c r="N34" s="51"/>
      <c r="O34" s="51"/>
      <c r="P34" s="51"/>
      <c r="Q34" s="109"/>
    </row>
    <row r="35" spans="2:17" x14ac:dyDescent="0.35">
      <c r="B35" s="108"/>
      <c r="C35" s="51"/>
      <c r="D35" s="51"/>
      <c r="E35" s="109"/>
      <c r="F35" s="108"/>
      <c r="G35" s="51"/>
      <c r="H35" s="51"/>
      <c r="I35" s="51"/>
      <c r="J35" s="51"/>
      <c r="K35" s="51"/>
      <c r="L35" s="108"/>
      <c r="M35" s="51"/>
      <c r="N35" s="51"/>
      <c r="O35" s="51"/>
      <c r="P35" s="51"/>
      <c r="Q35" s="109"/>
    </row>
    <row r="36" spans="2:17" x14ac:dyDescent="0.35">
      <c r="B36" s="108"/>
      <c r="C36" s="51"/>
      <c r="D36" s="51"/>
      <c r="E36" s="109"/>
      <c r="F36" s="108"/>
      <c r="G36" s="51"/>
      <c r="H36" s="51"/>
      <c r="I36" s="51"/>
      <c r="J36" s="51"/>
      <c r="K36" s="51"/>
      <c r="L36" s="108"/>
      <c r="M36" s="51"/>
      <c r="N36" s="51"/>
      <c r="O36" s="51"/>
      <c r="P36" s="51"/>
      <c r="Q36" s="109"/>
    </row>
    <row r="37" spans="2:17" x14ac:dyDescent="0.35">
      <c r="B37" s="108"/>
      <c r="C37" s="51"/>
      <c r="D37" s="51"/>
      <c r="E37" s="109"/>
      <c r="F37" s="108"/>
      <c r="G37" s="51"/>
      <c r="H37" s="51"/>
      <c r="I37" s="51"/>
      <c r="J37" s="51"/>
      <c r="K37" s="51"/>
      <c r="L37" s="108"/>
      <c r="M37" s="51"/>
      <c r="N37" s="51"/>
      <c r="O37" s="51"/>
      <c r="P37" s="51"/>
      <c r="Q37" s="109"/>
    </row>
    <row r="38" spans="2:17" x14ac:dyDescent="0.35">
      <c r="B38" s="108"/>
      <c r="C38" s="51"/>
      <c r="D38" s="51"/>
      <c r="E38" s="109"/>
      <c r="F38" s="108"/>
      <c r="G38" s="51"/>
      <c r="H38" s="51"/>
      <c r="I38" s="51"/>
      <c r="J38" s="51"/>
      <c r="K38" s="51"/>
      <c r="L38" s="108"/>
      <c r="M38" s="51"/>
      <c r="N38" s="51"/>
      <c r="O38" s="51"/>
      <c r="P38" s="51"/>
      <c r="Q38" s="109"/>
    </row>
    <row r="39" spans="2:17" ht="15" thickBot="1" x14ac:dyDescent="0.4">
      <c r="B39" s="117"/>
      <c r="C39" s="115"/>
      <c r="D39" s="115"/>
      <c r="E39" s="116"/>
      <c r="F39" s="117"/>
      <c r="G39" s="115"/>
      <c r="H39" s="115"/>
      <c r="I39" s="115"/>
      <c r="J39" s="115"/>
      <c r="K39" s="115"/>
      <c r="L39" s="117"/>
      <c r="M39" s="115"/>
      <c r="N39" s="115"/>
      <c r="O39" s="115"/>
      <c r="P39" s="115"/>
      <c r="Q39" s="116"/>
    </row>
    <row r="40" spans="2:17" x14ac:dyDescent="0.35">
      <c r="B40" s="102"/>
      <c r="C40" s="103"/>
      <c r="D40" s="103"/>
      <c r="E40" s="103"/>
      <c r="F40" s="103"/>
      <c r="G40" s="103"/>
      <c r="H40" s="103"/>
      <c r="I40" s="103"/>
      <c r="J40" s="103"/>
      <c r="K40" s="103"/>
      <c r="L40" s="103"/>
      <c r="M40" s="103"/>
      <c r="N40" s="103"/>
      <c r="O40" s="103"/>
      <c r="P40" s="103"/>
      <c r="Q40" s="105"/>
    </row>
    <row r="41" spans="2:17" x14ac:dyDescent="0.35">
      <c r="B41" s="108"/>
      <c r="C41" s="51"/>
      <c r="D41" s="51"/>
      <c r="E41" s="51"/>
      <c r="F41" s="51"/>
      <c r="G41" s="51" t="s">
        <v>89</v>
      </c>
      <c r="H41" s="51"/>
      <c r="I41" s="51"/>
      <c r="J41" s="51"/>
      <c r="K41" s="51"/>
      <c r="L41" s="51"/>
      <c r="M41" s="51"/>
      <c r="N41" s="51"/>
      <c r="O41" s="51"/>
      <c r="P41" s="51"/>
      <c r="Q41" s="109"/>
    </row>
    <row r="42" spans="2:17" x14ac:dyDescent="0.35">
      <c r="B42" s="108"/>
      <c r="C42" s="51"/>
      <c r="D42" s="51"/>
      <c r="E42" s="51"/>
      <c r="F42" s="51"/>
      <c r="G42" s="51"/>
      <c r="H42" s="51"/>
      <c r="I42" s="51"/>
      <c r="J42" s="51"/>
      <c r="K42" s="51"/>
      <c r="L42" s="51"/>
      <c r="M42" s="51"/>
      <c r="N42" s="51"/>
      <c r="O42" s="51"/>
      <c r="P42" s="51"/>
      <c r="Q42" s="109"/>
    </row>
    <row r="43" spans="2:17" x14ac:dyDescent="0.35">
      <c r="B43" s="108"/>
      <c r="C43" s="51"/>
      <c r="D43" s="51"/>
      <c r="E43" s="51"/>
      <c r="F43" s="51"/>
      <c r="G43" s="51"/>
      <c r="H43" s="51"/>
      <c r="I43" s="51"/>
      <c r="J43" s="51"/>
      <c r="K43" s="51"/>
      <c r="L43" s="51"/>
      <c r="M43" s="51"/>
      <c r="N43" s="51"/>
      <c r="O43" s="51"/>
      <c r="P43" s="51"/>
      <c r="Q43" s="109"/>
    </row>
    <row r="44" spans="2:17" x14ac:dyDescent="0.35">
      <c r="B44" s="108"/>
      <c r="C44" s="51"/>
      <c r="D44" s="51"/>
      <c r="E44" s="51"/>
      <c r="F44" s="51"/>
      <c r="G44" s="51"/>
      <c r="H44" s="51"/>
      <c r="I44" s="51"/>
      <c r="J44" s="51"/>
      <c r="K44" s="51"/>
      <c r="L44" s="51"/>
      <c r="M44" s="51"/>
      <c r="N44" s="51"/>
      <c r="O44" s="51"/>
      <c r="P44" s="51"/>
      <c r="Q44" s="109"/>
    </row>
    <row r="45" spans="2:17" x14ac:dyDescent="0.35">
      <c r="B45" s="108"/>
      <c r="C45" s="51"/>
      <c r="D45" s="51"/>
      <c r="E45" s="51"/>
      <c r="F45" s="51"/>
      <c r="G45" s="51"/>
      <c r="H45" s="51"/>
      <c r="I45" s="51"/>
      <c r="J45" s="51"/>
      <c r="K45" s="51"/>
      <c r="L45" s="51"/>
      <c r="M45" s="51"/>
      <c r="N45" s="51"/>
      <c r="O45" s="51"/>
      <c r="P45" s="51"/>
      <c r="Q45" s="109"/>
    </row>
    <row r="46" spans="2:17" x14ac:dyDescent="0.35">
      <c r="B46" s="108"/>
      <c r="C46" s="51"/>
      <c r="D46" s="51"/>
      <c r="E46" s="51"/>
      <c r="F46" s="51"/>
      <c r="G46" s="51"/>
      <c r="H46" s="51"/>
      <c r="I46" s="51"/>
      <c r="J46" s="51"/>
      <c r="K46" s="51"/>
      <c r="L46" s="51"/>
      <c r="M46" s="51"/>
      <c r="N46" s="51"/>
      <c r="O46" s="51"/>
      <c r="P46" s="51"/>
      <c r="Q46" s="109"/>
    </row>
    <row r="47" spans="2:17" x14ac:dyDescent="0.35">
      <c r="B47" s="108"/>
      <c r="C47" s="51"/>
      <c r="D47" s="51"/>
      <c r="E47" s="51"/>
      <c r="F47" s="51"/>
      <c r="G47" s="51"/>
      <c r="H47" s="51"/>
      <c r="I47" s="51"/>
      <c r="J47" s="51"/>
      <c r="K47" s="51"/>
      <c r="L47" s="51"/>
      <c r="M47" s="51"/>
      <c r="N47" s="51"/>
      <c r="O47" s="51"/>
      <c r="P47" s="51"/>
      <c r="Q47" s="109"/>
    </row>
    <row r="48" spans="2:17" x14ac:dyDescent="0.35">
      <c r="B48" s="108"/>
      <c r="C48" s="51"/>
      <c r="D48" s="51"/>
      <c r="E48" s="51"/>
      <c r="F48" s="51"/>
      <c r="G48" s="51"/>
      <c r="H48" s="51"/>
      <c r="I48" s="51"/>
      <c r="J48" s="51"/>
      <c r="K48" s="51"/>
      <c r="L48" s="51"/>
      <c r="M48" s="51"/>
      <c r="N48" s="51"/>
      <c r="O48" s="51"/>
      <c r="P48" s="51"/>
      <c r="Q48" s="109"/>
    </row>
    <row r="49" spans="2:17" x14ac:dyDescent="0.35">
      <c r="B49" s="108"/>
      <c r="C49" s="51"/>
      <c r="D49" s="51"/>
      <c r="E49" s="51"/>
      <c r="F49" s="51"/>
      <c r="G49" s="51"/>
      <c r="H49" s="51"/>
      <c r="I49" s="51"/>
      <c r="J49" s="51"/>
      <c r="K49" s="51"/>
      <c r="L49" s="51"/>
      <c r="M49" s="51"/>
      <c r="N49" s="51"/>
      <c r="O49" s="51"/>
      <c r="P49" s="51"/>
      <c r="Q49" s="109"/>
    </row>
    <row r="50" spans="2:17" ht="15" thickBot="1" x14ac:dyDescent="0.4">
      <c r="B50" s="117"/>
      <c r="C50" s="115"/>
      <c r="D50" s="115"/>
      <c r="E50" s="115"/>
      <c r="F50" s="115"/>
      <c r="G50" s="115"/>
      <c r="H50" s="115"/>
      <c r="I50" s="115"/>
      <c r="J50" s="115"/>
      <c r="K50" s="115"/>
      <c r="L50" s="115"/>
      <c r="M50" s="115"/>
      <c r="N50" s="115"/>
      <c r="O50" s="115"/>
      <c r="P50" s="115"/>
      <c r="Q50" s="116"/>
    </row>
  </sheetData>
  <mergeCells count="6">
    <mergeCell ref="E11:K11"/>
    <mergeCell ref="B5:C5"/>
    <mergeCell ref="B6:C6"/>
    <mergeCell ref="B7:C7"/>
    <mergeCell ref="B8:C8"/>
    <mergeCell ref="B9:C9"/>
  </mergeCells>
  <conditionalFormatting sqref="D8:O8">
    <cfRule type="colorScale" priority="3">
      <colorScale>
        <cfvo type="min"/>
        <cfvo type="percentile" val="50"/>
        <cfvo type="max"/>
        <color rgb="FFF8696B"/>
        <color rgb="FFFFEB84"/>
        <color rgb="FF63BE7B"/>
      </colorScale>
    </cfRule>
  </conditionalFormatting>
  <conditionalFormatting sqref="D6:O6">
    <cfRule type="dataBar" priority="1">
      <dataBar>
        <cfvo type="min"/>
        <cfvo type="max"/>
        <color rgb="FF638EC6"/>
      </dataBar>
      <extLst>
        <ext xmlns:x14="http://schemas.microsoft.com/office/spreadsheetml/2009/9/main" uri="{B025F937-C7B1-47D3-B67F-A62EFF666E3E}">
          <x14:id>{D530973D-6598-42E3-8005-193A1D01200C}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D530973D-6598-42E3-8005-193A1D01200C}">
            <x14:dataBar minLength="0" maxLength="100" border="1" negativeBarBorderColorSameAsPositive="0">
              <x14:cfvo type="autoMin"/>
              <x14:cfvo type="autoMax"/>
              <x14:borderColor rgb="FF638EC6"/>
              <x14:negativeFillColor rgb="FFFF0000"/>
              <x14:negativeBorderColor rgb="FFFF0000"/>
              <x14:axisColor rgb="FF000000"/>
            </x14:dataBar>
          </x14:cfRule>
          <xm:sqref>D6:O6</xm:sqref>
        </x14:conditionalFormatting>
        <x14:conditionalFormatting xmlns:xm="http://schemas.microsoft.com/office/excel/2006/main">
          <x14:cfRule type="iconSet" priority="2" id="{843DE97B-4159-4BEB-8CEE-685CB40B396E}">
            <x14:iconSet iconSet="3Triangles">
              <x14:cfvo type="percent">
                <xm:f>0</xm:f>
              </x14:cfvo>
              <x14:cfvo type="percent">
                <xm:f>33</xm:f>
              </x14:cfvo>
              <x14:cfvo type="percent">
                <xm:f>67</xm:f>
              </x14:cfvo>
            </x14:iconSet>
          </x14:cfRule>
          <xm:sqref>D9:O9</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AC5BF-53C3-4537-9238-D18179FD0571}">
  <dimension ref="B2:B30"/>
  <sheetViews>
    <sheetView showGridLines="0" tabSelected="1" workbookViewId="0">
      <selection activeCell="D9" sqref="D9"/>
    </sheetView>
  </sheetViews>
  <sheetFormatPr defaultRowHeight="15.5" x14ac:dyDescent="0.35"/>
  <cols>
    <col min="1" max="16384" width="8.7265625" style="155"/>
  </cols>
  <sheetData>
    <row r="2" spans="2:2" s="155" customFormat="1" ht="17.5" x14ac:dyDescent="0.35">
      <c r="B2" s="154" t="s">
        <v>104</v>
      </c>
    </row>
    <row r="3" spans="2:2" s="155" customFormat="1" x14ac:dyDescent="0.35"/>
    <row r="4" spans="2:2" s="155" customFormat="1" ht="17.5" x14ac:dyDescent="0.35">
      <c r="B4" s="156" t="s">
        <v>116</v>
      </c>
    </row>
    <row r="5" spans="2:2" s="155" customFormat="1" x14ac:dyDescent="0.35"/>
    <row r="6" spans="2:2" s="155" customFormat="1" ht="17.5" x14ac:dyDescent="0.35">
      <c r="B6" s="156" t="s">
        <v>105</v>
      </c>
    </row>
    <row r="7" spans="2:2" s="155" customFormat="1" x14ac:dyDescent="0.35">
      <c r="B7" s="157"/>
    </row>
    <row r="8" spans="2:2" s="155" customFormat="1" ht="17.5" x14ac:dyDescent="0.35">
      <c r="B8" s="158" t="s">
        <v>106</v>
      </c>
    </row>
    <row r="9" spans="2:2" s="155" customFormat="1" ht="17.5" x14ac:dyDescent="0.35">
      <c r="B9" s="159"/>
    </row>
    <row r="10" spans="2:2" s="155" customFormat="1" ht="17.5" x14ac:dyDescent="0.35">
      <c r="B10" s="160" t="s">
        <v>107</v>
      </c>
    </row>
    <row r="11" spans="2:2" s="155" customFormat="1" ht="17.5" x14ac:dyDescent="0.35">
      <c r="B11" s="158" t="s">
        <v>108</v>
      </c>
    </row>
    <row r="12" spans="2:2" s="155" customFormat="1" ht="17.5" x14ac:dyDescent="0.35">
      <c r="B12" s="159"/>
    </row>
    <row r="13" spans="2:2" s="155" customFormat="1" ht="17.5" x14ac:dyDescent="0.35">
      <c r="B13" s="160" t="s">
        <v>109</v>
      </c>
    </row>
    <row r="14" spans="2:2" s="155" customFormat="1" ht="17.5" x14ac:dyDescent="0.35">
      <c r="B14" s="158" t="s">
        <v>110</v>
      </c>
    </row>
    <row r="15" spans="2:2" s="155" customFormat="1" ht="17.5" x14ac:dyDescent="0.35">
      <c r="B15" s="159"/>
    </row>
    <row r="16" spans="2:2" s="155" customFormat="1" ht="17.5" x14ac:dyDescent="0.35">
      <c r="B16" s="160" t="s">
        <v>111</v>
      </c>
    </row>
    <row r="17" spans="2:2" s="155" customFormat="1" ht="17.5" x14ac:dyDescent="0.35">
      <c r="B17" s="158" t="s">
        <v>112</v>
      </c>
    </row>
    <row r="18" spans="2:2" s="155" customFormat="1" ht="17.5" x14ac:dyDescent="0.35">
      <c r="B18" s="159"/>
    </row>
    <row r="19" spans="2:2" s="155" customFormat="1" ht="17.5" x14ac:dyDescent="0.35">
      <c r="B19" s="160" t="s">
        <v>113</v>
      </c>
    </row>
    <row r="20" spans="2:2" s="155" customFormat="1" ht="17.5" x14ac:dyDescent="0.35">
      <c r="B20" s="158" t="s">
        <v>114</v>
      </c>
    </row>
    <row r="21" spans="2:2" s="155" customFormat="1" ht="17.5" x14ac:dyDescent="0.35">
      <c r="B21" s="159"/>
    </row>
    <row r="22" spans="2:2" s="155" customFormat="1" ht="17.5" x14ac:dyDescent="0.35">
      <c r="B22" s="160" t="s">
        <v>115</v>
      </c>
    </row>
    <row r="23" spans="2:2" s="155" customFormat="1" x14ac:dyDescent="0.35"/>
    <row r="24" spans="2:2" s="155" customFormat="1" ht="17.5" x14ac:dyDescent="0.35">
      <c r="B24" s="156" t="s">
        <v>117</v>
      </c>
    </row>
    <row r="25" spans="2:2" s="155" customFormat="1" x14ac:dyDescent="0.35"/>
    <row r="26" spans="2:2" s="155" customFormat="1" ht="17.5" x14ac:dyDescent="0.35">
      <c r="B26" s="156" t="s">
        <v>118</v>
      </c>
    </row>
    <row r="27" spans="2:2" s="155" customFormat="1" x14ac:dyDescent="0.35"/>
    <row r="28" spans="2:2" s="155" customFormat="1" ht="17.5" x14ac:dyDescent="0.35">
      <c r="B28" s="156" t="s">
        <v>119</v>
      </c>
    </row>
    <row r="29" spans="2:2" s="155" customFormat="1" x14ac:dyDescent="0.35"/>
    <row r="30" spans="2:2" s="155" customFormat="1" ht="17.5" x14ac:dyDescent="0.35">
      <c r="B30" s="156" t="s">
        <v>120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118C66FD9A36049A5830A43A6996735" ma:contentTypeVersion="4" ma:contentTypeDescription="Create a new document." ma:contentTypeScope="" ma:versionID="7ba741b6743598ff5c0696560fc509d7">
  <xsd:schema xmlns:xsd="http://www.w3.org/2001/XMLSchema" xmlns:xs="http://www.w3.org/2001/XMLSchema" xmlns:p="http://schemas.microsoft.com/office/2006/metadata/properties" xmlns:ns2="c459205a-8efd-4ecd-a641-e6bcc479f5dd" xmlns:ns3="745b679f-b37d-46f9-abcd-0e62b30e1892" targetNamespace="http://schemas.microsoft.com/office/2006/metadata/properties" ma:root="true" ma:fieldsID="63f7b44432cba77b0123e297ad77601a" ns2:_="" ns3:_="">
    <xsd:import namespace="c459205a-8efd-4ecd-a641-e6bcc479f5dd"/>
    <xsd:import namespace="745b679f-b37d-46f9-abcd-0e62b30e189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59205a-8efd-4ecd-a641-e6bcc479f5d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45b679f-b37d-46f9-abcd-0e62b30e189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9670A2-9A30-430E-8627-59E1E2F576F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c459205a-8efd-4ecd-a641-e6bcc479f5dd"/>
    <ds:schemaRef ds:uri="745b679f-b37d-46f9-abcd-0e62b30e1892"/>
    <ds:schemaRef ds:uri="http://www.w3.org/XML/1998/namespace"/>
    <ds:schemaRef ds:uri="http://purl.org/dc/dcmitype/"/>
  </ds:schemaRefs>
</ds:datastoreItem>
</file>

<file path=customXml/itemProps2.xml><?xml version="1.0" encoding="utf-8"?>
<ds:datastoreItem xmlns:ds="http://schemas.openxmlformats.org/officeDocument/2006/customXml" ds:itemID="{A5DBAB73-6F69-4903-885A-6B932BCA41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59205a-8efd-4ecd-a641-e6bcc479f5dd"/>
    <ds:schemaRef ds:uri="745b679f-b37d-46f9-abcd-0e62b30e18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FB94AB-59FC-48CC-9F51-8E569007109F}">
  <ds:schemaRefs>
    <ds:schemaRef ds:uri="http://schemas.microsoft.com/DataMashup"/>
  </ds:schemaRefs>
</ds:datastoreItem>
</file>

<file path=customXml/itemProps4.xml><?xml version="1.0" encoding="utf-8"?>
<ds:datastoreItem xmlns:ds="http://schemas.openxmlformats.org/officeDocument/2006/customXml" ds:itemID="{82F045F5-853B-4BBE-B1BA-DE1EBC54E8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Beverages</vt:lpstr>
      <vt:lpstr>Sheet5</vt:lpstr>
      <vt:lpstr>Sheet1</vt:lpstr>
      <vt:lpstr>Bullet Chart Data</vt:lpstr>
      <vt:lpstr>Sales Report</vt:lpstr>
      <vt:lpstr>Inventory for Waterfall</vt:lpstr>
      <vt:lpstr>Master Report 2018</vt:lpstr>
      <vt:lpstr>Framework</vt:lpstr>
      <vt:lpstr>Project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Puls</dc:creator>
  <cp:lastModifiedBy>Onyi</cp:lastModifiedBy>
  <cp:lastPrinted>2017-08-31T21:12:24Z</cp:lastPrinted>
  <dcterms:created xsi:type="dcterms:W3CDTF">2017-08-30T16:32:17Z</dcterms:created>
  <dcterms:modified xsi:type="dcterms:W3CDTF">2023-11-26T15:18:00Z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0x010100A118C66FD9A36049A5830A43A6996735</vt:lpwstr>
  </property>
</Properties>
</file>