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spa-my.sharepoint.com/personal/reisere_itbspa_de/Documents/IT-Projekt FISI/05_Projektdokumentation/Bewertung Fachgespräch/"/>
    </mc:Choice>
  </mc:AlternateContent>
  <xr:revisionPtr revIDLastSave="0" documentId="11_27FC867CF41B2793D21648423F2FAA50A50ED973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inweise" sheetId="1" r:id="rId1"/>
    <sheet name="Blatt 1" sheetId="2" r:id="rId2"/>
    <sheet name="Blatt 2" sheetId="3" r:id="rId3"/>
    <sheet name="Blatt 3" sheetId="4" r:id="rId4"/>
  </sheets>
  <definedNames>
    <definedName name="Z_3B2D1B2C_D825_4B6D_A7C3_C5B82BFB026D_.wvu.Cols" localSheetId="1" hidden="1">'Blatt 1'!$I:$I</definedName>
  </definedNames>
  <calcPr calcId="191029"/>
  <customWorkbookViews>
    <customWorkbookView name="Voggenreiter, Michaela - Persönliche Ansicht" guid="{3B2D1B2C-D825-4B6D-A7C3-C5B82BFB026D}" mergeInterval="0" personalView="1" windowWidth="1920" windowHeight="116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H21" i="2"/>
  <c r="H19" i="2"/>
  <c r="J3" i="4" l="1"/>
  <c r="G4" i="3"/>
  <c r="E3" i="4"/>
  <c r="E4" i="3"/>
  <c r="I1" i="2"/>
  <c r="E1" i="2" s="1"/>
  <c r="H10" i="2"/>
  <c r="H14" i="2"/>
  <c r="H15" i="2"/>
  <c r="H17" i="2"/>
  <c r="H17" i="3"/>
  <c r="H14" i="3"/>
  <c r="H10" i="3"/>
  <c r="H21" i="3"/>
  <c r="H22" i="3"/>
  <c r="H23" i="3"/>
  <c r="H24" i="3"/>
  <c r="H25" i="2" l="1"/>
  <c r="D12" i="4" s="1"/>
  <c r="F12" i="4" s="1"/>
  <c r="H25" i="3"/>
  <c r="D13" i="4" s="1"/>
  <c r="F13" i="4" s="1"/>
  <c r="F1" i="4"/>
  <c r="E1" i="3"/>
  <c r="J15" i="4" l="1"/>
  <c r="H14" i="4"/>
</calcChain>
</file>

<file path=xl/sharedStrings.xml><?xml version="1.0" encoding="utf-8"?>
<sst xmlns="http://schemas.openxmlformats.org/spreadsheetml/2006/main" count="115" uniqueCount="83">
  <si>
    <t>PR-NR:</t>
  </si>
  <si>
    <t>Projektarbeit und Dokumentation</t>
  </si>
  <si>
    <t>Bewertungskriterien</t>
  </si>
  <si>
    <t>err.</t>
  </si>
  <si>
    <t>Punkte</t>
  </si>
  <si>
    <t>Faktor</t>
  </si>
  <si>
    <t>Formale Gestaltung (Inhaltsüber-</t>
  </si>
  <si>
    <t>sicht/Seitenangaben/Verzeichnis und</t>
  </si>
  <si>
    <t>Kennzeichen der Anlage/Quellen-</t>
  </si>
  <si>
    <t>angabe)</t>
  </si>
  <si>
    <t>Verständlichkeit und Nachvollzieh-</t>
  </si>
  <si>
    <t>barkeit des Auftrages</t>
  </si>
  <si>
    <t>Darstellung der relevanten Einfluss-</t>
  </si>
  <si>
    <t>faktoren</t>
  </si>
  <si>
    <t>x 1,2</t>
  </si>
  <si>
    <t>x 0,4</t>
  </si>
  <si>
    <r>
      <t xml:space="preserve">Ergebnis </t>
    </r>
    <r>
      <rPr>
        <b/>
        <sz val="14"/>
        <rFont val="Arial"/>
        <family val="2"/>
      </rPr>
      <t>Projektarbeit und Dokumentation</t>
    </r>
    <r>
      <rPr>
        <sz val="12"/>
        <rFont val="Arial"/>
        <family val="2"/>
      </rPr>
      <t xml:space="preserve"> (max. 100 Punkte):</t>
    </r>
  </si>
  <si>
    <t>x 2,0</t>
  </si>
  <si>
    <r>
      <t xml:space="preserve">
</t>
    </r>
    <r>
      <rPr>
        <b/>
        <sz val="11"/>
        <rFont val="Arial"/>
        <family val="2"/>
      </rPr>
      <t>Beschreibung/Konkretisie-
rung des Auftrages</t>
    </r>
  </si>
  <si>
    <r>
      <t xml:space="preserve">
</t>
    </r>
    <r>
      <rPr>
        <b/>
        <sz val="11"/>
        <rFont val="Arial"/>
        <family val="2"/>
      </rPr>
      <t>2.</t>
    </r>
  </si>
  <si>
    <r>
      <t xml:space="preserve">
</t>
    </r>
    <r>
      <rPr>
        <b/>
        <sz val="11"/>
        <rFont val="Arial"/>
        <family val="2"/>
      </rPr>
      <t>1.</t>
    </r>
  </si>
  <si>
    <r>
      <t xml:space="preserve">
</t>
    </r>
    <r>
      <rPr>
        <b/>
        <sz val="11"/>
        <rFont val="Arial"/>
        <family val="2"/>
      </rPr>
      <t>3.</t>
    </r>
  </si>
  <si>
    <t>Einzel-
ergebnis</t>
  </si>
  <si>
    <r>
      <t xml:space="preserve">
</t>
    </r>
    <r>
      <rPr>
        <b/>
        <sz val="11"/>
        <rFont val="Arial"/>
        <family val="2"/>
      </rPr>
      <t>Aufbau und inhaltliche
Struktur der Präsentation</t>
    </r>
  </si>
  <si>
    <r>
      <t xml:space="preserve">
</t>
    </r>
    <r>
      <rPr>
        <b/>
        <sz val="11"/>
        <rFont val="Arial"/>
        <family val="2"/>
      </rPr>
      <t>Präsentationstechnik</t>
    </r>
  </si>
  <si>
    <r>
      <t xml:space="preserve">
</t>
    </r>
    <r>
      <rPr>
        <b/>
        <sz val="11"/>
        <rFont val="Arial"/>
        <family val="2"/>
      </rPr>
      <t>Kommunikative Kompe-
tenz bei der Präsentation</t>
    </r>
  </si>
  <si>
    <r>
      <t xml:space="preserve">Ergebnis </t>
    </r>
    <r>
      <rPr>
        <b/>
        <sz val="14"/>
        <rFont val="Arial"/>
        <family val="2"/>
      </rPr>
      <t>Präsentation und Fachgespräch</t>
    </r>
    <r>
      <rPr>
        <sz val="12"/>
        <rFont val="Arial"/>
        <family val="2"/>
      </rPr>
      <t xml:space="preserve"> (max. 100 Punkte):</t>
    </r>
  </si>
  <si>
    <t>Logischer Aufbau und Zielorientierung</t>
  </si>
  <si>
    <t>Sachliche und zeitliche Gliederung</t>
  </si>
  <si>
    <t>Vollständigkeit der Projektdarstellung</t>
  </si>
  <si>
    <t>x 1,0</t>
  </si>
  <si>
    <t>Einsatz der Präsentationsmittel</t>
  </si>
  <si>
    <t>Visualisierung</t>
  </si>
  <si>
    <t>Gestaltung der Präsentationsunterlagen</t>
  </si>
  <si>
    <t>(0 - 10)</t>
  </si>
  <si>
    <t>Sprachstil</t>
  </si>
  <si>
    <t>Ausdrucksweise</t>
  </si>
  <si>
    <t>Überzeugungsfähigkeit</t>
  </si>
  <si>
    <r>
      <t xml:space="preserve">
</t>
    </r>
    <r>
      <rPr>
        <b/>
        <sz val="11"/>
        <rFont val="Arial"/>
        <family val="2"/>
      </rPr>
      <t>4.</t>
    </r>
  </si>
  <si>
    <r>
      <t xml:space="preserve">
</t>
    </r>
    <r>
      <rPr>
        <b/>
        <sz val="11"/>
        <rFont val="Arial"/>
        <family val="2"/>
      </rPr>
      <t>Fachgespräch übder die
Projektarbeit</t>
    </r>
  </si>
  <si>
    <t>Fachhintergrund/Fachwissen</t>
  </si>
  <si>
    <t>Verwendung von Fachbegriffen</t>
  </si>
  <si>
    <t>Argumentation</t>
  </si>
  <si>
    <t>Thematische Durchdringung des
betrieblichen Auftrages</t>
  </si>
  <si>
    <t>Berechnung des Ergebnisses von Prüfungsteil A</t>
  </si>
  <si>
    <t>Bewertungsgruppe</t>
  </si>
  <si>
    <t>Ergebnis</t>
  </si>
  <si>
    <t>Präsentation und Fachgespräch</t>
  </si>
  <si>
    <t>(Ort, Datum)</t>
  </si>
  <si>
    <t>Prüfungsausschuss:</t>
  </si>
  <si>
    <t>x 1,6</t>
  </si>
  <si>
    <t>Alle Blätter sind geschützt mit dem Kennwort "IHK" (in Großbuchstaben). Ihr könnt den Schutz aufheben über</t>
  </si>
  <si>
    <t xml:space="preserve">Eingaben sind nur zulässig in Spalte  bei "erreichte Punkte", oder unterhalb der Formatierungen für schülerspezifische </t>
  </si>
  <si>
    <t>Hinweise...</t>
  </si>
  <si>
    <t xml:space="preserve">     mind. 30 Punkte erforderlich</t>
  </si>
  <si>
    <t>Industrie- und Handelskammer Passau</t>
  </si>
  <si>
    <t>Präsentation / Fachgespräch</t>
  </si>
  <si>
    <t xml:space="preserve">Name: </t>
  </si>
  <si>
    <r>
      <t xml:space="preserve">Gesamtergebnis Prüfungsteil A </t>
    </r>
    <r>
      <rPr>
        <sz val="12"/>
        <rFont val="Arial"/>
        <family val="2"/>
      </rPr>
      <t>(max. 100 Punkte):</t>
    </r>
  </si>
  <si>
    <t>min. 50 Punkte erforderlich</t>
  </si>
  <si>
    <t>in Prüfungsteil A mindestens 50 Punkte sowie zusätzlich</t>
  </si>
  <si>
    <t>in der Projektarbeit einschließlich Dokumentation und</t>
  </si>
  <si>
    <t>in der Projektpräsentation einschließlich Fachgespräch</t>
  </si>
  <si>
    <t>jeweils mindestens 30 Punkte erreicht wurden.</t>
  </si>
  <si>
    <t>·</t>
  </si>
  <si>
    <t>Register ÜBERPRÜFEN - Blattschutz aufheben</t>
  </si>
  <si>
    <r>
      <t xml:space="preserve">Man kommt am einfachsten von nicht gesperrtem Feld zum nächsten Feld mit der </t>
    </r>
    <r>
      <rPr>
        <b/>
        <sz val="18"/>
        <color indexed="10"/>
        <rFont val="Arial"/>
        <family val="2"/>
      </rPr>
      <t>TAB</t>
    </r>
    <r>
      <rPr>
        <b/>
        <sz val="14"/>
        <rFont val="Arial"/>
        <family val="2"/>
      </rPr>
      <t>-Taste (links neben Q)</t>
    </r>
  </si>
  <si>
    <t>: 100</t>
  </si>
  <si>
    <t>x 50</t>
  </si>
  <si>
    <t>Gesamtbewertungsbogen</t>
  </si>
  <si>
    <t>Gemäß Ausbildungsordnung ist die Abschlussprüfung bestanden, wenn u. a.</t>
  </si>
  <si>
    <t>Name und PR-NR sind in Blatt1 einzugeben!</t>
  </si>
  <si>
    <t>Sprachliche Gestaltung</t>
  </si>
  <si>
    <r>
      <t xml:space="preserve">
</t>
    </r>
    <r>
      <rPr>
        <b/>
        <sz val="11"/>
        <rFont val="Arial"/>
        <family val="2"/>
      </rPr>
      <t>Beschreibung und Um-
setzung der Prozess-
schritte</t>
    </r>
  </si>
  <si>
    <r>
      <t xml:space="preserve">
</t>
    </r>
    <r>
      <rPr>
        <b/>
        <sz val="11"/>
        <rFont val="Arial"/>
        <family val="2"/>
      </rPr>
      <t>Gesamtgestaltung der 
Dokumentation</t>
    </r>
  </si>
  <si>
    <t>Zielorientierung der Vorgehensweise</t>
  </si>
  <si>
    <t>und Nachvollziehbarkeit</t>
  </si>
  <si>
    <t>x 3,0</t>
  </si>
  <si>
    <t>Plausibilität des Zeitaufwandes für</t>
  </si>
  <si>
    <t>die Prozessschritte</t>
  </si>
  <si>
    <t>Abschlussprüfung für IT-Berufe / Prüfungsteil A</t>
  </si>
  <si>
    <t>Projektarbeit / Dokumentation</t>
  </si>
  <si>
    <t xml:space="preserve">
Plausibilität der Prozessschritte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</si>
</sst>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D_D"/>
    <numFmt numFmtId="165" formatCode="General_D_D_D"/>
  </numFmts>
  <fonts count="15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4"/>
      <name val="Arial"/>
      <family val="2"/>
    </font>
    <font>
      <sz val="8"/>
      <name val="Arial"/>
      <family val="2"/>
    </font>
    <font>
      <sz val="8"/>
      <name val="Arial"/>
    </font>
    <font>
      <b/>
      <sz val="20"/>
      <name val="Arial"/>
      <family val="2"/>
    </font>
    <font>
      <b/>
      <sz val="18"/>
      <color indexed="10"/>
      <name val="Arial"/>
      <family val="2"/>
    </font>
    <font>
      <b/>
      <sz val="1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65" fontId="1" fillId="0" borderId="12" xfId="0" applyNumberFormat="1" applyFont="1" applyBorder="1" applyAlignment="1" applyProtection="1">
      <alignment horizontal="right" vertical="center"/>
      <protection hidden="1"/>
    </xf>
    <xf numFmtId="164" fontId="3" fillId="0" borderId="1" xfId="0" applyNumberFormat="1" applyFont="1" applyBorder="1" applyAlignment="1" applyProtection="1">
      <alignment horizontal="right" vertical="center"/>
      <protection hidden="1"/>
    </xf>
    <xf numFmtId="165" fontId="1" fillId="0" borderId="8" xfId="0" applyNumberFormat="1" applyFont="1" applyBorder="1" applyAlignment="1" applyProtection="1">
      <alignment horizontal="right" vertical="center"/>
      <protection hidden="1"/>
    </xf>
    <xf numFmtId="165" fontId="1" fillId="0" borderId="0" xfId="0" applyNumberFormat="1" applyFont="1" applyAlignment="1" applyProtection="1">
      <alignment horizontal="right" vertical="center"/>
      <protection hidden="1"/>
    </xf>
    <xf numFmtId="165" fontId="7" fillId="0" borderId="13" xfId="0" applyNumberFormat="1" applyFont="1" applyBorder="1" applyAlignment="1" applyProtection="1">
      <alignment horizontal="right" vertical="center"/>
      <protection hidden="1"/>
    </xf>
    <xf numFmtId="165" fontId="7" fillId="0" borderId="1" xfId="0" applyNumberFormat="1" applyFont="1" applyBorder="1" applyAlignment="1" applyProtection="1">
      <alignment horizontal="right" vertical="center"/>
      <protection hidden="1"/>
    </xf>
    <xf numFmtId="165" fontId="7" fillId="0" borderId="14" xfId="0" applyNumberFormat="1" applyFont="1" applyBorder="1" applyAlignment="1" applyProtection="1">
      <alignment horizontal="right" vertical="center"/>
      <protection hidden="1"/>
    </xf>
    <xf numFmtId="164" fontId="3" fillId="0" borderId="14" xfId="0" applyNumberFormat="1" applyFont="1" applyBorder="1" applyAlignment="1" applyProtection="1">
      <alignment horizontal="right" vertical="center"/>
      <protection hidden="1"/>
    </xf>
    <xf numFmtId="14" fontId="0" fillId="0" borderId="15" xfId="0" applyNumberFormat="1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12" fillId="0" borderId="0" xfId="0" applyFont="1"/>
    <xf numFmtId="0" fontId="0" fillId="0" borderId="1" xfId="0" applyBorder="1" applyAlignment="1">
      <alignment vertical="center"/>
    </xf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0" xfId="0" applyAlignment="1">
      <alignment horizontal="center" vertical="center"/>
    </xf>
    <xf numFmtId="0" fontId="2" fillId="2" borderId="24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8" xfId="0" applyFont="1" applyBorder="1"/>
    <xf numFmtId="0" fontId="4" fillId="0" borderId="0" xfId="0" applyFont="1"/>
    <xf numFmtId="165" fontId="2" fillId="0" borderId="29" xfId="0" applyNumberFormat="1" applyFont="1" applyBorder="1" applyAlignment="1" applyProtection="1">
      <alignment horizontal="center" vertical="center"/>
      <protection hidden="1"/>
    </xf>
    <xf numFmtId="0" fontId="4" fillId="3" borderId="30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/>
    <xf numFmtId="0" fontId="0" fillId="0" borderId="1" xfId="0" applyBorder="1" applyAlignment="1" applyProtection="1">
      <alignment horizontal="center"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1" fillId="0" borderId="0" xfId="0" applyFont="1"/>
    <xf numFmtId="0" fontId="14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/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/>
    <xf numFmtId="0" fontId="7" fillId="0" borderId="2" xfId="0" applyFont="1" applyBorder="1"/>
    <xf numFmtId="0" fontId="7" fillId="0" borderId="3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11" xfId="0" applyFont="1" applyBorder="1"/>
    <xf numFmtId="0" fontId="7" fillId="0" borderId="28" xfId="0" applyFont="1" applyBorder="1"/>
    <xf numFmtId="0" fontId="7" fillId="0" borderId="2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11" fillId="0" borderId="0" xfId="0" applyFont="1"/>
    <xf numFmtId="0" fontId="6" fillId="0" borderId="32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0" fillId="0" borderId="34" xfId="0" applyBorder="1"/>
    <xf numFmtId="0" fontId="3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right" vertical="center"/>
    </xf>
    <xf numFmtId="0" fontId="7" fillId="0" borderId="0" xfId="0" applyFont="1"/>
    <xf numFmtId="0" fontId="2" fillId="2" borderId="24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left" vertical="top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14" fontId="0" fillId="0" borderId="0" xfId="0" applyNumberFormat="1"/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9" xfId="0" applyFont="1" applyBorder="1"/>
    <xf numFmtId="0" fontId="7" fillId="0" borderId="10" xfId="0" applyFont="1" applyBorder="1"/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2" fillId="2" borderId="3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1" fillId="0" borderId="1" xfId="0" applyNumberFormat="1" applyFont="1" applyBorder="1" applyAlignment="1" applyProtection="1">
      <alignment horizontal="right" vertical="center"/>
      <protection hidden="1"/>
    </xf>
    <xf numFmtId="165" fontId="1" fillId="0" borderId="7" xfId="0" applyNumberFormat="1" applyFont="1" applyBorder="1" applyAlignment="1" applyProtection="1">
      <alignment horizontal="right" vertical="center"/>
      <protection hidden="1"/>
    </xf>
    <xf numFmtId="165" fontId="1" fillId="0" borderId="14" xfId="0" applyNumberFormat="1" applyFont="1" applyBorder="1" applyAlignment="1" applyProtection="1">
      <alignment horizontal="right" vertical="center"/>
      <protection hidden="1"/>
    </xf>
    <xf numFmtId="0" fontId="7" fillId="0" borderId="1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9" fillId="0" borderId="38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5" fontId="1" fillId="0" borderId="13" xfId="0" applyNumberFormat="1" applyFont="1" applyBorder="1" applyAlignment="1" applyProtection="1">
      <alignment horizontal="right" vertical="center"/>
      <protection hidden="1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1" fillId="0" borderId="8" xfId="0" applyNumberFormat="1" applyFont="1" applyBorder="1" applyAlignment="1" applyProtection="1">
      <alignment horizontal="right" vertical="center"/>
      <protection hidden="1"/>
    </xf>
    <xf numFmtId="0" fontId="9" fillId="0" borderId="2" xfId="0" applyFont="1" applyBorder="1" applyAlignment="1">
      <alignment horizontal="left" vertical="top" wrapText="1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left" vertical="center"/>
      <protection locked="0"/>
    </xf>
    <xf numFmtId="0" fontId="0" fillId="0" borderId="24" xfId="0" applyBorder="1" applyAlignment="1" applyProtection="1">
      <alignment horizontal="left" vertical="center"/>
      <protection locked="0"/>
    </xf>
    <xf numFmtId="0" fontId="5" fillId="0" borderId="9" xfId="0" applyFont="1" applyBorder="1" applyAlignment="1">
      <alignment horizontal="left" vertical="top"/>
    </xf>
    <xf numFmtId="0" fontId="7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165" fontId="1" fillId="0" borderId="12" xfId="0" applyNumberFormat="1" applyFont="1" applyBorder="1" applyAlignment="1" applyProtection="1">
      <alignment horizontal="right" vertical="center"/>
      <protection hidden="1"/>
    </xf>
    <xf numFmtId="0" fontId="5" fillId="0" borderId="26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40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165" fontId="1" fillId="0" borderId="4" xfId="0" applyNumberFormat="1" applyFont="1" applyBorder="1" applyAlignment="1" applyProtection="1">
      <alignment horizontal="right" vertical="center"/>
      <protection hidden="1"/>
    </xf>
    <xf numFmtId="165" fontId="1" fillId="0" borderId="40" xfId="0" applyNumberFormat="1" applyFont="1" applyBorder="1" applyAlignment="1" applyProtection="1">
      <alignment horizontal="right" vertical="center"/>
      <protection hidden="1"/>
    </xf>
    <xf numFmtId="0" fontId="9" fillId="0" borderId="15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0" xfId="0" applyFont="1" applyFill="1" applyAlignment="1" applyProtection="1">
      <alignment horizontal="center" vertical="center"/>
      <protection hidden="1"/>
    </xf>
    <xf numFmtId="0" fontId="2" fillId="2" borderId="24" xfId="0" applyFont="1" applyFill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 applyProtection="1">
      <alignment horizontal="center" vertical="center"/>
      <protection locked="0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4" fillId="0" borderId="29" xfId="0" applyFont="1" applyBorder="1" applyAlignment="1" applyProtection="1">
      <alignment horizontal="center" vertical="center"/>
      <protection hidden="1"/>
    </xf>
    <xf numFmtId="0" fontId="0" fillId="0" borderId="29" xfId="0" applyBorder="1"/>
    <xf numFmtId="0" fontId="6" fillId="0" borderId="0" xfId="0" applyFont="1" applyAlignment="1">
      <alignment horizontal="right"/>
    </xf>
    <xf numFmtId="0" fontId="0" fillId="0" borderId="0" xfId="0"/>
    <xf numFmtId="0" fontId="1" fillId="2" borderId="3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39" xfId="0" applyBorder="1" applyAlignment="1" applyProtection="1">
      <alignment horizontal="center" vertical="center"/>
      <protection hidden="1"/>
    </xf>
    <xf numFmtId="0" fontId="8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left" vertical="center"/>
      <protection locked="0"/>
    </xf>
    <xf numFmtId="0" fontId="2" fillId="0" borderId="37" xfId="0" applyFont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0" sqref="A10"/>
    </sheetView>
  </sheetViews>
  <sheetFormatPr baseColWidth="10" defaultRowHeight="12.5" x14ac:dyDescent="0.25"/>
  <sheetData>
    <row r="1" spans="1:1" x14ac:dyDescent="0.25">
      <c r="A1" t="s">
        <v>51</v>
      </c>
    </row>
    <row r="2" spans="1:1" x14ac:dyDescent="0.25">
      <c r="A2" t="s">
        <v>65</v>
      </c>
    </row>
    <row r="3" spans="1:1" x14ac:dyDescent="0.25">
      <c r="A3" t="s">
        <v>52</v>
      </c>
    </row>
    <row r="4" spans="1:1" x14ac:dyDescent="0.25">
      <c r="A4" t="s">
        <v>53</v>
      </c>
    </row>
    <row r="7" spans="1:1" ht="23" x14ac:dyDescent="0.5">
      <c r="A7" s="31" t="s">
        <v>66</v>
      </c>
    </row>
    <row r="9" spans="1:1" x14ac:dyDescent="0.25">
      <c r="A9" s="73" t="s">
        <v>71</v>
      </c>
    </row>
  </sheetData>
  <customSheetViews>
    <customSheetView guid="{3B2D1B2C-D825-4B6D-A7C3-C5B82BFB026D}">
      <selection activeCell="A10" sqref="A10"/>
      <pageMargins left="0.78740157499999996" right="0.78740157499999996" top="0.984251969" bottom="0.984251969" header="0.4921259845" footer="0.4921259845"/>
      <headerFooter alignWithMargins="0"/>
    </customSheetView>
  </customSheetView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showGridLines="0" tabSelected="1" view="pageLayout" zoomScale="85" zoomScaleNormal="115" zoomScalePageLayoutView="85" workbookViewId="0">
      <selection activeCell="F10" sqref="F10:F13"/>
    </sheetView>
  </sheetViews>
  <sheetFormatPr baseColWidth="10" defaultColWidth="11.453125" defaultRowHeight="12.5" x14ac:dyDescent="0.25"/>
  <cols>
    <col min="1" max="1" width="3" customWidth="1"/>
    <col min="2" max="2" width="18.7265625" customWidth="1"/>
    <col min="3" max="3" width="11.26953125" customWidth="1"/>
    <col min="5" max="5" width="21.54296875" customWidth="1"/>
    <col min="6" max="6" width="8.1796875" customWidth="1"/>
    <col min="7" max="7" width="6.81640625" customWidth="1"/>
    <col min="8" max="8" width="10.26953125" customWidth="1"/>
    <col min="9" max="9" width="11.453125" hidden="1" customWidth="1"/>
  </cols>
  <sheetData>
    <row r="1" spans="1:9" ht="33.75" customHeight="1" thickBot="1" x14ac:dyDescent="0.3">
      <c r="A1" s="78" t="s">
        <v>55</v>
      </c>
      <c r="B1" s="79"/>
      <c r="C1" s="79"/>
      <c r="D1" s="80"/>
      <c r="E1" s="136" t="str">
        <f ca="1">"Sommer "&amp;YEAR(I1)</f>
        <v>Sommer 2023</v>
      </c>
      <c r="F1" s="137"/>
      <c r="G1" s="137"/>
      <c r="H1" s="138"/>
      <c r="I1" s="81">
        <f ca="1">TODAY()</f>
        <v>44969</v>
      </c>
    </row>
    <row r="2" spans="1:9" ht="37.5" customHeight="1" thickBot="1" x14ac:dyDescent="0.3">
      <c r="A2" s="139" t="s">
        <v>80</v>
      </c>
      <c r="B2" s="140"/>
      <c r="C2" s="140"/>
      <c r="D2" s="140"/>
      <c r="E2" s="140"/>
      <c r="F2" s="140"/>
      <c r="G2" s="140"/>
      <c r="H2" s="141"/>
    </row>
    <row r="3" spans="1:9" ht="15.5" x14ac:dyDescent="0.25">
      <c r="A3" s="82"/>
      <c r="B3" s="83"/>
      <c r="C3" s="84"/>
      <c r="D3" s="85"/>
      <c r="E3" s="86"/>
      <c r="F3" s="85"/>
      <c r="G3" s="83"/>
      <c r="H3" s="84"/>
    </row>
    <row r="4" spans="1:9" ht="15.5" x14ac:dyDescent="0.25">
      <c r="A4" s="43" t="s">
        <v>81</v>
      </c>
      <c r="B4" s="44"/>
      <c r="C4" s="45"/>
      <c r="D4" s="46" t="s">
        <v>57</v>
      </c>
      <c r="E4" s="25"/>
      <c r="F4" s="46" t="s">
        <v>0</v>
      </c>
      <c r="G4" s="151"/>
      <c r="H4" s="152"/>
    </row>
    <row r="5" spans="1:9" ht="13" thickBot="1" x14ac:dyDescent="0.3">
      <c r="A5" s="21"/>
      <c r="B5" s="22"/>
      <c r="C5" s="23"/>
      <c r="D5" s="21"/>
      <c r="E5" s="23"/>
      <c r="F5" s="21"/>
      <c r="G5" s="22"/>
      <c r="H5" s="23"/>
    </row>
    <row r="6" spans="1:9" ht="47.25" customHeight="1" x14ac:dyDescent="0.25">
      <c r="A6" s="24"/>
      <c r="B6" s="24"/>
      <c r="C6" s="24"/>
      <c r="D6" s="24"/>
      <c r="E6" s="24"/>
      <c r="F6" s="24"/>
      <c r="G6" s="24"/>
      <c r="H6" s="24"/>
    </row>
    <row r="7" spans="1:9" ht="14" x14ac:dyDescent="0.3">
      <c r="A7" s="142" t="s">
        <v>2</v>
      </c>
      <c r="B7" s="143"/>
      <c r="C7" s="143"/>
      <c r="D7" s="143"/>
      <c r="E7" s="144"/>
      <c r="F7" s="47" t="s">
        <v>3</v>
      </c>
      <c r="G7" s="48"/>
      <c r="H7" s="102" t="s">
        <v>22</v>
      </c>
    </row>
    <row r="8" spans="1:9" ht="14" x14ac:dyDescent="0.3">
      <c r="A8" s="145"/>
      <c r="B8" s="146"/>
      <c r="C8" s="146"/>
      <c r="D8" s="146"/>
      <c r="E8" s="147"/>
      <c r="F8" s="49" t="s">
        <v>4</v>
      </c>
      <c r="G8" s="50" t="s">
        <v>5</v>
      </c>
      <c r="H8" s="103"/>
    </row>
    <row r="9" spans="1:9" ht="14" x14ac:dyDescent="0.3">
      <c r="A9" s="148"/>
      <c r="B9" s="149"/>
      <c r="C9" s="149"/>
      <c r="D9" s="149"/>
      <c r="E9" s="150"/>
      <c r="F9" s="51" t="s">
        <v>34</v>
      </c>
      <c r="G9" s="52"/>
      <c r="H9" s="104"/>
    </row>
    <row r="10" spans="1:9" x14ac:dyDescent="0.25">
      <c r="A10" s="133" t="s">
        <v>20</v>
      </c>
      <c r="B10" s="117" t="s">
        <v>74</v>
      </c>
      <c r="C10" s="118"/>
      <c r="D10" s="53" t="s">
        <v>6</v>
      </c>
      <c r="E10" s="54"/>
      <c r="F10" s="108"/>
      <c r="G10" s="114" t="s">
        <v>14</v>
      </c>
      <c r="H10" s="105" t="str">
        <f>IF(ISNUMBER(F10),IF(F10&lt;0,"?-?",IF(F10&lt;=10,F10*1.2,"?+?")),"")</f>
        <v/>
      </c>
    </row>
    <row r="11" spans="1:9" x14ac:dyDescent="0.25">
      <c r="A11" s="116"/>
      <c r="B11" s="111"/>
      <c r="C11" s="112"/>
      <c r="D11" s="55" t="s">
        <v>7</v>
      </c>
      <c r="E11" s="56"/>
      <c r="F11" s="108"/>
      <c r="G11" s="114"/>
      <c r="H11" s="105"/>
    </row>
    <row r="12" spans="1:9" x14ac:dyDescent="0.25">
      <c r="A12" s="116"/>
      <c r="B12" s="111"/>
      <c r="C12" s="112"/>
      <c r="D12" s="55" t="s">
        <v>8</v>
      </c>
      <c r="E12" s="56"/>
      <c r="F12" s="108"/>
      <c r="G12" s="114"/>
      <c r="H12" s="105"/>
    </row>
    <row r="13" spans="1:9" x14ac:dyDescent="0.25">
      <c r="A13" s="116"/>
      <c r="B13" s="111"/>
      <c r="C13" s="112"/>
      <c r="D13" s="57" t="s">
        <v>9</v>
      </c>
      <c r="E13" s="58"/>
      <c r="F13" s="108"/>
      <c r="G13" s="114"/>
      <c r="H13" s="105"/>
    </row>
    <row r="14" spans="1:9" ht="24" customHeight="1" thickBot="1" x14ac:dyDescent="0.3">
      <c r="A14" s="116"/>
      <c r="B14" s="111"/>
      <c r="C14" s="112"/>
      <c r="D14" s="59" t="s">
        <v>72</v>
      </c>
      <c r="E14" s="60"/>
      <c r="F14" s="5"/>
      <c r="G14" s="61" t="s">
        <v>15</v>
      </c>
      <c r="H14" s="8" t="str">
        <f>IF(ISNUMBER(F14),IF(AND(F14&gt;=0,F14&lt;=10),F14*0.4,"???"),"")</f>
        <v/>
      </c>
    </row>
    <row r="15" spans="1:9" ht="20.25" customHeight="1" x14ac:dyDescent="0.25">
      <c r="A15" s="115" t="s">
        <v>19</v>
      </c>
      <c r="B15" s="109" t="s">
        <v>18</v>
      </c>
      <c r="C15" s="110"/>
      <c r="D15" s="62" t="s">
        <v>10</v>
      </c>
      <c r="E15" s="63"/>
      <c r="F15" s="134"/>
      <c r="G15" s="113" t="s">
        <v>14</v>
      </c>
      <c r="H15" s="106" t="str">
        <f>IF(ISNUMBER(F15),IF(AND(F15&gt;=0,F15&lt;=10),F15*1.2,"???"),"")</f>
        <v/>
      </c>
    </row>
    <row r="16" spans="1:9" x14ac:dyDescent="0.25">
      <c r="A16" s="116"/>
      <c r="B16" s="111"/>
      <c r="C16" s="112"/>
      <c r="D16" s="57" t="s">
        <v>11</v>
      </c>
      <c r="E16" s="58"/>
      <c r="F16" s="108"/>
      <c r="G16" s="114"/>
      <c r="H16" s="105"/>
    </row>
    <row r="17" spans="1:8" ht="17.25" customHeight="1" x14ac:dyDescent="0.25">
      <c r="A17" s="116"/>
      <c r="B17" s="111"/>
      <c r="C17" s="112"/>
      <c r="D17" s="53" t="s">
        <v>12</v>
      </c>
      <c r="E17" s="54"/>
      <c r="F17" s="108"/>
      <c r="G17" s="114" t="s">
        <v>14</v>
      </c>
      <c r="H17" s="107" t="str">
        <f>IF(ISNUMBER(F17),IF(AND(F17&gt;=0,F17&lt;=10),F17*1.2,"???"),"")</f>
        <v/>
      </c>
    </row>
    <row r="18" spans="1:8" ht="13" thickBot="1" x14ac:dyDescent="0.3">
      <c r="A18" s="153"/>
      <c r="B18" s="111"/>
      <c r="C18" s="112"/>
      <c r="D18" s="55" t="s">
        <v>13</v>
      </c>
      <c r="E18" s="56"/>
      <c r="F18" s="135"/>
      <c r="G18" s="154"/>
      <c r="H18" s="105"/>
    </row>
    <row r="19" spans="1:8" ht="18" customHeight="1" x14ac:dyDescent="0.25">
      <c r="A19" s="115" t="s">
        <v>21</v>
      </c>
      <c r="B19" s="109" t="s">
        <v>73</v>
      </c>
      <c r="C19" s="110"/>
      <c r="D19" s="119" t="s">
        <v>82</v>
      </c>
      <c r="E19" s="120"/>
      <c r="F19" s="124"/>
      <c r="G19" s="121" t="s">
        <v>17</v>
      </c>
      <c r="H19" s="123" t="str">
        <f>IF(ISNUMBER(F19),IF(AND(F19&gt;=0,F19&lt;=10),F19*2,"???"),"")</f>
        <v/>
      </c>
    </row>
    <row r="20" spans="1:8" ht="12.75" customHeight="1" x14ac:dyDescent="0.25">
      <c r="A20" s="116"/>
      <c r="B20" s="111"/>
      <c r="C20" s="112"/>
      <c r="D20" s="98"/>
      <c r="E20" s="97"/>
      <c r="F20" s="125"/>
      <c r="G20" s="122"/>
      <c r="H20" s="107"/>
    </row>
    <row r="21" spans="1:8" ht="17.25" customHeight="1" x14ac:dyDescent="0.25">
      <c r="A21" s="116"/>
      <c r="B21" s="111"/>
      <c r="C21" s="112"/>
      <c r="D21" s="126" t="s">
        <v>75</v>
      </c>
      <c r="E21" s="127"/>
      <c r="F21" s="128"/>
      <c r="G21" s="130" t="s">
        <v>77</v>
      </c>
      <c r="H21" s="132" t="str">
        <f>IF(ISNUMBER(F21),IF(AND(F21&gt;=0,F21&lt;=10),F21*3,"???"),"")</f>
        <v/>
      </c>
    </row>
    <row r="22" spans="1:8" ht="17.25" customHeight="1" x14ac:dyDescent="0.25">
      <c r="A22" s="116"/>
      <c r="B22" s="111"/>
      <c r="C22" s="112"/>
      <c r="D22" s="98" t="s">
        <v>76</v>
      </c>
      <c r="E22" s="97"/>
      <c r="F22" s="129"/>
      <c r="G22" s="131"/>
      <c r="H22" s="107"/>
    </row>
    <row r="23" spans="1:8" ht="17.25" customHeight="1" x14ac:dyDescent="0.25">
      <c r="A23" s="116"/>
      <c r="B23" s="111"/>
      <c r="C23" s="112"/>
      <c r="D23" s="126" t="s">
        <v>78</v>
      </c>
      <c r="E23" s="127"/>
      <c r="F23" s="128"/>
      <c r="G23" s="130" t="s">
        <v>30</v>
      </c>
      <c r="H23" s="132" t="str">
        <f>IF(ISNUMBER(F23),IF(AND(F23&gt;=0,F23&lt;=10),F23*1,"???"),"")</f>
        <v/>
      </c>
    </row>
    <row r="24" spans="1:8" ht="17.25" customHeight="1" x14ac:dyDescent="0.25">
      <c r="A24" s="116"/>
      <c r="B24" s="111"/>
      <c r="C24" s="112"/>
      <c r="D24" s="95" t="s">
        <v>79</v>
      </c>
      <c r="E24" s="96"/>
      <c r="F24" s="129"/>
      <c r="G24" s="131"/>
      <c r="H24" s="107"/>
    </row>
    <row r="25" spans="1:8" ht="42.75" customHeight="1" x14ac:dyDescent="0.25">
      <c r="A25" s="99" t="s">
        <v>16</v>
      </c>
      <c r="B25" s="100"/>
      <c r="C25" s="100"/>
      <c r="D25" s="100"/>
      <c r="E25" s="100"/>
      <c r="F25" s="100"/>
      <c r="G25" s="101"/>
      <c r="H25" s="9" t="str">
        <f>IF(OR(ISNUMBER(H10),ISNUMBER(H14),ISNUMBER(H15),ISNUMBER(H17),ISNUMBER(H19)),SUM(H10:H24),"")</f>
        <v/>
      </c>
    </row>
    <row r="26" spans="1:8" x14ac:dyDescent="0.25">
      <c r="F26" s="64" t="s">
        <v>54</v>
      </c>
    </row>
    <row r="28" spans="1:8" ht="10.5" customHeight="1" x14ac:dyDescent="0.25"/>
  </sheetData>
  <sheetProtection password="CDA2" sheet="1" objects="1" scenarios="1" selectLockedCells="1"/>
  <customSheetViews>
    <customSheetView guid="{3B2D1B2C-D825-4B6D-A7C3-C5B82BFB026D}" showPageBreaks="1" showGridLines="0" hiddenColumns="1" view="pageLayout">
      <selection activeCell="F10" sqref="F10:F13"/>
      <pageMargins left="0.59055118110236227" right="0.59055118110236227" top="0.78740157480314965" bottom="0.98425196850393704" header="0.51181102362204722" footer="0.51181102362204722"/>
      <pageSetup paperSize="9" orientation="portrait" horizontalDpi="180" verticalDpi="180" r:id="rId1"/>
      <headerFooter alignWithMargins="0">
        <oddFooter>&amp;R&amp;A (3)</oddFooter>
      </headerFooter>
    </customSheetView>
  </customSheetViews>
  <mergeCells count="33">
    <mergeCell ref="A10:A14"/>
    <mergeCell ref="G10:G13"/>
    <mergeCell ref="F15:F16"/>
    <mergeCell ref="F17:F18"/>
    <mergeCell ref="E1:H1"/>
    <mergeCell ref="A2:H2"/>
    <mergeCell ref="A7:E9"/>
    <mergeCell ref="G4:H4"/>
    <mergeCell ref="A15:A18"/>
    <mergeCell ref="G17:G18"/>
    <mergeCell ref="B19:C24"/>
    <mergeCell ref="G21:G22"/>
    <mergeCell ref="H21:H22"/>
    <mergeCell ref="D23:E23"/>
    <mergeCell ref="F23:F24"/>
    <mergeCell ref="G23:G24"/>
    <mergeCell ref="H23:H24"/>
    <mergeCell ref="A25:G25"/>
    <mergeCell ref="H7:H9"/>
    <mergeCell ref="H10:H13"/>
    <mergeCell ref="H15:H16"/>
    <mergeCell ref="H17:H18"/>
    <mergeCell ref="F10:F13"/>
    <mergeCell ref="B15:C18"/>
    <mergeCell ref="G15:G16"/>
    <mergeCell ref="A19:A24"/>
    <mergeCell ref="B10:C14"/>
    <mergeCell ref="D19:E19"/>
    <mergeCell ref="G19:G20"/>
    <mergeCell ref="H19:H20"/>
    <mergeCell ref="F19:F20"/>
    <mergeCell ref="D21:E21"/>
    <mergeCell ref="F21:F22"/>
  </mergeCells>
  <phoneticPr fontId="0" type="noConversion"/>
  <pageMargins left="0.59055118110236227" right="0.59055118110236227" top="0.78740157480314965" bottom="0.98425196850393704" header="0.51181102362204722" footer="0.51181102362204722"/>
  <pageSetup paperSize="9" orientation="portrait" horizontalDpi="180" verticalDpi="180" r:id="rId2"/>
  <headerFooter alignWithMargins="0">
    <oddFooter>&amp;R&amp;A (3)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showGridLines="0" zoomScaleNormal="100" workbookViewId="0">
      <selection activeCell="F17" sqref="F17:F19"/>
    </sheetView>
  </sheetViews>
  <sheetFormatPr baseColWidth="10" defaultColWidth="11.453125" defaultRowHeight="12.5" x14ac:dyDescent="0.25"/>
  <cols>
    <col min="1" max="1" width="3" customWidth="1"/>
    <col min="2" max="2" width="18.7265625" customWidth="1"/>
    <col min="5" max="5" width="22.7265625" customWidth="1"/>
    <col min="6" max="6" width="8.26953125" customWidth="1"/>
    <col min="7" max="7" width="6.81640625" customWidth="1"/>
    <col min="8" max="8" width="10.453125" customWidth="1"/>
  </cols>
  <sheetData>
    <row r="1" spans="1:8" ht="33.75" customHeight="1" thickBot="1" x14ac:dyDescent="0.3">
      <c r="A1" s="78" t="s">
        <v>55</v>
      </c>
      <c r="B1" s="79"/>
      <c r="C1" s="79"/>
      <c r="D1" s="80"/>
      <c r="E1" s="136" t="str">
        <f ca="1">'Blatt 1'!E1:H1</f>
        <v>Sommer 2023</v>
      </c>
      <c r="F1" s="137"/>
      <c r="G1" s="137"/>
      <c r="H1" s="138"/>
    </row>
    <row r="2" spans="1:8" ht="37.5" customHeight="1" thickBot="1" x14ac:dyDescent="0.3">
      <c r="A2" s="139" t="s">
        <v>80</v>
      </c>
      <c r="B2" s="140"/>
      <c r="C2" s="140"/>
      <c r="D2" s="140"/>
      <c r="E2" s="140"/>
      <c r="F2" s="140"/>
      <c r="G2" s="140"/>
      <c r="H2" s="141"/>
    </row>
    <row r="3" spans="1:8" ht="15.5" x14ac:dyDescent="0.25">
      <c r="A3" s="82"/>
      <c r="B3" s="83"/>
      <c r="C3" s="84"/>
      <c r="D3" s="85"/>
      <c r="E3" s="86"/>
      <c r="F3" s="85"/>
      <c r="G3" s="83"/>
      <c r="H3" s="84"/>
    </row>
    <row r="4" spans="1:8" ht="14.25" customHeight="1" x14ac:dyDescent="0.25">
      <c r="A4" s="43" t="s">
        <v>56</v>
      </c>
      <c r="B4" s="44"/>
      <c r="C4" s="45"/>
      <c r="D4" s="46" t="s">
        <v>57</v>
      </c>
      <c r="E4" s="74" t="str">
        <f>IF(ISTEXT('Blatt 1'!E4),'Blatt 1'!E4,"")</f>
        <v/>
      </c>
      <c r="F4" s="46" t="s">
        <v>0</v>
      </c>
      <c r="G4" s="170" t="str">
        <f>IF(ISNUMBER('Blatt 1'!G4),'Blatt 1'!G4,"")</f>
        <v/>
      </c>
      <c r="H4" s="171"/>
    </row>
    <row r="5" spans="1:8" ht="13" thickBot="1" x14ac:dyDescent="0.3">
      <c r="A5" s="21"/>
      <c r="B5" s="22"/>
      <c r="C5" s="23"/>
      <c r="D5" s="21"/>
      <c r="E5" s="23"/>
      <c r="F5" s="21"/>
      <c r="G5" s="22"/>
      <c r="H5" s="23"/>
    </row>
    <row r="6" spans="1:8" ht="37.5" customHeight="1" x14ac:dyDescent="0.25">
      <c r="A6" s="29"/>
      <c r="B6" s="26"/>
      <c r="C6" s="26"/>
      <c r="D6" s="26"/>
      <c r="E6" s="26"/>
      <c r="F6" s="27"/>
      <c r="G6" s="27"/>
      <c r="H6" s="28"/>
    </row>
    <row r="7" spans="1:8" ht="14" x14ac:dyDescent="0.3">
      <c r="A7" s="142" t="s">
        <v>2</v>
      </c>
      <c r="B7" s="143"/>
      <c r="C7" s="143"/>
      <c r="D7" s="143"/>
      <c r="E7" s="144"/>
      <c r="F7" s="49" t="s">
        <v>3</v>
      </c>
      <c r="G7" s="50"/>
      <c r="H7" s="102" t="s">
        <v>22</v>
      </c>
    </row>
    <row r="8" spans="1:8" ht="14" x14ac:dyDescent="0.3">
      <c r="A8" s="145"/>
      <c r="B8" s="146"/>
      <c r="C8" s="146"/>
      <c r="D8" s="146"/>
      <c r="E8" s="147"/>
      <c r="F8" s="49" t="s">
        <v>4</v>
      </c>
      <c r="G8" s="50" t="s">
        <v>5</v>
      </c>
      <c r="H8" s="103"/>
    </row>
    <row r="9" spans="1:8" ht="14" x14ac:dyDescent="0.3">
      <c r="A9" s="148"/>
      <c r="B9" s="149"/>
      <c r="C9" s="149"/>
      <c r="D9" s="149"/>
      <c r="E9" s="150"/>
      <c r="F9" s="49" t="s">
        <v>34</v>
      </c>
      <c r="G9" s="50"/>
      <c r="H9" s="103"/>
    </row>
    <row r="10" spans="1:8" ht="18" customHeight="1" x14ac:dyDescent="0.25">
      <c r="A10" s="173" t="s">
        <v>20</v>
      </c>
      <c r="B10" s="172" t="s">
        <v>23</v>
      </c>
      <c r="C10" s="111"/>
      <c r="D10" s="53" t="s">
        <v>27</v>
      </c>
      <c r="E10" s="73"/>
      <c r="F10" s="135"/>
      <c r="G10" s="154" t="s">
        <v>30</v>
      </c>
      <c r="H10" s="157" t="str">
        <f>IF(ISNUMBER(F10),IF(F10&lt;0,"?-?",IF(F10&lt;=10,F10,"?+?")),"")</f>
        <v/>
      </c>
    </row>
    <row r="11" spans="1:8" ht="18.75" customHeight="1" x14ac:dyDescent="0.25">
      <c r="A11" s="116"/>
      <c r="B11" s="111"/>
      <c r="C11" s="111"/>
      <c r="D11" s="55" t="s">
        <v>28</v>
      </c>
      <c r="E11" s="73"/>
      <c r="F11" s="175"/>
      <c r="G11" s="174"/>
      <c r="H11" s="132"/>
    </row>
    <row r="12" spans="1:8" ht="13" thickBot="1" x14ac:dyDescent="0.3">
      <c r="A12" s="116"/>
      <c r="B12" s="111"/>
      <c r="C12" s="111"/>
      <c r="D12" s="55" t="s">
        <v>29</v>
      </c>
      <c r="E12" s="73"/>
      <c r="F12" s="175"/>
      <c r="G12" s="174"/>
      <c r="H12" s="132"/>
    </row>
    <row r="13" spans="1:8" ht="5.25" customHeight="1" thickBot="1" x14ac:dyDescent="0.3">
      <c r="A13" s="116"/>
      <c r="B13" s="111"/>
      <c r="C13" s="112"/>
      <c r="D13" s="87"/>
      <c r="E13" s="88"/>
      <c r="F13" s="30"/>
      <c r="G13" s="76"/>
      <c r="H13" s="10"/>
    </row>
    <row r="14" spans="1:8" ht="20.25" customHeight="1" x14ac:dyDescent="0.25">
      <c r="A14" s="115" t="s">
        <v>19</v>
      </c>
      <c r="B14" s="109" t="s">
        <v>24</v>
      </c>
      <c r="C14" s="110"/>
      <c r="D14" s="62" t="s">
        <v>31</v>
      </c>
      <c r="E14" s="63"/>
      <c r="F14" s="124"/>
      <c r="G14" s="121" t="s">
        <v>50</v>
      </c>
      <c r="H14" s="123" t="str">
        <f>IF(ISNUMBER(F14),IF(F14&lt;0,"?-?",IF(F14&lt;=10,F14*1.6,"?+?")),"")</f>
        <v/>
      </c>
    </row>
    <row r="15" spans="1:8" ht="15" customHeight="1" x14ac:dyDescent="0.25">
      <c r="A15" s="116"/>
      <c r="B15" s="111"/>
      <c r="C15" s="111"/>
      <c r="D15" s="55" t="s">
        <v>32</v>
      </c>
      <c r="E15" s="56"/>
      <c r="F15" s="160"/>
      <c r="G15" s="174"/>
      <c r="H15" s="164"/>
    </row>
    <row r="16" spans="1:8" ht="18" customHeight="1" thickBot="1" x14ac:dyDescent="0.3">
      <c r="A16" s="153"/>
      <c r="B16" s="111"/>
      <c r="C16" s="112"/>
      <c r="D16" s="55" t="s">
        <v>33</v>
      </c>
      <c r="E16" s="56"/>
      <c r="F16" s="161"/>
      <c r="G16" s="163"/>
      <c r="H16" s="165"/>
    </row>
    <row r="17" spans="1:8" ht="18" customHeight="1" x14ac:dyDescent="0.25">
      <c r="A17" s="115" t="s">
        <v>21</v>
      </c>
      <c r="B17" s="109" t="s">
        <v>25</v>
      </c>
      <c r="C17" s="110"/>
      <c r="D17" s="62" t="s">
        <v>35</v>
      </c>
      <c r="E17" s="63"/>
      <c r="F17" s="124"/>
      <c r="G17" s="121" t="s">
        <v>30</v>
      </c>
      <c r="H17" s="123" t="str">
        <f>IF(ISNUMBER(F17),IF(F17&lt;0,"?-?",IF(F17&lt;=10,F17,"?+?")),"")</f>
        <v/>
      </c>
    </row>
    <row r="18" spans="1:8" x14ac:dyDescent="0.25">
      <c r="A18" s="116"/>
      <c r="B18" s="111"/>
      <c r="C18" s="111"/>
      <c r="D18" s="55" t="s">
        <v>36</v>
      </c>
      <c r="E18" s="56"/>
      <c r="F18" s="160"/>
      <c r="G18" s="162"/>
      <c r="H18" s="164"/>
    </row>
    <row r="19" spans="1:8" ht="17.25" customHeight="1" thickBot="1" x14ac:dyDescent="0.3">
      <c r="A19" s="153"/>
      <c r="B19" s="158"/>
      <c r="C19" s="159"/>
      <c r="D19" s="89" t="s">
        <v>37</v>
      </c>
      <c r="E19" s="90"/>
      <c r="F19" s="161"/>
      <c r="G19" s="163" t="s">
        <v>17</v>
      </c>
      <c r="H19" s="165"/>
    </row>
    <row r="20" spans="1:8" ht="14.5" thickBot="1" x14ac:dyDescent="0.3">
      <c r="A20" s="75"/>
      <c r="B20" s="75"/>
      <c r="C20" s="75"/>
      <c r="D20" s="73"/>
      <c r="E20" s="73"/>
      <c r="F20" s="91"/>
      <c r="G20" s="91"/>
      <c r="H20" s="11"/>
    </row>
    <row r="21" spans="1:8" ht="21.75" customHeight="1" x14ac:dyDescent="0.25">
      <c r="A21" s="115" t="s">
        <v>38</v>
      </c>
      <c r="B21" s="109" t="s">
        <v>39</v>
      </c>
      <c r="C21" s="110"/>
      <c r="D21" s="92" t="s">
        <v>40</v>
      </c>
      <c r="E21" s="92"/>
      <c r="F21" s="6"/>
      <c r="G21" s="77" t="s">
        <v>50</v>
      </c>
      <c r="H21" s="12" t="str">
        <f>IF(ISNUMBER(F21),IF(F21&lt;0,"?-?",IF(F21&lt;=10,F21*1.6,"?+?")),"")</f>
        <v/>
      </c>
    </row>
    <row r="22" spans="1:8" ht="18" customHeight="1" x14ac:dyDescent="0.25">
      <c r="A22" s="116"/>
      <c r="B22" s="111"/>
      <c r="C22" s="111"/>
      <c r="D22" s="93" t="s">
        <v>41</v>
      </c>
      <c r="E22" s="93"/>
      <c r="F22" s="4"/>
      <c r="G22" s="1" t="s">
        <v>50</v>
      </c>
      <c r="H22" s="13" t="str">
        <f>IF(ISNUMBER(F22),IF(F22&lt;0,"?-?",IF(F22&lt;=10,F22*1.6,"?+?")),"")</f>
        <v/>
      </c>
    </row>
    <row r="23" spans="1:8" ht="18" customHeight="1" x14ac:dyDescent="0.25">
      <c r="A23" s="116"/>
      <c r="B23" s="111"/>
      <c r="C23" s="112"/>
      <c r="D23" s="93" t="s">
        <v>42</v>
      </c>
      <c r="E23" s="93"/>
      <c r="F23" s="4"/>
      <c r="G23" s="1" t="s">
        <v>50</v>
      </c>
      <c r="H23" s="13" t="str">
        <f>IF(ISNUMBER(F23),IF(F23&lt;0,"?-?",IF(F23&lt;=10,F23*1.6,"?+?")),"")</f>
        <v/>
      </c>
    </row>
    <row r="24" spans="1:8" ht="28.5" customHeight="1" x14ac:dyDescent="0.25">
      <c r="A24" s="94"/>
      <c r="B24" s="166"/>
      <c r="C24" s="167"/>
      <c r="D24" s="168" t="s">
        <v>43</v>
      </c>
      <c r="E24" s="169"/>
      <c r="F24" s="4"/>
      <c r="G24" s="1" t="s">
        <v>50</v>
      </c>
      <c r="H24" s="14" t="str">
        <f>IF(ISNUMBER(F24),IF(F24&lt;0,"?-?",IF(F24&lt;=10,F24*1.6,"?+?")),"")</f>
        <v/>
      </c>
    </row>
    <row r="25" spans="1:8" ht="42.75" customHeight="1" x14ac:dyDescent="0.25">
      <c r="A25" s="155" t="s">
        <v>26</v>
      </c>
      <c r="B25" s="156"/>
      <c r="C25" s="156"/>
      <c r="D25" s="100"/>
      <c r="E25" s="100"/>
      <c r="F25" s="100"/>
      <c r="G25" s="101"/>
      <c r="H25" s="15" t="str">
        <f>IF(OR(ISNUMBER(H10),ISNUMBER(H14),ISNUMBER(H17),ISNUMBER(H21),ISNUMBER(H22),ISNUMBER(H23),ISNUMBER(H24)),SUM(H10:H24),"")</f>
        <v/>
      </c>
    </row>
    <row r="26" spans="1:8" x14ac:dyDescent="0.25">
      <c r="F26" s="64" t="s">
        <v>54</v>
      </c>
    </row>
  </sheetData>
  <sheetProtection password="CDA2" sheet="1" objects="1" scenarios="1" selectLockedCells="1"/>
  <customSheetViews>
    <customSheetView guid="{3B2D1B2C-D825-4B6D-A7C3-C5B82BFB026D}" showGridLines="0">
      <selection activeCell="F17" sqref="F17:F19"/>
      <pageMargins left="0.59055118110236227" right="0.39370078740157483" top="0.78740157480314965" bottom="0.98425196850393704" header="0.51181102362204722" footer="0.51181102362204722"/>
      <pageSetup paperSize="9" orientation="portrait" horizontalDpi="180" verticalDpi="180" r:id="rId1"/>
      <headerFooter alignWithMargins="0">
        <oddFooter>&amp;R&amp;A (3)</oddFooter>
      </headerFooter>
    </customSheetView>
  </customSheetViews>
  <mergeCells count="25">
    <mergeCell ref="G4:H4"/>
    <mergeCell ref="A7:E9"/>
    <mergeCell ref="B10:C13"/>
    <mergeCell ref="A10:A13"/>
    <mergeCell ref="G14:G16"/>
    <mergeCell ref="G10:G12"/>
    <mergeCell ref="F10:F12"/>
    <mergeCell ref="F14:F16"/>
    <mergeCell ref="H14:H16"/>
    <mergeCell ref="A2:H2"/>
    <mergeCell ref="E1:H1"/>
    <mergeCell ref="A25:G25"/>
    <mergeCell ref="H7:H9"/>
    <mergeCell ref="H10:H12"/>
    <mergeCell ref="B17:C19"/>
    <mergeCell ref="F17:F19"/>
    <mergeCell ref="G17:G19"/>
    <mergeCell ref="H17:H19"/>
    <mergeCell ref="A21:A23"/>
    <mergeCell ref="B24:C24"/>
    <mergeCell ref="D24:E24"/>
    <mergeCell ref="B14:C16"/>
    <mergeCell ref="A14:A16"/>
    <mergeCell ref="B21:C23"/>
    <mergeCell ref="A17:A19"/>
  </mergeCells>
  <phoneticPr fontId="0" type="noConversion"/>
  <pageMargins left="0.59055118110236227" right="0.39370078740157483" top="0.78740157480314965" bottom="0.98425196850393704" header="0.51181102362204722" footer="0.51181102362204722"/>
  <pageSetup paperSize="9" orientation="portrait" horizontalDpi="180" verticalDpi="180" r:id="rId2"/>
  <headerFooter alignWithMargins="0">
    <oddFooter>&amp;R&amp;A (3)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showGridLines="0" view="pageLayout" topLeftCell="A7" zoomScaleNormal="115" workbookViewId="0">
      <selection activeCell="B26" sqref="B26"/>
    </sheetView>
  </sheetViews>
  <sheetFormatPr baseColWidth="10" defaultRowHeight="12.5" x14ac:dyDescent="0.25"/>
  <cols>
    <col min="1" max="1" width="8" customWidth="1"/>
    <col min="2" max="2" width="10.81640625" customWidth="1"/>
    <col min="3" max="3" width="13" customWidth="1"/>
    <col min="4" max="4" width="12.26953125" bestFit="1" customWidth="1"/>
    <col min="5" max="5" width="8.54296875" customWidth="1"/>
    <col min="6" max="6" width="7.54296875" customWidth="1"/>
    <col min="7" max="7" width="1.81640625" customWidth="1"/>
    <col min="8" max="9" width="9.54296875" customWidth="1"/>
    <col min="10" max="10" width="7.1796875" customWidth="1"/>
    <col min="11" max="11" width="3.54296875" customWidth="1"/>
  </cols>
  <sheetData>
    <row r="1" spans="1:11" ht="36.75" customHeight="1" thickTop="1" thickBot="1" x14ac:dyDescent="0.3">
      <c r="A1" s="65" t="s">
        <v>55</v>
      </c>
      <c r="B1" s="66"/>
      <c r="C1" s="66"/>
      <c r="D1" s="66"/>
      <c r="E1" s="67"/>
      <c r="F1" s="176" t="str">
        <f ca="1">'Blatt 1'!E1</f>
        <v>Sommer 2023</v>
      </c>
      <c r="G1" s="177"/>
      <c r="H1" s="177"/>
      <c r="I1" s="177"/>
      <c r="J1" s="177"/>
      <c r="K1" s="178"/>
    </row>
    <row r="2" spans="1:11" ht="36" customHeight="1" thickTop="1" thickBot="1" x14ac:dyDescent="0.3">
      <c r="A2" s="189" t="s">
        <v>80</v>
      </c>
      <c r="B2" s="190"/>
      <c r="C2" s="190"/>
      <c r="D2" s="190"/>
      <c r="E2" s="190"/>
      <c r="F2" s="190"/>
      <c r="G2" s="190"/>
      <c r="H2" s="190"/>
      <c r="I2" s="190"/>
      <c r="J2" s="190"/>
      <c r="K2" s="191"/>
    </row>
    <row r="3" spans="1:11" ht="36" customHeight="1" thickTop="1" thickBot="1" x14ac:dyDescent="0.3">
      <c r="A3" s="68" t="s">
        <v>69</v>
      </c>
      <c r="B3" s="69"/>
      <c r="C3" s="70"/>
      <c r="D3" s="71" t="s">
        <v>57</v>
      </c>
      <c r="E3" s="194" t="str">
        <f>IF(ISTEXT('Blatt 1'!E4),'Blatt 1'!E4,"")</f>
        <v/>
      </c>
      <c r="F3" s="194"/>
      <c r="G3" s="194"/>
      <c r="H3" s="195"/>
      <c r="I3" s="72" t="s">
        <v>0</v>
      </c>
      <c r="J3" s="192" t="str">
        <f>IF(ISNUMBER('Blatt 1'!G4),'Blatt 1'!G4,"")</f>
        <v/>
      </c>
      <c r="K3" s="193"/>
    </row>
    <row r="4" spans="1:11" ht="15" customHeight="1" thickTop="1" x14ac:dyDescent="0.25"/>
    <row r="5" spans="1:11" ht="15.5" x14ac:dyDescent="0.25">
      <c r="A5" s="41"/>
      <c r="B5" s="42"/>
      <c r="C5" s="42"/>
      <c r="D5" s="42"/>
      <c r="E5" s="41"/>
      <c r="F5" s="42"/>
      <c r="G5" s="42"/>
      <c r="H5" s="42"/>
    </row>
    <row r="8" spans="1:11" ht="25.5" customHeight="1" x14ac:dyDescent="0.25"/>
    <row r="9" spans="1:11" ht="25" x14ac:dyDescent="0.5">
      <c r="A9" s="19" t="s">
        <v>44</v>
      </c>
    </row>
    <row r="10" spans="1:11" ht="33.75" customHeight="1" x14ac:dyDescent="0.25"/>
    <row r="11" spans="1:11" ht="31.5" customHeight="1" x14ac:dyDescent="0.25">
      <c r="A11" s="183" t="s">
        <v>45</v>
      </c>
      <c r="B11" s="184"/>
      <c r="C11" s="185"/>
      <c r="D11" s="2" t="s">
        <v>46</v>
      </c>
      <c r="E11" s="2" t="s">
        <v>5</v>
      </c>
      <c r="F11" s="186" t="s">
        <v>46</v>
      </c>
      <c r="G11" s="186"/>
    </row>
    <row r="12" spans="1:11" ht="28.5" customHeight="1" x14ac:dyDescent="0.25">
      <c r="A12" s="20" t="s">
        <v>1</v>
      </c>
      <c r="B12" s="20"/>
      <c r="C12" s="20"/>
      <c r="D12" s="37" t="str">
        <f>IF(ISNUMBER('Blatt 1'!H25),ROUND('Blatt 1'!H25,0),"")</f>
        <v/>
      </c>
      <c r="E12" s="1" t="s">
        <v>68</v>
      </c>
      <c r="F12" s="187" t="str">
        <f>IF(ISNUMBER(D12),ROUND(D12*50,0),"")</f>
        <v/>
      </c>
      <c r="G12" s="188"/>
    </row>
    <row r="13" spans="1:11" ht="28.5" customHeight="1" thickBot="1" x14ac:dyDescent="0.3">
      <c r="A13" s="20" t="s">
        <v>47</v>
      </c>
      <c r="B13" s="20"/>
      <c r="C13" s="20"/>
      <c r="D13" s="37" t="str">
        <f>IF(ISNUMBER('Blatt 2'!H25),ROUND('Blatt 2'!H25,0),"")</f>
        <v/>
      </c>
      <c r="E13" s="1" t="s">
        <v>68</v>
      </c>
      <c r="F13" s="187" t="str">
        <f>IF(ISNUMBER(D13),ROUND(D13*50,0),"")</f>
        <v/>
      </c>
      <c r="G13" s="188"/>
    </row>
    <row r="14" spans="1:11" ht="36.75" customHeight="1" thickTop="1" thickBot="1" x14ac:dyDescent="0.3">
      <c r="H14" s="38" t="str">
        <f>IF(SUM(F12:G13)&gt;0,SUM(F12:G13),"")</f>
        <v/>
      </c>
      <c r="I14" s="32" t="s">
        <v>67</v>
      </c>
    </row>
    <row r="15" spans="1:11" ht="42.75" customHeight="1" thickTop="1" thickBot="1" x14ac:dyDescent="0.3">
      <c r="A15" s="33" t="s">
        <v>58</v>
      </c>
      <c r="B15" s="34"/>
      <c r="C15" s="34"/>
      <c r="D15" s="34"/>
      <c r="E15" s="34"/>
      <c r="F15" s="35"/>
      <c r="G15" s="36"/>
      <c r="H15" s="36"/>
      <c r="I15" s="36"/>
      <c r="J15" s="179" t="str">
        <f>IF(OR(ISNUMBER(F12),ISNUMBER(F13)),ROUND(SUM(F12:G13)/100,0),"")</f>
        <v/>
      </c>
      <c r="K15" s="180"/>
    </row>
    <row r="16" spans="1:11" ht="14.5" thickTop="1" x14ac:dyDescent="0.3">
      <c r="H16" s="181" t="s">
        <v>59</v>
      </c>
      <c r="I16" s="182"/>
      <c r="J16" s="182"/>
      <c r="K16" s="182"/>
    </row>
    <row r="19" spans="1:5" ht="13" x14ac:dyDescent="0.3">
      <c r="A19" s="39" t="s">
        <v>70</v>
      </c>
      <c r="B19" s="39"/>
    </row>
    <row r="20" spans="1:5" ht="18" customHeight="1" x14ac:dyDescent="0.3">
      <c r="A20" s="40" t="s">
        <v>64</v>
      </c>
      <c r="B20" s="39" t="s">
        <v>60</v>
      </c>
    </row>
    <row r="21" spans="1:5" ht="13" x14ac:dyDescent="0.3">
      <c r="A21" s="40" t="s">
        <v>64</v>
      </c>
      <c r="B21" s="39" t="s">
        <v>61</v>
      </c>
    </row>
    <row r="22" spans="1:5" ht="13" x14ac:dyDescent="0.3">
      <c r="A22" s="40" t="s">
        <v>64</v>
      </c>
      <c r="B22" s="39" t="s">
        <v>62</v>
      </c>
    </row>
    <row r="23" spans="1:5" ht="17.25" customHeight="1" x14ac:dyDescent="0.3">
      <c r="A23" s="39" t="s">
        <v>63</v>
      </c>
      <c r="B23" s="39"/>
    </row>
    <row r="25" spans="1:5" ht="38.25" customHeight="1" x14ac:dyDescent="0.25"/>
    <row r="26" spans="1:5" x14ac:dyDescent="0.25">
      <c r="A26" s="17"/>
      <c r="B26" s="16"/>
    </row>
    <row r="27" spans="1:5" x14ac:dyDescent="0.25">
      <c r="A27" s="3" t="s">
        <v>48</v>
      </c>
    </row>
    <row r="31" spans="1:5" x14ac:dyDescent="0.25">
      <c r="C31" s="7"/>
      <c r="D31" s="7"/>
      <c r="E31" s="7"/>
    </row>
    <row r="32" spans="1:5" x14ac:dyDescent="0.25">
      <c r="A32" t="s">
        <v>49</v>
      </c>
      <c r="C32" s="17"/>
      <c r="D32" s="17"/>
      <c r="E32" s="17"/>
    </row>
    <row r="33" spans="3:5" ht="24" customHeight="1" x14ac:dyDescent="0.25">
      <c r="C33" s="18"/>
      <c r="D33" s="18"/>
      <c r="E33" s="18"/>
    </row>
    <row r="34" spans="3:5" ht="24" customHeight="1" x14ac:dyDescent="0.25">
      <c r="C34" s="17"/>
      <c r="D34" s="17"/>
      <c r="E34" s="17"/>
    </row>
  </sheetData>
  <sheetProtection password="CDA2" sheet="1" objects="1" scenarios="1" selectLockedCells="1"/>
  <customSheetViews>
    <customSheetView guid="{3B2D1B2C-D825-4B6D-A7C3-C5B82BFB026D}" showPageBreaks="1" showGridLines="0" view="pageLayout" topLeftCell="A7">
      <selection activeCell="B26" sqref="B26"/>
      <pageMargins left="0.59055118110236227" right="0.59055118110236227" top="0.78740157480314965" bottom="0.98425196850393704" header="0.51181102362204722" footer="0.51181102362204722"/>
      <pageSetup paperSize="9" orientation="portrait" horizontalDpi="180" verticalDpi="180" r:id="rId1"/>
      <headerFooter alignWithMargins="0">
        <oddFooter>&amp;R&amp;A (3)</oddFooter>
      </headerFooter>
    </customSheetView>
  </customSheetViews>
  <mergeCells count="10">
    <mergeCell ref="F1:K1"/>
    <mergeCell ref="J15:K15"/>
    <mergeCell ref="H16:K16"/>
    <mergeCell ref="A11:C11"/>
    <mergeCell ref="F11:G11"/>
    <mergeCell ref="F12:G12"/>
    <mergeCell ref="F13:G13"/>
    <mergeCell ref="A2:K2"/>
    <mergeCell ref="J3:K3"/>
    <mergeCell ref="E3:H3"/>
  </mergeCells>
  <phoneticPr fontId="0" type="noConversion"/>
  <pageMargins left="0.59055118110236227" right="0.59055118110236227" top="0.78740157480314965" bottom="0.98425196850393704" header="0.51181102362204722" footer="0.51181102362204722"/>
  <pageSetup paperSize="9" orientation="portrait" horizontalDpi="180" verticalDpi="180" r:id="rId2"/>
  <headerFooter alignWithMargins="0">
    <oddFooter>&amp;R&amp;A (3)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12" ma:contentTypeDescription="Ein neues Dokument erstellen." ma:contentTypeScope="" ma:versionID="ac248a4c3e1324067bcbbcde835f2ac8">
  <xsd:schema xmlns:xsd="http://www.w3.org/2001/XMLSchema" xmlns:xs="http://www.w3.org/2001/XMLSchema" xmlns:p="http://schemas.microsoft.com/office/2006/metadata/properties" xmlns:ns2="3db2b21f-43a1-4a2d-9340-ab72cfb2403d" xmlns:ns3="e93d4cc5-6179-4844-8a3e-a17ec3a3cada" targetNamespace="http://schemas.microsoft.com/office/2006/metadata/properties" ma:root="true" ma:fieldsID="8dd5f17664239ff9f3dbbc31e13671ab" ns2:_="" ns3:_="">
    <xsd:import namespace="3db2b21f-43a1-4a2d-9340-ab72cfb2403d"/>
    <xsd:import namespace="e93d4cc5-6179-4844-8a3e-a17ec3a3c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7b377b2-9958-4339-9f0b-14c417bc9a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4cc5-6179-4844-8a3e-a17ec3a3ca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5b6b7ad-d5fd-4e10-8e44-de4f57a7d6e4}" ma:internalName="TaxCatchAll" ma:showField="CatchAllData" ma:web="e93d4cc5-6179-4844-8a3e-a17ec3a3c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b21f-43a1-4a2d-9340-ab72cfb2403d">
      <Terms xmlns="http://schemas.microsoft.com/office/infopath/2007/PartnerControls"/>
    </lcf76f155ced4ddcb4097134ff3c332f>
    <TaxCatchAll xmlns="e93d4cc5-6179-4844-8a3e-a17ec3a3cada" xsi:nil="true"/>
  </documentManagement>
</p:properties>
</file>

<file path=customXml/itemProps1.xml><?xml version="1.0" encoding="utf-8"?>
<ds:datastoreItem xmlns:ds="http://schemas.openxmlformats.org/officeDocument/2006/customXml" ds:itemID="{FBA5F6A0-DD93-4DD2-8641-75B68AE055C8}"/>
</file>

<file path=customXml/itemProps2.xml><?xml version="1.0" encoding="utf-8"?>
<ds:datastoreItem xmlns:ds="http://schemas.openxmlformats.org/officeDocument/2006/customXml" ds:itemID="{CCA7C654-1815-4A23-874F-CA952C93C94D}"/>
</file>

<file path=customXml/itemProps3.xml><?xml version="1.0" encoding="utf-8"?>
<ds:datastoreItem xmlns:ds="http://schemas.openxmlformats.org/officeDocument/2006/customXml" ds:itemID="{FBF7505B-7C40-4802-A420-040F67DC5C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Hinweise</vt:lpstr>
      <vt:lpstr>Blatt 1</vt:lpstr>
      <vt:lpstr>Blatt 2</vt:lpstr>
      <vt:lpstr>Blatt 3</vt:lpstr>
    </vt:vector>
  </TitlesOfParts>
  <Company>EDV-Schulen Plattling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</dc:creator>
  <cp:lastModifiedBy>Eva Reiser</cp:lastModifiedBy>
  <cp:lastPrinted>2008-07-09T12:17:22Z</cp:lastPrinted>
  <dcterms:created xsi:type="dcterms:W3CDTF">2001-06-22T08:49:28Z</dcterms:created>
  <dcterms:modified xsi:type="dcterms:W3CDTF">2023-02-12T15:10:40Z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</Properties>
</file>