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esktop\UIT\IS403\LinearRegression\linear-regression\"/>
    </mc:Choice>
  </mc:AlternateContent>
  <xr:revisionPtr revIDLastSave="0" documentId="13_ncr:1_{CA74ACF3-69C9-41C1-ABEC-E04625E467A5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GDP_2000_202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V2" i="2"/>
  <c r="I3" i="2"/>
  <c r="I1" i="2"/>
  <c r="I2" i="2"/>
  <c r="O1" i="2" l="1"/>
  <c r="B1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E4" i="2" l="1"/>
  <c r="E7" i="2"/>
  <c r="E15" i="2"/>
  <c r="E23" i="2"/>
  <c r="E11" i="2"/>
  <c r="E19" i="2"/>
  <c r="E8" i="2"/>
  <c r="E12" i="2"/>
  <c r="E16" i="2"/>
  <c r="E20" i="2"/>
  <c r="E3" i="2"/>
  <c r="F6" i="2"/>
  <c r="F7" i="2"/>
  <c r="F9" i="2"/>
  <c r="F16" i="2"/>
  <c r="F4" i="2"/>
  <c r="I6" i="2" s="1"/>
  <c r="F10" i="2"/>
  <c r="F18" i="2"/>
  <c r="F5" i="2"/>
  <c r="F20" i="2"/>
  <c r="F8" i="2"/>
  <c r="F21" i="2"/>
  <c r="F14" i="2"/>
  <c r="F13" i="2"/>
  <c r="E5" i="2"/>
  <c r="F22" i="2"/>
  <c r="F17" i="2"/>
  <c r="F12" i="2"/>
  <c r="E22" i="2"/>
  <c r="E18" i="2"/>
  <c r="E14" i="2"/>
  <c r="E10" i="2"/>
  <c r="E6" i="2"/>
  <c r="E21" i="2"/>
  <c r="E17" i="2"/>
  <c r="E13" i="2"/>
  <c r="E9" i="2"/>
  <c r="F23" i="2"/>
  <c r="F19" i="2"/>
  <c r="F15" i="2"/>
  <c r="F11" i="2"/>
  <c r="I5" i="2" l="1"/>
  <c r="I8" i="2" s="1"/>
  <c r="I9" i="2" l="1"/>
  <c r="P3" i="2" s="1"/>
  <c r="Q3" i="2" s="1"/>
  <c r="AC3" i="2"/>
  <c r="P9" i="2"/>
  <c r="Q9" i="2" s="1"/>
  <c r="P8" i="2"/>
  <c r="Q8" i="2" s="1"/>
  <c r="P10" i="2"/>
  <c r="Q10" i="2" s="1"/>
  <c r="AC21" i="2"/>
  <c r="AC5" i="2"/>
  <c r="AC20" i="2"/>
  <c r="AC4" i="2"/>
  <c r="P5" i="2"/>
  <c r="Q5" i="2" s="1"/>
  <c r="AC15" i="2"/>
  <c r="P22" i="2"/>
  <c r="Q22" i="2" s="1"/>
  <c r="P11" i="2"/>
  <c r="Q11" i="2" s="1"/>
  <c r="AC16" i="2"/>
  <c r="AC11" i="2"/>
  <c r="P12" i="2"/>
  <c r="Q12" i="2" s="1"/>
  <c r="P20" i="2"/>
  <c r="Q20" i="2" s="1"/>
  <c r="P23" i="2"/>
  <c r="Q23" i="2" s="1"/>
  <c r="P7" i="2"/>
  <c r="Q7" i="2" s="1"/>
  <c r="AC10" i="2"/>
  <c r="AC9" i="2"/>
  <c r="P17" i="2"/>
  <c r="Q17" i="2" s="1"/>
  <c r="P16" i="2"/>
  <c r="Q16" i="2" s="1"/>
  <c r="AC14" i="2"/>
  <c r="AC18" i="2"/>
  <c r="AC13" i="2"/>
  <c r="AC12" i="2"/>
  <c r="P21" i="2"/>
  <c r="Q21" i="2" s="1"/>
  <c r="AC7" i="2"/>
  <c r="P13" i="2"/>
  <c r="Q13" i="2" s="1"/>
  <c r="P19" i="2"/>
  <c r="Q19" i="2" s="1"/>
  <c r="R3" i="2" l="1"/>
  <c r="S3" i="2"/>
  <c r="AC19" i="2"/>
  <c r="P14" i="2"/>
  <c r="Q14" i="2" s="1"/>
  <c r="AC22" i="2"/>
  <c r="AC8" i="2"/>
  <c r="P18" i="2"/>
  <c r="Q18" i="2" s="1"/>
  <c r="AC17" i="2"/>
  <c r="P4" i="2"/>
  <c r="Q4" i="2" s="1"/>
  <c r="V5" i="2" s="1"/>
  <c r="AC6" i="2"/>
  <c r="P6" i="2"/>
  <c r="Q6" i="2" s="1"/>
  <c r="P15" i="2"/>
  <c r="Q15" i="2" s="1"/>
  <c r="S15" i="2" s="1"/>
  <c r="S16" i="2"/>
  <c r="R16" i="2"/>
  <c r="S17" i="2"/>
  <c r="R17" i="2"/>
  <c r="S21" i="2"/>
  <c r="R21" i="2"/>
  <c r="S23" i="2"/>
  <c r="R23" i="2"/>
  <c r="R8" i="2"/>
  <c r="S8" i="2"/>
  <c r="R9" i="2"/>
  <c r="S9" i="2"/>
  <c r="S19" i="2"/>
  <c r="R19" i="2"/>
  <c r="S12" i="2"/>
  <c r="R12" i="2"/>
  <c r="S11" i="2"/>
  <c r="R11" i="2"/>
  <c r="S7" i="2"/>
  <c r="R7" i="2"/>
  <c r="S18" i="2"/>
  <c r="R18" i="2"/>
  <c r="R20" i="2"/>
  <c r="S20" i="2"/>
  <c r="S5" i="2"/>
  <c r="R5" i="2"/>
  <c r="R6" i="2"/>
  <c r="S6" i="2"/>
  <c r="S10" i="2"/>
  <c r="R10" i="2"/>
  <c r="R13" i="2"/>
  <c r="S13" i="2"/>
  <c r="S14" i="2"/>
  <c r="R14" i="2"/>
  <c r="S4" i="2"/>
  <c r="R4" i="2"/>
  <c r="S22" i="2"/>
  <c r="R22" i="2"/>
  <c r="R15" i="2"/>
  <c r="V3" i="2" l="1"/>
  <c r="V4" i="2"/>
</calcChain>
</file>

<file path=xl/sharedStrings.xml><?xml version="1.0" encoding="utf-8"?>
<sst xmlns="http://schemas.openxmlformats.org/spreadsheetml/2006/main" count="31" uniqueCount="26">
  <si>
    <t>Index</t>
  </si>
  <si>
    <t>XY</t>
  </si>
  <si>
    <t>XX</t>
  </si>
  <si>
    <t>n</t>
  </si>
  <si>
    <t>(Xi - avgX)(Yi - avgY)</t>
  </si>
  <si>
    <t>(Xi - avgX)^2</t>
  </si>
  <si>
    <t>avgX</t>
  </si>
  <si>
    <t>avgY</t>
  </si>
  <si>
    <t>Cov(X, Y)</t>
  </si>
  <si>
    <t>Var(X)</t>
  </si>
  <si>
    <t>Slope (B1)</t>
  </si>
  <si>
    <t>Intercept(B0)</t>
  </si>
  <si>
    <t>Forecast</t>
  </si>
  <si>
    <t>Test</t>
  </si>
  <si>
    <t>Actual</t>
  </si>
  <si>
    <t>ABS Error</t>
  </si>
  <si>
    <t>Error^2</t>
  </si>
  <si>
    <t>%Error</t>
  </si>
  <si>
    <t>RMSE</t>
  </si>
  <si>
    <t>MAPE</t>
  </si>
  <si>
    <t>MAE</t>
  </si>
  <si>
    <t>Train</t>
  </si>
  <si>
    <t>Evaluate</t>
  </si>
  <si>
    <t>Year</t>
  </si>
  <si>
    <t>GDP</t>
  </si>
  <si>
    <t>Next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</si>
</sst>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8" fillId="0" borderId="0" xfId="0" applyFont="1"/>
    <xf numFmtId="0" fontId="16" fillId="33" borderId="0" xfId="0" applyFont="1" applyFill="1"/>
    <xf numFmtId="0" fontId="0" fillId="34" borderId="0" xfId="0" applyFill="1"/>
    <xf numFmtId="0" fontId="13" fillId="35" borderId="0" xfId="0" applyFont="1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9" borderId="0" xfId="0" applyFill="1"/>
    <xf numFmtId="0" fontId="13" fillId="40" borderId="0" xfId="0" applyFont="1" applyFill="1"/>
    <xf numFmtId="0" fontId="17" fillId="40" borderId="0" xfId="0" applyFont="1" applyFill="1"/>
    <xf numFmtId="10" fontId="0" fillId="0" borderId="0" xfId="1" applyNumberFormat="1" applyFont="1"/>
    <xf numFmtId="10" fontId="0" fillId="37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Vietnam</a:t>
            </a:r>
            <a:r>
              <a:rPr lang="en-US" baseline="0"/>
              <a:t> GDP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65727138514613E-3"/>
                  <c:y val="0.27597586759988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302</c:v>
                </c:pt>
                <c:pt idx="1">
                  <c:v>315</c:v>
                </c:pt>
                <c:pt idx="2">
                  <c:v>340</c:v>
                </c:pt>
                <c:pt idx="3">
                  <c:v>389</c:v>
                </c:pt>
                <c:pt idx="4">
                  <c:v>453</c:v>
                </c:pt>
                <c:pt idx="5">
                  <c:v>537</c:v>
                </c:pt>
                <c:pt idx="6">
                  <c:v>624</c:v>
                </c:pt>
                <c:pt idx="7">
                  <c:v>730</c:v>
                </c:pt>
                <c:pt idx="8">
                  <c:v>1065</c:v>
                </c:pt>
                <c:pt idx="9">
                  <c:v>1132</c:v>
                </c:pt>
                <c:pt idx="10">
                  <c:v>1234</c:v>
                </c:pt>
                <c:pt idx="11">
                  <c:v>1443</c:v>
                </c:pt>
                <c:pt idx="12">
                  <c:v>1655</c:v>
                </c:pt>
                <c:pt idx="13">
                  <c:v>1811</c:v>
                </c:pt>
                <c:pt idx="14">
                  <c:v>1952</c:v>
                </c:pt>
                <c:pt idx="15">
                  <c:v>2009</c:v>
                </c:pt>
                <c:pt idx="16">
                  <c:v>2115</c:v>
                </c:pt>
                <c:pt idx="17">
                  <c:v>2289</c:v>
                </c:pt>
                <c:pt idx="18">
                  <c:v>2490</c:v>
                </c:pt>
                <c:pt idx="19">
                  <c:v>2615</c:v>
                </c:pt>
                <c:pt idx="20">
                  <c:v>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C-4AF2-B46A-AB2D6681C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1968"/>
        <c:axId val="142595968"/>
      </c:scatterChart>
      <c:valAx>
        <c:axId val="14253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5968"/>
        <c:crosses val="autoZero"/>
        <c:crossBetween val="midCat"/>
      </c:valAx>
      <c:valAx>
        <c:axId val="1425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Vietnam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Sheet1!$O$3:$O$23</c:f>
              <c:numCache>
                <c:formatCode>General</c:formatCode>
                <c:ptCount val="21"/>
                <c:pt idx="0">
                  <c:v>302</c:v>
                </c:pt>
                <c:pt idx="1">
                  <c:v>315</c:v>
                </c:pt>
                <c:pt idx="2">
                  <c:v>340</c:v>
                </c:pt>
                <c:pt idx="3">
                  <c:v>389</c:v>
                </c:pt>
                <c:pt idx="4">
                  <c:v>453</c:v>
                </c:pt>
                <c:pt idx="5">
                  <c:v>537</c:v>
                </c:pt>
                <c:pt idx="6">
                  <c:v>624</c:v>
                </c:pt>
                <c:pt idx="7">
                  <c:v>730</c:v>
                </c:pt>
                <c:pt idx="8">
                  <c:v>1065</c:v>
                </c:pt>
                <c:pt idx="9">
                  <c:v>1132</c:v>
                </c:pt>
                <c:pt idx="10">
                  <c:v>1234</c:v>
                </c:pt>
                <c:pt idx="11">
                  <c:v>1443</c:v>
                </c:pt>
                <c:pt idx="12">
                  <c:v>1655</c:v>
                </c:pt>
                <c:pt idx="13">
                  <c:v>1811</c:v>
                </c:pt>
                <c:pt idx="14">
                  <c:v>1952</c:v>
                </c:pt>
                <c:pt idx="15">
                  <c:v>2009</c:v>
                </c:pt>
                <c:pt idx="16">
                  <c:v>2115</c:v>
                </c:pt>
                <c:pt idx="17">
                  <c:v>2289</c:v>
                </c:pt>
                <c:pt idx="18">
                  <c:v>2490</c:v>
                </c:pt>
                <c:pt idx="19">
                  <c:v>2615</c:v>
                </c:pt>
                <c:pt idx="20">
                  <c:v>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2-41CD-B644-96D9D1B4F817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val>
            <c:numRef>
              <c:f>Sheet1!$P$3:$P$23</c:f>
              <c:numCache>
                <c:formatCode>General</c:formatCode>
                <c:ptCount val="21"/>
                <c:pt idx="0">
                  <c:v>12.662337662337677</c:v>
                </c:pt>
                <c:pt idx="1">
                  <c:v>145.58181818181819</c:v>
                </c:pt>
                <c:pt idx="2">
                  <c:v>278.50129870129871</c:v>
                </c:pt>
                <c:pt idx="3">
                  <c:v>411.4207792207792</c:v>
                </c:pt>
                <c:pt idx="4">
                  <c:v>544.34025974025974</c:v>
                </c:pt>
                <c:pt idx="5">
                  <c:v>677.25974025974028</c:v>
                </c:pt>
                <c:pt idx="6">
                  <c:v>810.17922077922071</c:v>
                </c:pt>
                <c:pt idx="7">
                  <c:v>943.09870129870126</c:v>
                </c:pt>
                <c:pt idx="8">
                  <c:v>1076.0181818181818</c:v>
                </c:pt>
                <c:pt idx="9">
                  <c:v>1208.9376623376622</c:v>
                </c:pt>
                <c:pt idx="10">
                  <c:v>1341.8571428571429</c:v>
                </c:pt>
                <c:pt idx="11">
                  <c:v>1474.7766233766233</c:v>
                </c:pt>
                <c:pt idx="12">
                  <c:v>1607.6961038961038</c:v>
                </c:pt>
                <c:pt idx="13">
                  <c:v>1740.6155844155844</c:v>
                </c:pt>
                <c:pt idx="14">
                  <c:v>1873.5350649350648</c:v>
                </c:pt>
                <c:pt idx="15">
                  <c:v>2006.4545454545455</c:v>
                </c:pt>
                <c:pt idx="16">
                  <c:v>2139.3740259740262</c:v>
                </c:pt>
                <c:pt idx="17">
                  <c:v>2272.2935064935064</c:v>
                </c:pt>
                <c:pt idx="18">
                  <c:v>2405.2129870129866</c:v>
                </c:pt>
                <c:pt idx="19">
                  <c:v>2538.1324675324677</c:v>
                </c:pt>
                <c:pt idx="20">
                  <c:v>2671.0519480519479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C-4BD5-8FBD-4D88ADAE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53952"/>
        <c:axId val="175102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92-41CD-B644-96D9D1B4F817}"/>
                  </c:ext>
                </c:extLst>
              </c15:ser>
            </c15:filteredLineSeries>
          </c:ext>
        </c:extLst>
      </c:lineChart>
      <c:catAx>
        <c:axId val="1598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2976"/>
        <c:crosses val="autoZero"/>
        <c:auto val="1"/>
        <c:lblAlgn val="ctr"/>
        <c:lblOffset val="100"/>
        <c:noMultiLvlLbl val="0"/>
      </c:catAx>
      <c:valAx>
        <c:axId val="1751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Vietnam (next</a:t>
            </a:r>
            <a:r>
              <a:rPr lang="en-US" baseline="0"/>
              <a:t> 20)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Sheet1!$AB$3:$AB$22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xVal>
          <c:yVal>
            <c:numRef>
              <c:f>Sheet1!$AC$3:$AC$22</c:f>
              <c:numCache>
                <c:formatCode>General</c:formatCode>
                <c:ptCount val="20"/>
                <c:pt idx="0">
                  <c:v>2803.9714285714281</c:v>
                </c:pt>
                <c:pt idx="1">
                  <c:v>2936.8909090909092</c:v>
                </c:pt>
                <c:pt idx="2">
                  <c:v>3069.8103896103894</c:v>
                </c:pt>
                <c:pt idx="3">
                  <c:v>3202.7298701298696</c:v>
                </c:pt>
                <c:pt idx="4">
                  <c:v>3335.6493506493507</c:v>
                </c:pt>
                <c:pt idx="5">
                  <c:v>3468.5688311688309</c:v>
                </c:pt>
                <c:pt idx="6">
                  <c:v>3601.488311688312</c:v>
                </c:pt>
                <c:pt idx="7">
                  <c:v>3734.4077922077922</c:v>
                </c:pt>
                <c:pt idx="8">
                  <c:v>3867.3272727272724</c:v>
                </c:pt>
                <c:pt idx="9">
                  <c:v>4000.2467532467535</c:v>
                </c:pt>
                <c:pt idx="10">
                  <c:v>4133.1662337662337</c:v>
                </c:pt>
                <c:pt idx="11">
                  <c:v>4266.0857142857139</c:v>
                </c:pt>
                <c:pt idx="12">
                  <c:v>4399.0051948051942</c:v>
                </c:pt>
                <c:pt idx="13">
                  <c:v>4531.9246753246753</c:v>
                </c:pt>
                <c:pt idx="14">
                  <c:v>4664.8441558441555</c:v>
                </c:pt>
                <c:pt idx="15">
                  <c:v>4797.7636363636357</c:v>
                </c:pt>
                <c:pt idx="16">
                  <c:v>4930.6831168831168</c:v>
                </c:pt>
                <c:pt idx="17">
                  <c:v>5063.602597402597</c:v>
                </c:pt>
                <c:pt idx="18">
                  <c:v>5196.5220779220772</c:v>
                </c:pt>
                <c:pt idx="19">
                  <c:v>5329.4415584415583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189-A685-6EC744D2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7200"/>
        <c:axId val="145188736"/>
      </c:scatterChart>
      <c:valAx>
        <c:axId val="1451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8736"/>
        <c:crosses val="autoZero"/>
        <c:crossBetween val="midCat"/>
      </c:valAx>
      <c:valAx>
        <c:axId val="1451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16</xdr:row>
      <xdr:rowOff>185226</xdr:rowOff>
    </xdr:from>
    <xdr:to>
      <xdr:col>12</xdr:col>
      <xdr:colOff>485093</xdr:colOff>
      <xdr:row>34</xdr:row>
      <xdr:rowOff>108691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006F5-860F-4541-ABC9-1F782C25D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136071</xdr:colOff>
      <xdr:row>12</xdr:row>
      <xdr:rowOff>122464</xdr:rowOff>
    </xdr:from>
    <xdr:to>
      <xdr:col>8</xdr:col>
      <xdr:colOff>915761</xdr:colOff>
      <xdr:row>13</xdr:row>
      <xdr:rowOff>160564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487CC9-409F-084A-F85E-CFF9310CD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408464"/>
          <a:ext cx="1691368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149678</xdr:colOff>
      <xdr:row>9</xdr:row>
      <xdr:rowOff>136072</xdr:rowOff>
    </xdr:from>
    <xdr:to>
      <xdr:col>8</xdr:col>
      <xdr:colOff>374197</xdr:colOff>
      <xdr:row>12</xdr:row>
      <xdr:rowOff>21772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CAA9F5-7949-C33D-1EEE-3FB4C4E98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6821" y="1850572"/>
          <a:ext cx="113619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202507</xdr:colOff>
      <xdr:row>6</xdr:row>
      <xdr:rowOff>32819</xdr:rowOff>
    </xdr:from>
    <xdr:to>
      <xdr:col>26</xdr:col>
      <xdr:colOff>338578</xdr:colOff>
      <xdr:row>20</xdr:row>
      <xdr:rowOff>109019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DAB49F-D4D2-4166-A51E-29B3F916B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367392</xdr:colOff>
      <xdr:row>5</xdr:row>
      <xdr:rowOff>77560</xdr:rowOff>
    </xdr:from>
    <xdr:to>
      <xdr:col>37</xdr:col>
      <xdr:colOff>40820</xdr:colOff>
      <xdr:row>19</xdr:row>
      <xdr:rowOff>153760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E0838B-0144-B18A-683F-A2E5E03E1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2"/>
  <sheetViews>
    <sheetView workbookViewId="0">
      <selection activeCell="B2" sqref="B2:B22"/>
    </sheetView>
  </sheetViews>
  <sheetFormatPr defaultRowHeight="15" x14ac:dyDescent="0.25"/>
  <sheetData>
    <row r="1" spans="1:2" x14ac:dyDescent="0.25">
      <c r="A1" t="s">
        <v>23</v>
      </c>
      <c r="B1" t="s">
        <v>24</v>
      </c>
    </row>
    <row r="2" spans="1:2" x14ac:dyDescent="0.25">
      <c r="A2">
        <v>2000</v>
      </c>
      <c r="B2">
        <v>302</v>
      </c>
    </row>
    <row r="3" spans="1:2" x14ac:dyDescent="0.25">
      <c r="A3">
        <v>2001</v>
      </c>
      <c r="B3">
        <v>315</v>
      </c>
    </row>
    <row r="4" spans="1:2" x14ac:dyDescent="0.25">
      <c r="A4">
        <v>2002</v>
      </c>
      <c r="B4">
        <v>340</v>
      </c>
    </row>
    <row r="5" spans="1:2" x14ac:dyDescent="0.25">
      <c r="A5">
        <v>2003</v>
      </c>
      <c r="B5">
        <v>389</v>
      </c>
    </row>
    <row r="6" spans="1:2" x14ac:dyDescent="0.25">
      <c r="A6">
        <v>2004</v>
      </c>
      <c r="B6">
        <v>453</v>
      </c>
    </row>
    <row r="7" spans="1:2" x14ac:dyDescent="0.25">
      <c r="A7">
        <v>2005</v>
      </c>
      <c r="B7">
        <v>537</v>
      </c>
    </row>
    <row r="8" spans="1:2" x14ac:dyDescent="0.25">
      <c r="A8">
        <v>2006</v>
      </c>
      <c r="B8">
        <v>624</v>
      </c>
    </row>
    <row r="9" spans="1:2" x14ac:dyDescent="0.25">
      <c r="A9">
        <v>2007</v>
      </c>
      <c r="B9">
        <v>730</v>
      </c>
    </row>
    <row r="10" spans="1:2" x14ac:dyDescent="0.25">
      <c r="A10">
        <v>2008</v>
      </c>
      <c r="B10">
        <v>1065</v>
      </c>
    </row>
    <row r="11" spans="1:2" x14ac:dyDescent="0.25">
      <c r="A11">
        <v>2009</v>
      </c>
      <c r="B11">
        <v>1132</v>
      </c>
    </row>
    <row r="12" spans="1:2" x14ac:dyDescent="0.25">
      <c r="A12">
        <v>2010</v>
      </c>
      <c r="B12">
        <v>1234</v>
      </c>
    </row>
    <row r="13" spans="1:2" x14ac:dyDescent="0.25">
      <c r="A13">
        <v>2011</v>
      </c>
      <c r="B13">
        <v>1443</v>
      </c>
    </row>
    <row r="14" spans="1:2" x14ac:dyDescent="0.25">
      <c r="A14">
        <v>2012</v>
      </c>
      <c r="B14">
        <v>1655</v>
      </c>
    </row>
    <row r="15" spans="1:2" x14ac:dyDescent="0.25">
      <c r="A15">
        <v>2013</v>
      </c>
      <c r="B15">
        <v>1811</v>
      </c>
    </row>
    <row r="16" spans="1:2" x14ac:dyDescent="0.25">
      <c r="A16">
        <v>2014</v>
      </c>
      <c r="B16">
        <v>1952</v>
      </c>
    </row>
    <row r="17" spans="1:2" x14ac:dyDescent="0.25">
      <c r="A17">
        <v>2015</v>
      </c>
      <c r="B17">
        <v>2009</v>
      </c>
    </row>
    <row r="18" spans="1:2" x14ac:dyDescent="0.25">
      <c r="A18">
        <v>2016</v>
      </c>
      <c r="B18">
        <v>2115</v>
      </c>
    </row>
    <row r="19" spans="1:2" x14ac:dyDescent="0.25">
      <c r="A19">
        <v>2017</v>
      </c>
      <c r="B19">
        <v>2289</v>
      </c>
    </row>
    <row r="20" spans="1:2" x14ac:dyDescent="0.25">
      <c r="A20">
        <v>2018</v>
      </c>
      <c r="B20">
        <v>2490</v>
      </c>
    </row>
    <row r="21" spans="1:2" x14ac:dyDescent="0.25">
      <c r="A21">
        <v>2019</v>
      </c>
      <c r="B21">
        <v>2615</v>
      </c>
    </row>
    <row r="22" spans="1:2" x14ac:dyDescent="0.25">
      <c r="A22">
        <v>2020</v>
      </c>
      <c r="B22">
        <v>2679</v>
      </c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52" spans="1:1" x14ac:dyDescent="0.25">
      <c r="A12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3"/>
  <sheetViews>
    <sheetView tabSelected="1" topLeftCell="P1" zoomScale="64" zoomScaleNormal="64" workbookViewId="0">
      <selection activeCell="AC27" sqref="AC27"/>
    </sheetView>
  </sheetViews>
  <sheetFormatPr defaultRowHeight="15" x14ac:dyDescent="0.25"/>
  <cols>
    <col min="4" max="4" width="12.42578125" bestFit="1" customWidth="1"/>
    <col min="5" max="5" width="21.42578125" customWidth="1"/>
    <col min="6" max="6" width="15.85546875" bestFit="1" customWidth="1"/>
    <col min="7" max="7" width="12.42578125" bestFit="1" customWidth="1"/>
    <col min="8" max="8" width="16.85546875" customWidth="1"/>
    <col min="9" max="9" width="24" customWidth="1"/>
    <col min="15" max="15" width="11.28515625" customWidth="1"/>
    <col min="18" max="18" width="12" customWidth="1"/>
    <col min="19" max="19" width="9.85546875" customWidth="1"/>
    <col min="22" max="22" width="11.42578125" customWidth="1"/>
  </cols>
  <sheetData>
    <row r="1" spans="1:29" x14ac:dyDescent="0.25">
      <c r="A1" s="8" t="s">
        <v>21</v>
      </c>
      <c r="B1" s="8">
        <f>COUNT(B3:B1500)</f>
        <v>21</v>
      </c>
      <c r="C1" s="8"/>
      <c r="D1" s="8"/>
      <c r="E1" s="8"/>
      <c r="F1" s="8"/>
      <c r="H1" s="3" t="s">
        <v>6</v>
      </c>
      <c r="I1" s="4">
        <f>AVERAGE(A3:A23)</f>
        <v>10</v>
      </c>
      <c r="N1" s="8" t="s">
        <v>13</v>
      </c>
      <c r="O1" s="8">
        <f>COUNT(O3:O1500)</f>
        <v>21</v>
      </c>
      <c r="P1" s="8"/>
      <c r="Q1" s="8"/>
      <c r="R1" s="8"/>
      <c r="S1" s="8"/>
      <c r="U1" s="10" t="s">
        <v>22</v>
      </c>
      <c r="V1" s="11"/>
      <c r="AB1" s="8" t="s">
        <v>25</v>
      </c>
      <c r="AC1" s="8"/>
    </row>
    <row r="2" spans="1:29" x14ac:dyDescent="0.25">
      <c r="A2" s="9" t="s">
        <v>0</v>
      </c>
      <c r="B2" s="9" t="s">
        <v>24</v>
      </c>
      <c r="C2" s="9" t="s">
        <v>1</v>
      </c>
      <c r="D2" s="9" t="s">
        <v>2</v>
      </c>
      <c r="E2" s="9" t="s">
        <v>4</v>
      </c>
      <c r="F2" s="9" t="s">
        <v>5</v>
      </c>
      <c r="H2" s="3" t="s">
        <v>7</v>
      </c>
      <c r="I2" s="4">
        <f>AVERAGE(B3:B23)</f>
        <v>1341.8571428571429</v>
      </c>
      <c r="N2" s="9" t="s">
        <v>0</v>
      </c>
      <c r="O2" s="9" t="s">
        <v>14</v>
      </c>
      <c r="P2" s="9" t="s">
        <v>12</v>
      </c>
      <c r="Q2" s="9" t="s">
        <v>15</v>
      </c>
      <c r="R2" s="9" t="s">
        <v>16</v>
      </c>
      <c r="S2" s="9" t="s">
        <v>17</v>
      </c>
      <c r="U2" s="6" t="s">
        <v>3</v>
      </c>
      <c r="V2" s="7">
        <f>COUNT(N3:N23)</f>
        <v>21</v>
      </c>
      <c r="AB2" s="9" t="s">
        <v>0</v>
      </c>
      <c r="AC2" s="9" t="s">
        <v>12</v>
      </c>
    </row>
    <row r="3" spans="1:29" x14ac:dyDescent="0.25">
      <c r="A3">
        <v>0</v>
      </c>
      <c r="B3">
        <v>302</v>
      </c>
      <c r="C3">
        <f>B3*A3</f>
        <v>0</v>
      </c>
      <c r="D3">
        <f>B3*B3</f>
        <v>91204</v>
      </c>
      <c r="E3">
        <f t="shared" ref="E3:E23" si="0">(A3-$I$1)*(B3-$I$2)</f>
        <v>10398.571428571429</v>
      </c>
      <c r="F3">
        <f t="shared" ref="F3:F23" si="1">(A3-$I$1)^2</f>
        <v>100</v>
      </c>
      <c r="H3" s="3" t="s">
        <v>3</v>
      </c>
      <c r="I3" s="4">
        <f>COUNT(A3:A23)</f>
        <v>21</v>
      </c>
      <c r="N3">
        <v>0</v>
      </c>
      <c r="O3">
        <v>302</v>
      </c>
      <c r="P3">
        <f>$I$8*N3+$I$9</f>
        <v>12.662337662337677</v>
      </c>
      <c r="Q3">
        <f>ABS(P3-O3)</f>
        <v>289.33766233766232</v>
      </c>
      <c r="R3">
        <f>Q3^2</f>
        <v>83716.282847023103</v>
      </c>
      <c r="S3" s="12">
        <f>Q3/P3</f>
        <v>22.850256410256382</v>
      </c>
      <c r="U3" s="6" t="s">
        <v>18</v>
      </c>
      <c r="V3" s="7">
        <f>SQRT(AVERAGE(R3:R23))</f>
        <v>113.57095101862625</v>
      </c>
      <c r="AB3">
        <v>21</v>
      </c>
      <c r="AC3">
        <f>$I$8*AB3+$I$9</f>
        <v>2803.9714285714281</v>
      </c>
    </row>
    <row r="4" spans="1:29" x14ac:dyDescent="0.25">
      <c r="A4">
        <v>1</v>
      </c>
      <c r="B4">
        <v>315</v>
      </c>
      <c r="C4">
        <f t="shared" ref="C4:C23" si="2">B4*A4</f>
        <v>315</v>
      </c>
      <c r="D4">
        <f t="shared" ref="D4:D23" si="3">B4*B4</f>
        <v>99225</v>
      </c>
      <c r="E4">
        <f t="shared" si="0"/>
        <v>9241.7142857142862</v>
      </c>
      <c r="F4">
        <f t="shared" si="1"/>
        <v>81</v>
      </c>
      <c r="I4" s="2"/>
      <c r="N4">
        <v>1</v>
      </c>
      <c r="O4">
        <v>315</v>
      </c>
      <c r="P4">
        <f>$I$8*N4+$I$9</f>
        <v>145.58181818181819</v>
      </c>
      <c r="Q4">
        <f>ABS(P4-O4)</f>
        <v>169.41818181818181</v>
      </c>
      <c r="R4">
        <f>Q4^2</f>
        <v>28702.520330578507</v>
      </c>
      <c r="S4" s="12">
        <f>Q4/P4</f>
        <v>1.1637317347321092</v>
      </c>
      <c r="U4" s="6" t="s">
        <v>19</v>
      </c>
      <c r="V4" s="13">
        <f>AVERAGE(S3:S23)</f>
        <v>1.2140967565203316</v>
      </c>
      <c r="AB4">
        <v>22</v>
      </c>
      <c r="AC4">
        <f t="shared" ref="AC4:AC33" si="4">$I$8*AB4+$I$9</f>
        <v>2936.8909090909092</v>
      </c>
    </row>
    <row r="5" spans="1:29" x14ac:dyDescent="0.25">
      <c r="A5">
        <v>2</v>
      </c>
      <c r="B5">
        <v>340</v>
      </c>
      <c r="C5">
        <f t="shared" si="2"/>
        <v>680</v>
      </c>
      <c r="D5">
        <f t="shared" si="3"/>
        <v>115600</v>
      </c>
      <c r="E5">
        <f t="shared" si="0"/>
        <v>8014.8571428571431</v>
      </c>
      <c r="F5">
        <f t="shared" si="1"/>
        <v>64</v>
      </c>
      <c r="H5" s="3" t="s">
        <v>8</v>
      </c>
      <c r="I5" s="4">
        <f>SUM(E3:E23)/(I3-1)</f>
        <v>5117.3999999999996</v>
      </c>
      <c r="N5">
        <v>2</v>
      </c>
      <c r="O5">
        <v>340</v>
      </c>
      <c r="P5">
        <f t="shared" ref="P5:P23" si="5">$I$8*N5+$I$9</f>
        <v>278.50129870129871</v>
      </c>
      <c r="Q5">
        <f t="shared" ref="Q5:Q23" si="6">ABS(P5-O5)</f>
        <v>61.498701298701292</v>
      </c>
      <c r="R5">
        <f t="shared" ref="R5:R23" si="7">Q5^2</f>
        <v>3782.0902614268839</v>
      </c>
      <c r="S5" s="12">
        <f t="shared" ref="S5:S23" si="8">Q5/P5</f>
        <v>0.22082015985376269</v>
      </c>
      <c r="U5" s="6" t="s">
        <v>20</v>
      </c>
      <c r="V5" s="7">
        <f>AVERAGE(Q3:Q23)</f>
        <v>86.215460729746482</v>
      </c>
      <c r="AB5">
        <v>23</v>
      </c>
      <c r="AC5">
        <f t="shared" si="4"/>
        <v>3069.8103896103894</v>
      </c>
    </row>
    <row r="6" spans="1:29" x14ac:dyDescent="0.25">
      <c r="A6">
        <v>3</v>
      </c>
      <c r="B6">
        <v>389</v>
      </c>
      <c r="C6">
        <f t="shared" si="2"/>
        <v>1167</v>
      </c>
      <c r="D6">
        <f t="shared" si="3"/>
        <v>151321</v>
      </c>
      <c r="E6">
        <f t="shared" si="0"/>
        <v>6670</v>
      </c>
      <c r="F6">
        <f t="shared" si="1"/>
        <v>49</v>
      </c>
      <c r="H6" s="3" t="s">
        <v>9</v>
      </c>
      <c r="I6" s="4">
        <f>SUM(F3:F23)/(I3-1)</f>
        <v>38.5</v>
      </c>
      <c r="N6">
        <v>3</v>
      </c>
      <c r="O6">
        <v>389</v>
      </c>
      <c r="P6">
        <f t="shared" si="5"/>
        <v>411.4207792207792</v>
      </c>
      <c r="Q6">
        <f t="shared" si="6"/>
        <v>22.420779220779195</v>
      </c>
      <c r="R6">
        <f t="shared" si="7"/>
        <v>502.69134086692412</v>
      </c>
      <c r="S6" s="12">
        <f t="shared" si="8"/>
        <v>5.4495981615813371E-2</v>
      </c>
      <c r="AB6">
        <v>24</v>
      </c>
      <c r="AC6">
        <f t="shared" si="4"/>
        <v>3202.7298701298696</v>
      </c>
    </row>
    <row r="7" spans="1:29" x14ac:dyDescent="0.25">
      <c r="A7">
        <v>4</v>
      </c>
      <c r="B7">
        <v>453</v>
      </c>
      <c r="C7">
        <f t="shared" si="2"/>
        <v>1812</v>
      </c>
      <c r="D7">
        <f t="shared" si="3"/>
        <v>205209</v>
      </c>
      <c r="E7">
        <f t="shared" si="0"/>
        <v>5333.1428571428569</v>
      </c>
      <c r="F7">
        <f t="shared" si="1"/>
        <v>36</v>
      </c>
      <c r="N7">
        <v>4</v>
      </c>
      <c r="O7">
        <v>453</v>
      </c>
      <c r="P7">
        <f t="shared" si="5"/>
        <v>544.34025974025974</v>
      </c>
      <c r="Q7">
        <f t="shared" si="6"/>
        <v>91.340259740259739</v>
      </c>
      <c r="R7">
        <f t="shared" si="7"/>
        <v>8343.0430494181146</v>
      </c>
      <c r="S7" s="12">
        <f t="shared" si="8"/>
        <v>0.16779993415119457</v>
      </c>
      <c r="AB7">
        <v>25</v>
      </c>
      <c r="AC7">
        <f t="shared" si="4"/>
        <v>3335.6493506493507</v>
      </c>
    </row>
    <row r="8" spans="1:29" x14ac:dyDescent="0.25">
      <c r="A8">
        <v>5</v>
      </c>
      <c r="B8">
        <v>537</v>
      </c>
      <c r="C8">
        <f t="shared" si="2"/>
        <v>2685</v>
      </c>
      <c r="D8">
        <f t="shared" si="3"/>
        <v>288369</v>
      </c>
      <c r="E8">
        <f t="shared" si="0"/>
        <v>4024.2857142857147</v>
      </c>
      <c r="F8">
        <f t="shared" si="1"/>
        <v>25</v>
      </c>
      <c r="H8" s="6" t="s">
        <v>10</v>
      </c>
      <c r="I8" s="7">
        <f>I5/I6</f>
        <v>132.91948051948052</v>
      </c>
      <c r="N8">
        <v>5</v>
      </c>
      <c r="O8">
        <v>537</v>
      </c>
      <c r="P8">
        <f t="shared" si="5"/>
        <v>677.25974025974028</v>
      </c>
      <c r="Q8">
        <f t="shared" si="6"/>
        <v>140.25974025974028</v>
      </c>
      <c r="R8">
        <f t="shared" si="7"/>
        <v>19672.794737729808</v>
      </c>
      <c r="S8" s="12">
        <f t="shared" si="8"/>
        <v>0.20709888971984125</v>
      </c>
      <c r="AB8">
        <v>26</v>
      </c>
      <c r="AC8">
        <f t="shared" si="4"/>
        <v>3468.5688311688309</v>
      </c>
    </row>
    <row r="9" spans="1:29" x14ac:dyDescent="0.25">
      <c r="A9">
        <v>6</v>
      </c>
      <c r="B9">
        <v>624</v>
      </c>
      <c r="C9">
        <f t="shared" si="2"/>
        <v>3744</v>
      </c>
      <c r="D9">
        <f t="shared" si="3"/>
        <v>389376</v>
      </c>
      <c r="E9">
        <f t="shared" si="0"/>
        <v>2871.4285714285716</v>
      </c>
      <c r="F9">
        <f t="shared" si="1"/>
        <v>16</v>
      </c>
      <c r="H9" s="6" t="s">
        <v>11</v>
      </c>
      <c r="I9" s="7">
        <f>AVERAGE(B3:B23)-AVERAGE(A3:A23)*I8</f>
        <v>12.662337662337677</v>
      </c>
      <c r="N9">
        <v>6</v>
      </c>
      <c r="O9">
        <v>624</v>
      </c>
      <c r="P9">
        <f t="shared" si="5"/>
        <v>810.17922077922071</v>
      </c>
      <c r="Q9">
        <f t="shared" si="6"/>
        <v>186.17922077922071</v>
      </c>
      <c r="R9">
        <f t="shared" si="7"/>
        <v>34662.702249957809</v>
      </c>
      <c r="S9" s="12">
        <f t="shared" si="8"/>
        <v>0.22980004424225514</v>
      </c>
      <c r="AB9">
        <v>27</v>
      </c>
      <c r="AC9">
        <f t="shared" si="4"/>
        <v>3601.488311688312</v>
      </c>
    </row>
    <row r="10" spans="1:29" x14ac:dyDescent="0.25">
      <c r="A10">
        <v>7</v>
      </c>
      <c r="B10">
        <v>730</v>
      </c>
      <c r="C10">
        <f t="shared" si="2"/>
        <v>5110</v>
      </c>
      <c r="D10">
        <f t="shared" si="3"/>
        <v>532900</v>
      </c>
      <c r="E10">
        <f t="shared" si="0"/>
        <v>1835.5714285714287</v>
      </c>
      <c r="F10">
        <f t="shared" si="1"/>
        <v>9</v>
      </c>
      <c r="N10">
        <v>7</v>
      </c>
      <c r="O10">
        <v>730</v>
      </c>
      <c r="P10">
        <f t="shared" si="5"/>
        <v>943.09870129870126</v>
      </c>
      <c r="Q10">
        <f t="shared" si="6"/>
        <v>213.09870129870126</v>
      </c>
      <c r="R10">
        <f t="shared" si="7"/>
        <v>45411.056495193101</v>
      </c>
      <c r="S10" s="12">
        <f t="shared" si="8"/>
        <v>0.22595588458053442</v>
      </c>
      <c r="AB10">
        <v>28</v>
      </c>
      <c r="AC10">
        <f t="shared" si="4"/>
        <v>3734.4077922077922</v>
      </c>
    </row>
    <row r="11" spans="1:29" x14ac:dyDescent="0.25">
      <c r="A11">
        <v>8</v>
      </c>
      <c r="B11">
        <v>1065</v>
      </c>
      <c r="C11">
        <f t="shared" si="2"/>
        <v>8520</v>
      </c>
      <c r="D11">
        <f t="shared" si="3"/>
        <v>1134225</v>
      </c>
      <c r="E11">
        <f t="shared" si="0"/>
        <v>553.71428571428578</v>
      </c>
      <c r="F11">
        <f t="shared" si="1"/>
        <v>4</v>
      </c>
      <c r="N11">
        <v>8</v>
      </c>
      <c r="O11">
        <v>1065</v>
      </c>
      <c r="P11">
        <f t="shared" si="5"/>
        <v>1076.0181818181818</v>
      </c>
      <c r="Q11">
        <f t="shared" si="6"/>
        <v>11.018181818181802</v>
      </c>
      <c r="R11">
        <f t="shared" si="7"/>
        <v>121.40033057851203</v>
      </c>
      <c r="S11" s="12">
        <f t="shared" si="8"/>
        <v>1.0239772900086161E-2</v>
      </c>
      <c r="AB11">
        <v>29</v>
      </c>
      <c r="AC11">
        <f t="shared" si="4"/>
        <v>3867.3272727272724</v>
      </c>
    </row>
    <row r="12" spans="1:29" x14ac:dyDescent="0.25">
      <c r="A12">
        <v>9</v>
      </c>
      <c r="B12">
        <v>1132</v>
      </c>
      <c r="C12">
        <f t="shared" si="2"/>
        <v>10188</v>
      </c>
      <c r="D12">
        <f t="shared" si="3"/>
        <v>1281424</v>
      </c>
      <c r="E12">
        <f t="shared" si="0"/>
        <v>209.85714285714289</v>
      </c>
      <c r="F12">
        <f t="shared" si="1"/>
        <v>1</v>
      </c>
      <c r="N12">
        <v>9</v>
      </c>
      <c r="O12">
        <v>1132</v>
      </c>
      <c r="P12">
        <f t="shared" si="5"/>
        <v>1208.9376623376622</v>
      </c>
      <c r="Q12">
        <f t="shared" si="6"/>
        <v>76.937662337662232</v>
      </c>
      <c r="R12">
        <f t="shared" si="7"/>
        <v>5919.4038859841294</v>
      </c>
      <c r="S12" s="12">
        <f t="shared" si="8"/>
        <v>6.364071923186819E-2</v>
      </c>
      <c r="AB12">
        <v>30</v>
      </c>
      <c r="AC12">
        <f t="shared" si="4"/>
        <v>4000.2467532467535</v>
      </c>
    </row>
    <row r="13" spans="1:29" x14ac:dyDescent="0.25">
      <c r="A13">
        <v>10</v>
      </c>
      <c r="B13">
        <v>1234</v>
      </c>
      <c r="C13">
        <f t="shared" si="2"/>
        <v>12340</v>
      </c>
      <c r="D13">
        <f t="shared" si="3"/>
        <v>1522756</v>
      </c>
      <c r="E13">
        <f t="shared" si="0"/>
        <v>0</v>
      </c>
      <c r="F13">
        <f t="shared" si="1"/>
        <v>0</v>
      </c>
      <c r="N13">
        <v>10</v>
      </c>
      <c r="O13">
        <v>1234</v>
      </c>
      <c r="P13">
        <f t="shared" si="5"/>
        <v>1341.8571428571429</v>
      </c>
      <c r="Q13">
        <f t="shared" si="6"/>
        <v>107.85714285714289</v>
      </c>
      <c r="R13">
        <f t="shared" si="7"/>
        <v>11633.16326530613</v>
      </c>
      <c r="S13" s="12">
        <f t="shared" si="8"/>
        <v>8.0379005642499751E-2</v>
      </c>
      <c r="AB13">
        <v>31</v>
      </c>
      <c r="AC13">
        <f t="shared" si="4"/>
        <v>4133.1662337662337</v>
      </c>
    </row>
    <row r="14" spans="1:29" x14ac:dyDescent="0.25">
      <c r="A14">
        <v>11</v>
      </c>
      <c r="B14">
        <v>1443</v>
      </c>
      <c r="C14">
        <f t="shared" si="2"/>
        <v>15873</v>
      </c>
      <c r="D14">
        <f t="shared" si="3"/>
        <v>2082249</v>
      </c>
      <c r="E14">
        <f t="shared" si="0"/>
        <v>101.14285714285711</v>
      </c>
      <c r="F14">
        <f t="shared" si="1"/>
        <v>1</v>
      </c>
      <c r="N14">
        <v>11</v>
      </c>
      <c r="O14">
        <v>1443</v>
      </c>
      <c r="P14">
        <f t="shared" si="5"/>
        <v>1474.7766233766233</v>
      </c>
      <c r="Q14">
        <f t="shared" si="6"/>
        <v>31.77662337662332</v>
      </c>
      <c r="R14">
        <f t="shared" si="7"/>
        <v>1009.7537932197637</v>
      </c>
      <c r="S14" s="12">
        <f t="shared" si="8"/>
        <v>2.1546736551782401E-2</v>
      </c>
      <c r="AB14">
        <v>32</v>
      </c>
      <c r="AC14">
        <f t="shared" si="4"/>
        <v>4266.0857142857139</v>
      </c>
    </row>
    <row r="15" spans="1:29" x14ac:dyDescent="0.25">
      <c r="A15">
        <v>12</v>
      </c>
      <c r="B15">
        <v>1655</v>
      </c>
      <c r="C15">
        <f t="shared" si="2"/>
        <v>19860</v>
      </c>
      <c r="D15">
        <f t="shared" si="3"/>
        <v>2739025</v>
      </c>
      <c r="E15">
        <f t="shared" si="0"/>
        <v>626.28571428571422</v>
      </c>
      <c r="F15">
        <f t="shared" si="1"/>
        <v>4</v>
      </c>
      <c r="N15">
        <v>12</v>
      </c>
      <c r="O15">
        <v>1655</v>
      </c>
      <c r="P15">
        <f t="shared" si="5"/>
        <v>1607.6961038961038</v>
      </c>
      <c r="Q15">
        <f t="shared" si="6"/>
        <v>47.30389610389625</v>
      </c>
      <c r="R15">
        <f t="shared" si="7"/>
        <v>2237.658586608211</v>
      </c>
      <c r="S15" s="12">
        <f t="shared" si="8"/>
        <v>2.9423406568728758E-2</v>
      </c>
      <c r="AB15">
        <v>33</v>
      </c>
      <c r="AC15">
        <f t="shared" si="4"/>
        <v>4399.0051948051942</v>
      </c>
    </row>
    <row r="16" spans="1:29" x14ac:dyDescent="0.25">
      <c r="A16">
        <v>13</v>
      </c>
      <c r="B16">
        <v>1811</v>
      </c>
      <c r="C16">
        <f t="shared" si="2"/>
        <v>23543</v>
      </c>
      <c r="D16">
        <f t="shared" si="3"/>
        <v>3279721</v>
      </c>
      <c r="E16">
        <f t="shared" si="0"/>
        <v>1407.4285714285713</v>
      </c>
      <c r="F16">
        <f t="shared" si="1"/>
        <v>9</v>
      </c>
      <c r="H16" s="5" t="str">
        <f>CONCATENATE("y = ", ROUND(I8, 4), "x + ", ROUND(I9, 4))</f>
        <v>y = 132.9195x + 12.6623</v>
      </c>
      <c r="I16" s="5"/>
      <c r="N16">
        <v>13</v>
      </c>
      <c r="O16">
        <v>1811</v>
      </c>
      <c r="P16">
        <f t="shared" si="5"/>
        <v>1740.6155844155844</v>
      </c>
      <c r="Q16">
        <f t="shared" si="6"/>
        <v>70.384415584415592</v>
      </c>
      <c r="R16">
        <f t="shared" si="7"/>
        <v>4953.9659571597249</v>
      </c>
      <c r="S16" s="12">
        <f t="shared" si="8"/>
        <v>4.0436507758861255E-2</v>
      </c>
      <c r="AB16">
        <v>34</v>
      </c>
      <c r="AC16">
        <f t="shared" si="4"/>
        <v>4531.9246753246753</v>
      </c>
    </row>
    <row r="17" spans="1:29" x14ac:dyDescent="0.25">
      <c r="A17">
        <v>14</v>
      </c>
      <c r="B17">
        <v>1952</v>
      </c>
      <c r="C17">
        <f t="shared" si="2"/>
        <v>27328</v>
      </c>
      <c r="D17">
        <f t="shared" si="3"/>
        <v>3810304</v>
      </c>
      <c r="E17">
        <f t="shared" si="0"/>
        <v>2440.5714285714284</v>
      </c>
      <c r="F17">
        <f t="shared" si="1"/>
        <v>16</v>
      </c>
      <c r="N17">
        <v>14</v>
      </c>
      <c r="O17">
        <v>1952</v>
      </c>
      <c r="P17">
        <f t="shared" si="5"/>
        <v>1873.5350649350648</v>
      </c>
      <c r="Q17">
        <f t="shared" si="6"/>
        <v>78.464935064935162</v>
      </c>
      <c r="R17">
        <f t="shared" si="7"/>
        <v>6156.7460347444912</v>
      </c>
      <c r="S17" s="12">
        <f t="shared" si="8"/>
        <v>4.1880686694089009E-2</v>
      </c>
      <c r="AB17">
        <v>35</v>
      </c>
      <c r="AC17">
        <f t="shared" si="4"/>
        <v>4664.8441558441555</v>
      </c>
    </row>
    <row r="18" spans="1:29" x14ac:dyDescent="0.25">
      <c r="A18">
        <v>15</v>
      </c>
      <c r="B18">
        <v>2009</v>
      </c>
      <c r="C18">
        <f t="shared" si="2"/>
        <v>30135</v>
      </c>
      <c r="D18">
        <f t="shared" si="3"/>
        <v>4036081</v>
      </c>
      <c r="E18">
        <f t="shared" si="0"/>
        <v>3335.7142857142853</v>
      </c>
      <c r="F18">
        <f t="shared" si="1"/>
        <v>25</v>
      </c>
      <c r="N18">
        <v>15</v>
      </c>
      <c r="O18">
        <v>2009</v>
      </c>
      <c r="P18">
        <f t="shared" si="5"/>
        <v>2006.4545454545455</v>
      </c>
      <c r="Q18">
        <f t="shared" si="6"/>
        <v>2.5454545454545041</v>
      </c>
      <c r="R18">
        <f t="shared" si="7"/>
        <v>6.4793388429749958</v>
      </c>
      <c r="S18" s="12">
        <f t="shared" si="8"/>
        <v>1.2686330478908769E-3</v>
      </c>
      <c r="AB18">
        <v>36</v>
      </c>
      <c r="AC18">
        <f t="shared" si="4"/>
        <v>4797.7636363636357</v>
      </c>
    </row>
    <row r="19" spans="1:29" x14ac:dyDescent="0.25">
      <c r="A19">
        <v>16</v>
      </c>
      <c r="B19">
        <v>2115</v>
      </c>
      <c r="C19">
        <f t="shared" si="2"/>
        <v>33840</v>
      </c>
      <c r="D19">
        <f t="shared" si="3"/>
        <v>4473225</v>
      </c>
      <c r="E19">
        <f t="shared" si="0"/>
        <v>4638.8571428571431</v>
      </c>
      <c r="F19">
        <f t="shared" si="1"/>
        <v>36</v>
      </c>
      <c r="N19">
        <v>16</v>
      </c>
      <c r="O19">
        <v>2115</v>
      </c>
      <c r="P19">
        <f t="shared" si="5"/>
        <v>2139.3740259740262</v>
      </c>
      <c r="Q19">
        <f t="shared" si="6"/>
        <v>24.374025974026154</v>
      </c>
      <c r="R19">
        <f t="shared" si="7"/>
        <v>594.09314218250154</v>
      </c>
      <c r="S19" s="12">
        <f t="shared" si="8"/>
        <v>1.1393064362800708E-2</v>
      </c>
      <c r="AB19">
        <v>37</v>
      </c>
      <c r="AC19">
        <f t="shared" si="4"/>
        <v>4930.6831168831168</v>
      </c>
    </row>
    <row r="20" spans="1:29" x14ac:dyDescent="0.25">
      <c r="A20">
        <v>17</v>
      </c>
      <c r="B20">
        <v>2289</v>
      </c>
      <c r="C20">
        <f t="shared" si="2"/>
        <v>38913</v>
      </c>
      <c r="D20">
        <f t="shared" si="3"/>
        <v>5239521</v>
      </c>
      <c r="E20">
        <f t="shared" si="0"/>
        <v>6630</v>
      </c>
      <c r="F20">
        <f t="shared" si="1"/>
        <v>49</v>
      </c>
      <c r="N20">
        <v>17</v>
      </c>
      <c r="O20">
        <v>2289</v>
      </c>
      <c r="P20">
        <f t="shared" si="5"/>
        <v>2272.2935064935064</v>
      </c>
      <c r="Q20">
        <f t="shared" si="6"/>
        <v>16.706493506493644</v>
      </c>
      <c r="R20">
        <f t="shared" si="7"/>
        <v>279.10692528251428</v>
      </c>
      <c r="S20" s="12">
        <f t="shared" si="8"/>
        <v>7.3522603742657774E-3</v>
      </c>
      <c r="AB20">
        <v>38</v>
      </c>
      <c r="AC20">
        <f t="shared" si="4"/>
        <v>5063.602597402597</v>
      </c>
    </row>
    <row r="21" spans="1:29" x14ac:dyDescent="0.25">
      <c r="A21">
        <v>18</v>
      </c>
      <c r="B21">
        <v>2490</v>
      </c>
      <c r="C21">
        <f t="shared" si="2"/>
        <v>44820</v>
      </c>
      <c r="D21">
        <f t="shared" si="3"/>
        <v>6200100</v>
      </c>
      <c r="E21">
        <f t="shared" si="0"/>
        <v>9185.1428571428569</v>
      </c>
      <c r="F21">
        <f t="shared" si="1"/>
        <v>64</v>
      </c>
      <c r="N21">
        <v>18</v>
      </c>
      <c r="O21">
        <v>2490</v>
      </c>
      <c r="P21">
        <f t="shared" si="5"/>
        <v>2405.2129870129866</v>
      </c>
      <c r="Q21">
        <f t="shared" si="6"/>
        <v>84.787012987013441</v>
      </c>
      <c r="R21">
        <f t="shared" si="7"/>
        <v>7188.8375712599855</v>
      </c>
      <c r="S21" s="12">
        <f t="shared" si="8"/>
        <v>3.5251353391497237E-2</v>
      </c>
      <c r="AB21">
        <v>39</v>
      </c>
      <c r="AC21">
        <f t="shared" si="4"/>
        <v>5196.5220779220772</v>
      </c>
    </row>
    <row r="22" spans="1:29" x14ac:dyDescent="0.25">
      <c r="A22">
        <v>19</v>
      </c>
      <c r="B22">
        <v>2615</v>
      </c>
      <c r="C22">
        <f t="shared" si="2"/>
        <v>49685</v>
      </c>
      <c r="D22">
        <f t="shared" si="3"/>
        <v>6838225</v>
      </c>
      <c r="E22">
        <f t="shared" si="0"/>
        <v>11458.285714285714</v>
      </c>
      <c r="F22">
        <f t="shared" si="1"/>
        <v>81</v>
      </c>
      <c r="N22">
        <v>19</v>
      </c>
      <c r="O22">
        <v>2615</v>
      </c>
      <c r="P22">
        <f t="shared" si="5"/>
        <v>2538.1324675324677</v>
      </c>
      <c r="Q22">
        <f t="shared" si="6"/>
        <v>76.867532467532328</v>
      </c>
      <c r="R22">
        <f t="shared" si="7"/>
        <v>5908.6175476471362</v>
      </c>
      <c r="S22" s="12">
        <f t="shared" si="8"/>
        <v>3.0285075129377202E-2</v>
      </c>
      <c r="AB22">
        <v>40</v>
      </c>
      <c r="AC22">
        <f t="shared" si="4"/>
        <v>5329.4415584415583</v>
      </c>
    </row>
    <row r="23" spans="1:29" x14ac:dyDescent="0.25">
      <c r="A23">
        <v>20</v>
      </c>
      <c r="B23">
        <v>2679</v>
      </c>
      <c r="C23">
        <f t="shared" si="2"/>
        <v>53580</v>
      </c>
      <c r="D23">
        <f t="shared" si="3"/>
        <v>7177041</v>
      </c>
      <c r="E23">
        <f t="shared" si="0"/>
        <v>13371.428571428571</v>
      </c>
      <c r="F23">
        <f t="shared" si="1"/>
        <v>100</v>
      </c>
      <c r="N23">
        <v>20</v>
      </c>
      <c r="O23">
        <v>2679</v>
      </c>
      <c r="P23">
        <f t="shared" si="5"/>
        <v>2671.0519480519479</v>
      </c>
      <c r="Q23">
        <f t="shared" si="6"/>
        <v>7.9480519480521252</v>
      </c>
      <c r="R23">
        <f t="shared" si="7"/>
        <v>63.17152976893518</v>
      </c>
      <c r="S23" s="12">
        <f t="shared" si="8"/>
        <v>2.975626121329763E-3</v>
      </c>
    </row>
    <row r="24" spans="1:29" x14ac:dyDescent="0.25">
      <c r="S24" s="12"/>
    </row>
    <row r="25" spans="1:29" x14ac:dyDescent="0.25">
      <c r="S25" s="12"/>
    </row>
    <row r="26" spans="1:29" x14ac:dyDescent="0.25">
      <c r="S26" s="12"/>
    </row>
    <row r="27" spans="1:29" x14ac:dyDescent="0.25">
      <c r="S27" s="12"/>
    </row>
    <row r="28" spans="1:29" x14ac:dyDescent="0.25">
      <c r="S28" s="12"/>
    </row>
    <row r="29" spans="1:29" x14ac:dyDescent="0.25">
      <c r="S29" s="12"/>
    </row>
    <row r="30" spans="1:29" x14ac:dyDescent="0.25">
      <c r="S30" s="12"/>
    </row>
    <row r="31" spans="1:29" x14ac:dyDescent="0.25">
      <c r="S31" s="12"/>
    </row>
    <row r="32" spans="1:29" x14ac:dyDescent="0.25">
      <c r="S32" s="12"/>
    </row>
    <row r="33" spans="19:19" x14ac:dyDescent="0.25">
      <c r="S33" s="12"/>
    </row>
    <row r="34" spans="19:19" x14ac:dyDescent="0.25">
      <c r="S34" s="12"/>
    </row>
    <row r="35" spans="19:19" x14ac:dyDescent="0.25">
      <c r="S35" s="12"/>
    </row>
    <row r="36" spans="19:19" x14ac:dyDescent="0.25">
      <c r="S36" s="12"/>
    </row>
    <row r="37" spans="19:19" x14ac:dyDescent="0.25">
      <c r="S37" s="12"/>
    </row>
    <row r="38" spans="19:19" x14ac:dyDescent="0.25">
      <c r="S38" s="12"/>
    </row>
    <row r="39" spans="19:19" x14ac:dyDescent="0.25">
      <c r="S39" s="12"/>
    </row>
    <row r="40" spans="19:19" x14ac:dyDescent="0.25">
      <c r="S40" s="12"/>
    </row>
    <row r="41" spans="19:19" x14ac:dyDescent="0.25">
      <c r="S41" s="12"/>
    </row>
    <row r="42" spans="19:19" x14ac:dyDescent="0.25">
      <c r="S42" s="12"/>
    </row>
    <row r="43" spans="19:19" x14ac:dyDescent="0.25">
      <c r="S43" s="12"/>
    </row>
    <row r="44" spans="19:19" x14ac:dyDescent="0.25">
      <c r="S44" s="12"/>
    </row>
    <row r="45" spans="19:19" x14ac:dyDescent="0.25">
      <c r="S45" s="12"/>
    </row>
    <row r="46" spans="19:19" x14ac:dyDescent="0.25">
      <c r="S46" s="12"/>
    </row>
    <row r="47" spans="19:19" x14ac:dyDescent="0.25">
      <c r="S47" s="12"/>
    </row>
    <row r="48" spans="19:19" x14ac:dyDescent="0.25">
      <c r="S48" s="12"/>
    </row>
    <row r="49" spans="19:19" x14ac:dyDescent="0.25">
      <c r="S49" s="12"/>
    </row>
    <row r="50" spans="19:19" x14ac:dyDescent="0.25">
      <c r="S50" s="12"/>
    </row>
    <row r="51" spans="19:19" x14ac:dyDescent="0.25">
      <c r="S51" s="12"/>
    </row>
    <row r="52" spans="19:19" x14ac:dyDescent="0.25">
      <c r="S52" s="12"/>
    </row>
    <row r="53" spans="19:19" x14ac:dyDescent="0.25">
      <c r="S53" s="12"/>
    </row>
    <row r="54" spans="19:19" x14ac:dyDescent="0.25">
      <c r="S54" s="12"/>
    </row>
    <row r="55" spans="19:19" x14ac:dyDescent="0.25">
      <c r="S55" s="12"/>
    </row>
    <row r="56" spans="19:19" x14ac:dyDescent="0.25">
      <c r="S56" s="12"/>
    </row>
    <row r="57" spans="19:19" x14ac:dyDescent="0.25">
      <c r="S57" s="12"/>
    </row>
    <row r="58" spans="19:19" x14ac:dyDescent="0.25">
      <c r="S58" s="12"/>
    </row>
    <row r="59" spans="19:19" x14ac:dyDescent="0.25">
      <c r="S59" s="12"/>
    </row>
    <row r="60" spans="19:19" x14ac:dyDescent="0.25">
      <c r="S60" s="12"/>
    </row>
    <row r="61" spans="19:19" x14ac:dyDescent="0.25">
      <c r="S61" s="12"/>
    </row>
    <row r="62" spans="19:19" x14ac:dyDescent="0.25">
      <c r="S62" s="12"/>
    </row>
    <row r="63" spans="19:19" x14ac:dyDescent="0.25">
      <c r="S63" s="12"/>
    </row>
    <row r="64" spans="19:19" x14ac:dyDescent="0.25">
      <c r="S64" s="12"/>
    </row>
    <row r="65" spans="19:19" x14ac:dyDescent="0.25">
      <c r="S65" s="12"/>
    </row>
    <row r="66" spans="19:19" x14ac:dyDescent="0.25">
      <c r="S66" s="12"/>
    </row>
    <row r="67" spans="19:19" x14ac:dyDescent="0.25">
      <c r="S67" s="12"/>
    </row>
    <row r="68" spans="19:19" x14ac:dyDescent="0.25">
      <c r="S68" s="12"/>
    </row>
    <row r="69" spans="19:19" x14ac:dyDescent="0.25">
      <c r="S69" s="12"/>
    </row>
    <row r="70" spans="19:19" x14ac:dyDescent="0.25">
      <c r="S70" s="12"/>
    </row>
    <row r="71" spans="19:19" x14ac:dyDescent="0.25">
      <c r="S71" s="12"/>
    </row>
    <row r="72" spans="19:19" x14ac:dyDescent="0.25">
      <c r="S72" s="12"/>
    </row>
    <row r="73" spans="19:19" x14ac:dyDescent="0.25">
      <c r="S73" s="12"/>
    </row>
    <row r="74" spans="19:19" x14ac:dyDescent="0.25">
      <c r="S74" s="12"/>
    </row>
    <row r="75" spans="19:19" x14ac:dyDescent="0.25">
      <c r="S75" s="12"/>
    </row>
    <row r="76" spans="19:19" x14ac:dyDescent="0.25">
      <c r="S76" s="12"/>
    </row>
    <row r="77" spans="19:19" x14ac:dyDescent="0.25">
      <c r="S77" s="12"/>
    </row>
    <row r="78" spans="19:19" x14ac:dyDescent="0.25">
      <c r="S78" s="12"/>
    </row>
    <row r="79" spans="19:19" x14ac:dyDescent="0.25">
      <c r="S79" s="12"/>
    </row>
    <row r="80" spans="19:19" x14ac:dyDescent="0.25">
      <c r="S80" s="12"/>
    </row>
    <row r="81" spans="19:19" x14ac:dyDescent="0.25">
      <c r="S81" s="12"/>
    </row>
    <row r="82" spans="19:19" x14ac:dyDescent="0.25">
      <c r="S82" s="12"/>
    </row>
    <row r="83" spans="19:19" x14ac:dyDescent="0.25">
      <c r="S83" s="12"/>
    </row>
    <row r="84" spans="19:19" x14ac:dyDescent="0.25">
      <c r="S84" s="12"/>
    </row>
    <row r="85" spans="19:19" x14ac:dyDescent="0.25">
      <c r="S85" s="12"/>
    </row>
    <row r="86" spans="19:19" x14ac:dyDescent="0.25">
      <c r="S86" s="12"/>
    </row>
    <row r="87" spans="19:19" x14ac:dyDescent="0.25">
      <c r="S87" s="12"/>
    </row>
    <row r="88" spans="19:19" x14ac:dyDescent="0.25">
      <c r="S88" s="12"/>
    </row>
    <row r="89" spans="19:19" x14ac:dyDescent="0.25">
      <c r="S89" s="12"/>
    </row>
    <row r="90" spans="19:19" x14ac:dyDescent="0.25">
      <c r="S90" s="12"/>
    </row>
    <row r="91" spans="19:19" x14ac:dyDescent="0.25">
      <c r="S91" s="12"/>
    </row>
    <row r="92" spans="19:19" x14ac:dyDescent="0.25">
      <c r="S92" s="12"/>
    </row>
    <row r="93" spans="19:19" x14ac:dyDescent="0.25">
      <c r="S93" s="12"/>
    </row>
    <row r="94" spans="19:19" x14ac:dyDescent="0.25">
      <c r="S94" s="12"/>
    </row>
    <row r="95" spans="19:19" x14ac:dyDescent="0.25">
      <c r="S95" s="12"/>
    </row>
    <row r="96" spans="19:19" x14ac:dyDescent="0.25">
      <c r="S96" s="12"/>
    </row>
    <row r="97" spans="19:19" x14ac:dyDescent="0.25">
      <c r="S97" s="12"/>
    </row>
    <row r="98" spans="19:19" x14ac:dyDescent="0.25">
      <c r="S98" s="12"/>
    </row>
    <row r="99" spans="19:19" x14ac:dyDescent="0.25">
      <c r="S99" s="12"/>
    </row>
    <row r="100" spans="19:19" x14ac:dyDescent="0.25">
      <c r="S100" s="12"/>
    </row>
    <row r="101" spans="19:19" x14ac:dyDescent="0.25">
      <c r="S101" s="12"/>
    </row>
    <row r="102" spans="19:19" x14ac:dyDescent="0.25">
      <c r="S102" s="12"/>
    </row>
    <row r="103" spans="19:19" x14ac:dyDescent="0.25">
      <c r="S103" s="12"/>
    </row>
    <row r="104" spans="19:19" x14ac:dyDescent="0.25">
      <c r="S104" s="12"/>
    </row>
    <row r="105" spans="19:19" x14ac:dyDescent="0.25">
      <c r="S105" s="12"/>
    </row>
    <row r="106" spans="19:19" x14ac:dyDescent="0.25">
      <c r="S106" s="12"/>
    </row>
    <row r="107" spans="19:19" x14ac:dyDescent="0.25">
      <c r="S107" s="12"/>
    </row>
    <row r="108" spans="19:19" x14ac:dyDescent="0.25">
      <c r="S108" s="12"/>
    </row>
    <row r="109" spans="19:19" x14ac:dyDescent="0.25">
      <c r="S109" s="12"/>
    </row>
    <row r="110" spans="19:19" x14ac:dyDescent="0.25">
      <c r="S110" s="12"/>
    </row>
    <row r="111" spans="19:19" x14ac:dyDescent="0.25">
      <c r="S111" s="12"/>
    </row>
    <row r="112" spans="19:19" x14ac:dyDescent="0.25">
      <c r="S112" s="12"/>
    </row>
    <row r="113" spans="19:19" x14ac:dyDescent="0.25">
      <c r="S113" s="12"/>
    </row>
    <row r="114" spans="19:19" x14ac:dyDescent="0.25">
      <c r="S114" s="12"/>
    </row>
    <row r="115" spans="19:19" x14ac:dyDescent="0.25">
      <c r="S115" s="12"/>
    </row>
    <row r="116" spans="19:19" x14ac:dyDescent="0.25">
      <c r="S116" s="12"/>
    </row>
    <row r="117" spans="19:19" x14ac:dyDescent="0.25">
      <c r="S117" s="12"/>
    </row>
    <row r="118" spans="19:19" x14ac:dyDescent="0.25">
      <c r="S118" s="12"/>
    </row>
    <row r="119" spans="19:19" x14ac:dyDescent="0.25">
      <c r="S119" s="12"/>
    </row>
    <row r="120" spans="19:19" x14ac:dyDescent="0.25">
      <c r="S120" s="12"/>
    </row>
    <row r="121" spans="19:19" x14ac:dyDescent="0.25">
      <c r="S121" s="12"/>
    </row>
    <row r="122" spans="19:19" x14ac:dyDescent="0.25">
      <c r="S122" s="12"/>
    </row>
    <row r="123" spans="19:19" x14ac:dyDescent="0.25">
      <c r="S123" s="12"/>
    </row>
    <row r="124" spans="19:19" x14ac:dyDescent="0.25">
      <c r="S124" s="12"/>
    </row>
    <row r="125" spans="19:19" x14ac:dyDescent="0.25">
      <c r="S125" s="12"/>
    </row>
    <row r="126" spans="19:19" x14ac:dyDescent="0.25">
      <c r="S126" s="12"/>
    </row>
    <row r="127" spans="19:19" x14ac:dyDescent="0.25">
      <c r="S127" s="12"/>
    </row>
    <row r="128" spans="19:19" x14ac:dyDescent="0.25">
      <c r="S128" s="12"/>
    </row>
    <row r="129" spans="19:19" x14ac:dyDescent="0.25">
      <c r="S129" s="12"/>
    </row>
    <row r="130" spans="19:19" x14ac:dyDescent="0.25">
      <c r="S130" s="12"/>
    </row>
    <row r="131" spans="19:19" x14ac:dyDescent="0.25">
      <c r="S131" s="12"/>
    </row>
    <row r="132" spans="19:19" x14ac:dyDescent="0.25">
      <c r="S132" s="12"/>
    </row>
    <row r="133" spans="19:19" x14ac:dyDescent="0.25">
      <c r="S133" s="12"/>
    </row>
    <row r="134" spans="19:19" x14ac:dyDescent="0.25">
      <c r="S134" s="12"/>
    </row>
    <row r="135" spans="19:19" x14ac:dyDescent="0.25">
      <c r="S135" s="12"/>
    </row>
    <row r="136" spans="19:19" x14ac:dyDescent="0.25">
      <c r="S136" s="12"/>
    </row>
    <row r="137" spans="19:19" x14ac:dyDescent="0.25">
      <c r="S137" s="12"/>
    </row>
    <row r="138" spans="19:19" x14ac:dyDescent="0.25">
      <c r="S138" s="12"/>
    </row>
    <row r="139" spans="19:19" x14ac:dyDescent="0.25">
      <c r="S139" s="12"/>
    </row>
    <row r="140" spans="19:19" x14ac:dyDescent="0.25">
      <c r="S140" s="12"/>
    </row>
    <row r="141" spans="19:19" x14ac:dyDescent="0.25">
      <c r="S141" s="12"/>
    </row>
    <row r="142" spans="19:19" x14ac:dyDescent="0.25">
      <c r="S142" s="12"/>
    </row>
    <row r="143" spans="19:19" x14ac:dyDescent="0.25">
      <c r="S143" s="12"/>
    </row>
    <row r="144" spans="19:19" x14ac:dyDescent="0.25">
      <c r="S144" s="12"/>
    </row>
    <row r="145" spans="19:19" x14ac:dyDescent="0.25">
      <c r="S145" s="12"/>
    </row>
    <row r="146" spans="19:19" x14ac:dyDescent="0.25">
      <c r="S146" s="12"/>
    </row>
    <row r="147" spans="19:19" x14ac:dyDescent="0.25">
      <c r="S147" s="12"/>
    </row>
    <row r="148" spans="19:19" x14ac:dyDescent="0.25">
      <c r="S148" s="12"/>
    </row>
    <row r="149" spans="19:19" x14ac:dyDescent="0.25">
      <c r="S149" s="12"/>
    </row>
    <row r="150" spans="19:19" x14ac:dyDescent="0.25">
      <c r="S150" s="12"/>
    </row>
    <row r="151" spans="19:19" x14ac:dyDescent="0.25">
      <c r="S151" s="12"/>
    </row>
    <row r="152" spans="19:19" x14ac:dyDescent="0.25">
      <c r="S152" s="12"/>
    </row>
    <row r="153" spans="19:19" x14ac:dyDescent="0.25">
      <c r="S153" s="12"/>
    </row>
    <row r="154" spans="19:19" x14ac:dyDescent="0.25">
      <c r="S154" s="12"/>
    </row>
    <row r="155" spans="19:19" x14ac:dyDescent="0.25">
      <c r="S155" s="12"/>
    </row>
    <row r="156" spans="19:19" x14ac:dyDescent="0.25">
      <c r="S156" s="12"/>
    </row>
    <row r="157" spans="19:19" x14ac:dyDescent="0.25">
      <c r="S157" s="12"/>
    </row>
    <row r="158" spans="19:19" x14ac:dyDescent="0.25">
      <c r="S158" s="12"/>
    </row>
    <row r="159" spans="19:19" x14ac:dyDescent="0.25">
      <c r="S159" s="12"/>
    </row>
    <row r="160" spans="19:19" x14ac:dyDescent="0.25">
      <c r="S160" s="12"/>
    </row>
    <row r="161" spans="19:19" x14ac:dyDescent="0.25">
      <c r="S161" s="12"/>
    </row>
    <row r="162" spans="19:19" x14ac:dyDescent="0.25">
      <c r="S162" s="12"/>
    </row>
    <row r="163" spans="19:19" x14ac:dyDescent="0.25">
      <c r="S163" s="12"/>
    </row>
    <row r="164" spans="19:19" x14ac:dyDescent="0.25">
      <c r="S164" s="12"/>
    </row>
    <row r="165" spans="19:19" x14ac:dyDescent="0.25">
      <c r="S165" s="12"/>
    </row>
    <row r="166" spans="19:19" x14ac:dyDescent="0.25">
      <c r="S166" s="12"/>
    </row>
    <row r="167" spans="19:19" x14ac:dyDescent="0.25">
      <c r="S167" s="12"/>
    </row>
    <row r="168" spans="19:19" x14ac:dyDescent="0.25">
      <c r="S168" s="12"/>
    </row>
    <row r="169" spans="19:19" x14ac:dyDescent="0.25">
      <c r="S169" s="12"/>
    </row>
    <row r="170" spans="19:19" x14ac:dyDescent="0.25">
      <c r="S170" s="12"/>
    </row>
    <row r="171" spans="19:19" x14ac:dyDescent="0.25">
      <c r="S171" s="12"/>
    </row>
    <row r="172" spans="19:19" x14ac:dyDescent="0.25">
      <c r="S172" s="12"/>
    </row>
    <row r="173" spans="19:19" x14ac:dyDescent="0.25">
      <c r="S173" s="12"/>
    </row>
    <row r="174" spans="19:19" x14ac:dyDescent="0.25">
      <c r="S174" s="12"/>
    </row>
    <row r="175" spans="19:19" x14ac:dyDescent="0.25">
      <c r="S175" s="12"/>
    </row>
    <row r="176" spans="19:19" x14ac:dyDescent="0.25">
      <c r="S176" s="12"/>
    </row>
    <row r="177" spans="19:19" x14ac:dyDescent="0.25">
      <c r="S177" s="12"/>
    </row>
    <row r="178" spans="19:19" x14ac:dyDescent="0.25">
      <c r="S178" s="12"/>
    </row>
    <row r="179" spans="19:19" x14ac:dyDescent="0.25">
      <c r="S179" s="12"/>
    </row>
    <row r="180" spans="19:19" x14ac:dyDescent="0.25">
      <c r="S180" s="12"/>
    </row>
    <row r="181" spans="19:19" x14ac:dyDescent="0.25">
      <c r="S181" s="12"/>
    </row>
    <row r="182" spans="19:19" x14ac:dyDescent="0.25">
      <c r="S182" s="12"/>
    </row>
    <row r="183" spans="19:19" x14ac:dyDescent="0.25">
      <c r="S183" s="12"/>
    </row>
    <row r="184" spans="19:19" x14ac:dyDescent="0.25">
      <c r="S184" s="12"/>
    </row>
    <row r="185" spans="19:19" x14ac:dyDescent="0.25">
      <c r="S185" s="12"/>
    </row>
    <row r="186" spans="19:19" x14ac:dyDescent="0.25">
      <c r="S186" s="12"/>
    </row>
    <row r="187" spans="19:19" x14ac:dyDescent="0.25">
      <c r="S187" s="12"/>
    </row>
    <row r="188" spans="19:19" x14ac:dyDescent="0.25">
      <c r="S188" s="12"/>
    </row>
    <row r="189" spans="19:19" x14ac:dyDescent="0.25">
      <c r="S189" s="12"/>
    </row>
    <row r="190" spans="19:19" x14ac:dyDescent="0.25">
      <c r="S190" s="12"/>
    </row>
    <row r="191" spans="19:19" x14ac:dyDescent="0.25">
      <c r="S191" s="12"/>
    </row>
    <row r="192" spans="19:19" x14ac:dyDescent="0.25">
      <c r="S192" s="12"/>
    </row>
    <row r="193" spans="19:19" x14ac:dyDescent="0.25">
      <c r="S193" s="12"/>
    </row>
    <row r="194" spans="19:19" x14ac:dyDescent="0.25">
      <c r="S194" s="12"/>
    </row>
    <row r="195" spans="19:19" x14ac:dyDescent="0.25">
      <c r="S195" s="12"/>
    </row>
    <row r="196" spans="19:19" x14ac:dyDescent="0.25">
      <c r="S196" s="12"/>
    </row>
    <row r="197" spans="19:19" x14ac:dyDescent="0.25">
      <c r="S197" s="12"/>
    </row>
    <row r="198" spans="19:19" x14ac:dyDescent="0.25">
      <c r="S198" s="12"/>
    </row>
    <row r="199" spans="19:19" x14ac:dyDescent="0.25">
      <c r="S199" s="12"/>
    </row>
    <row r="200" spans="19:19" x14ac:dyDescent="0.25">
      <c r="S200" s="12"/>
    </row>
    <row r="201" spans="19:19" x14ac:dyDescent="0.25">
      <c r="S201" s="12"/>
    </row>
    <row r="202" spans="19:19" x14ac:dyDescent="0.25">
      <c r="S202" s="12"/>
    </row>
    <row r="203" spans="19:19" x14ac:dyDescent="0.25">
      <c r="S203" s="12"/>
    </row>
    <row r="204" spans="19:19" x14ac:dyDescent="0.25">
      <c r="S204" s="12"/>
    </row>
    <row r="205" spans="19:19" x14ac:dyDescent="0.25">
      <c r="S205" s="12"/>
    </row>
    <row r="206" spans="19:19" x14ac:dyDescent="0.25">
      <c r="S206" s="12"/>
    </row>
    <row r="207" spans="19:19" x14ac:dyDescent="0.25">
      <c r="S207" s="12"/>
    </row>
    <row r="208" spans="19:19" x14ac:dyDescent="0.25">
      <c r="S208" s="12"/>
    </row>
    <row r="209" spans="19:19" x14ac:dyDescent="0.25">
      <c r="S209" s="12"/>
    </row>
    <row r="210" spans="19:19" x14ac:dyDescent="0.25">
      <c r="S210" s="12"/>
    </row>
    <row r="211" spans="19:19" x14ac:dyDescent="0.25">
      <c r="S211" s="12"/>
    </row>
    <row r="212" spans="19:19" x14ac:dyDescent="0.25">
      <c r="S212" s="12"/>
    </row>
    <row r="213" spans="19:19" x14ac:dyDescent="0.25">
      <c r="S213" s="12"/>
    </row>
    <row r="214" spans="19:19" x14ac:dyDescent="0.25">
      <c r="S214" s="12"/>
    </row>
    <row r="215" spans="19:19" x14ac:dyDescent="0.25">
      <c r="S215" s="12"/>
    </row>
    <row r="216" spans="19:19" x14ac:dyDescent="0.25">
      <c r="S216" s="12"/>
    </row>
    <row r="217" spans="19:19" x14ac:dyDescent="0.25">
      <c r="S217" s="12"/>
    </row>
    <row r="218" spans="19:19" x14ac:dyDescent="0.25">
      <c r="S218" s="12"/>
    </row>
    <row r="219" spans="19:19" x14ac:dyDescent="0.25">
      <c r="S219" s="12"/>
    </row>
    <row r="220" spans="19:19" x14ac:dyDescent="0.25">
      <c r="S220" s="12"/>
    </row>
    <row r="221" spans="19:19" x14ac:dyDescent="0.25">
      <c r="S221" s="12"/>
    </row>
    <row r="222" spans="19:19" x14ac:dyDescent="0.25">
      <c r="S222" s="12"/>
    </row>
    <row r="223" spans="19:19" x14ac:dyDescent="0.25">
      <c r="S223" s="12"/>
    </row>
    <row r="224" spans="19:19" x14ac:dyDescent="0.25">
      <c r="S224" s="12"/>
    </row>
    <row r="225" spans="19:19" x14ac:dyDescent="0.25">
      <c r="S225" s="12"/>
    </row>
    <row r="226" spans="19:19" x14ac:dyDescent="0.25">
      <c r="S226" s="12"/>
    </row>
    <row r="227" spans="19:19" x14ac:dyDescent="0.25">
      <c r="S227" s="12"/>
    </row>
    <row r="228" spans="19:19" x14ac:dyDescent="0.25">
      <c r="S228" s="12"/>
    </row>
    <row r="229" spans="19:19" x14ac:dyDescent="0.25">
      <c r="S229" s="12"/>
    </row>
    <row r="230" spans="19:19" x14ac:dyDescent="0.25">
      <c r="S230" s="12"/>
    </row>
    <row r="231" spans="19:19" x14ac:dyDescent="0.25">
      <c r="S231" s="12"/>
    </row>
    <row r="232" spans="19:19" x14ac:dyDescent="0.25">
      <c r="S232" s="12"/>
    </row>
    <row r="233" spans="19:19" x14ac:dyDescent="0.25">
      <c r="S233" s="12"/>
    </row>
    <row r="234" spans="19:19" x14ac:dyDescent="0.25">
      <c r="S234" s="12"/>
    </row>
    <row r="235" spans="19:19" x14ac:dyDescent="0.25">
      <c r="S235" s="12"/>
    </row>
    <row r="236" spans="19:19" x14ac:dyDescent="0.25">
      <c r="S236" s="12"/>
    </row>
    <row r="237" spans="19:19" x14ac:dyDescent="0.25">
      <c r="S237" s="12"/>
    </row>
    <row r="238" spans="19:19" x14ac:dyDescent="0.25">
      <c r="S238" s="12"/>
    </row>
    <row r="239" spans="19:19" x14ac:dyDescent="0.25">
      <c r="S239" s="12"/>
    </row>
    <row r="240" spans="19:19" x14ac:dyDescent="0.25">
      <c r="S240" s="12"/>
    </row>
    <row r="241" spans="19:19" x14ac:dyDescent="0.25">
      <c r="S241" s="12"/>
    </row>
    <row r="242" spans="19:19" x14ac:dyDescent="0.25">
      <c r="S242" s="12"/>
    </row>
    <row r="243" spans="19:19" x14ac:dyDescent="0.25">
      <c r="S243" s="12"/>
    </row>
    <row r="244" spans="19:19" x14ac:dyDescent="0.25">
      <c r="S244" s="12"/>
    </row>
    <row r="245" spans="19:19" x14ac:dyDescent="0.25">
      <c r="S245" s="12"/>
    </row>
    <row r="246" spans="19:19" x14ac:dyDescent="0.25">
      <c r="S246" s="12"/>
    </row>
    <row r="247" spans="19:19" x14ac:dyDescent="0.25">
      <c r="S247" s="12"/>
    </row>
    <row r="248" spans="19:19" x14ac:dyDescent="0.25">
      <c r="S248" s="12"/>
    </row>
    <row r="249" spans="19:19" x14ac:dyDescent="0.25">
      <c r="S249" s="12"/>
    </row>
    <row r="250" spans="19:19" x14ac:dyDescent="0.25">
      <c r="S250" s="12"/>
    </row>
    <row r="251" spans="19:19" x14ac:dyDescent="0.25">
      <c r="S251" s="12"/>
    </row>
    <row r="252" spans="19:19" x14ac:dyDescent="0.25">
      <c r="S252" s="12"/>
    </row>
    <row r="253" spans="19:19" x14ac:dyDescent="0.25">
      <c r="S253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GDP_2000_2022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Nguyễn</dc:creator>
  <cp:lastModifiedBy>Nguyễn Hùng Tuấn</cp:lastModifiedBy>
  <dcterms:created xsi:type="dcterms:W3CDTF">2024-04-26T19:45:36Z</dcterms:created>
  <dcterms:modified xsi:type="dcterms:W3CDTF">2024-04-27T17:47:52Z</dcterms:modified>
</cp:coreProperties>
</file>