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UIT\IS403\LinearRegression\linear-regression\"/>
    </mc:Choice>
  </mc:AlternateContent>
  <xr:revisionPtr revIDLastSave="0" documentId="13_ncr:1_{7D77EF53-744F-4966-9296-F4F9F6393BF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Gas and Electric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3" l="1"/>
  <c r="H16" i="2"/>
  <c r="H16" i="3"/>
  <c r="D26" i="3"/>
  <c r="C26" i="3"/>
  <c r="D25" i="3"/>
  <c r="C25" i="3"/>
  <c r="D24" i="3"/>
  <c r="C24" i="3"/>
  <c r="F23" i="3"/>
  <c r="D23" i="3"/>
  <c r="C23" i="3"/>
  <c r="D22" i="3"/>
  <c r="C22" i="3"/>
  <c r="D21" i="3"/>
  <c r="C21" i="3"/>
  <c r="D20" i="3"/>
  <c r="C20" i="3"/>
  <c r="F19" i="3"/>
  <c r="D19" i="3"/>
  <c r="C19" i="3"/>
  <c r="D18" i="3"/>
  <c r="C18" i="3"/>
  <c r="D17" i="3"/>
  <c r="C17" i="3"/>
  <c r="D16" i="3"/>
  <c r="C16" i="3"/>
  <c r="F15" i="3"/>
  <c r="D15" i="3"/>
  <c r="C15" i="3"/>
  <c r="D14" i="3"/>
  <c r="C14" i="3"/>
  <c r="D13" i="3"/>
  <c r="C13" i="3"/>
  <c r="D12" i="3"/>
  <c r="C12" i="3"/>
  <c r="F11" i="3"/>
  <c r="D11" i="3"/>
  <c r="C11" i="3"/>
  <c r="D10" i="3"/>
  <c r="C10" i="3"/>
  <c r="D9" i="3"/>
  <c r="C9" i="3"/>
  <c r="D8" i="3"/>
  <c r="C8" i="3"/>
  <c r="D7" i="3"/>
  <c r="C7" i="3"/>
  <c r="F6" i="3"/>
  <c r="D6" i="3"/>
  <c r="C6" i="3"/>
  <c r="D5" i="3"/>
  <c r="C5" i="3"/>
  <c r="D4" i="3"/>
  <c r="C4" i="3"/>
  <c r="I3" i="3"/>
  <c r="F3" i="3"/>
  <c r="D3" i="3"/>
  <c r="C3" i="3"/>
  <c r="V2" i="3"/>
  <c r="I2" i="3"/>
  <c r="E24" i="3" s="1"/>
  <c r="I1" i="3"/>
  <c r="F26" i="3" s="1"/>
  <c r="B1" i="3"/>
  <c r="V5" i="2"/>
  <c r="V4" i="2"/>
  <c r="V3" i="2"/>
  <c r="V2" i="2"/>
  <c r="E9" i="3" l="1"/>
  <c r="E12" i="3"/>
  <c r="E20" i="3"/>
  <c r="E5" i="3"/>
  <c r="E16" i="3"/>
  <c r="F5" i="3"/>
  <c r="F12" i="3"/>
  <c r="E13" i="3"/>
  <c r="F16" i="3"/>
  <c r="E17" i="3"/>
  <c r="E4" i="3"/>
  <c r="F7" i="3"/>
  <c r="E8" i="3"/>
  <c r="E10" i="3"/>
  <c r="F13" i="3"/>
  <c r="E14" i="3"/>
  <c r="F17" i="3"/>
  <c r="E18" i="3"/>
  <c r="F21" i="3"/>
  <c r="E22" i="3"/>
  <c r="F25" i="3"/>
  <c r="E26" i="3"/>
  <c r="E7" i="3"/>
  <c r="F9" i="3"/>
  <c r="F20" i="3"/>
  <c r="E21" i="3"/>
  <c r="F24" i="3"/>
  <c r="E25" i="3"/>
  <c r="E3" i="3"/>
  <c r="F4" i="3"/>
  <c r="I6" i="3" s="1"/>
  <c r="E6" i="3"/>
  <c r="F8" i="3"/>
  <c r="F10" i="3"/>
  <c r="E11" i="3"/>
  <c r="F14" i="3"/>
  <c r="E15" i="3"/>
  <c r="F18" i="3"/>
  <c r="E19" i="3"/>
  <c r="F22" i="3"/>
  <c r="E23" i="3"/>
  <c r="I5" i="3" l="1"/>
  <c r="I8" i="3" s="1"/>
  <c r="P25" i="3" s="1"/>
  <c r="Q25" i="3" s="1"/>
  <c r="P9" i="3"/>
  <c r="Q9" i="3" s="1"/>
  <c r="I9" i="3"/>
  <c r="P6" i="3"/>
  <c r="Q6" i="3" s="1"/>
  <c r="P8" i="3"/>
  <c r="Q8" i="3" s="1"/>
  <c r="AC22" i="3" l="1"/>
  <c r="P17" i="3"/>
  <c r="Q17" i="3" s="1"/>
  <c r="S17" i="3" s="1"/>
  <c r="AC14" i="3"/>
  <c r="P15" i="3"/>
  <c r="Q15" i="3" s="1"/>
  <c r="S15" i="3" s="1"/>
  <c r="AC12" i="3"/>
  <c r="AC11" i="3"/>
  <c r="P18" i="3"/>
  <c r="Q18" i="3" s="1"/>
  <c r="P19" i="3"/>
  <c r="Q19" i="3" s="1"/>
  <c r="R19" i="3" s="1"/>
  <c r="AC20" i="3"/>
  <c r="AC3" i="3"/>
  <c r="R6" i="3"/>
  <c r="S6" i="3"/>
  <c r="S9" i="3"/>
  <c r="R9" i="3"/>
  <c r="R25" i="3"/>
  <c r="S25" i="3"/>
  <c r="R8" i="3"/>
  <c r="S8" i="3"/>
  <c r="AC16" i="3"/>
  <c r="P10" i="3"/>
  <c r="Q10" i="3" s="1"/>
  <c r="P23" i="3"/>
  <c r="Q23" i="3" s="1"/>
  <c r="P7" i="3"/>
  <c r="Q7" i="3" s="1"/>
  <c r="P13" i="3"/>
  <c r="Q13" i="3" s="1"/>
  <c r="P21" i="3"/>
  <c r="Q21" i="3" s="1"/>
  <c r="R15" i="3"/>
  <c r="R17" i="3"/>
  <c r="S18" i="3"/>
  <c r="R18" i="3"/>
  <c r="AC6" i="3"/>
  <c r="P16" i="3"/>
  <c r="Q16" i="3" s="1"/>
  <c r="P24" i="3"/>
  <c r="Q24" i="3" s="1"/>
  <c r="AC5" i="3"/>
  <c r="P26" i="3"/>
  <c r="Q26" i="3" s="1"/>
  <c r="AC15" i="3"/>
  <c r="P5" i="3"/>
  <c r="Q5" i="3" s="1"/>
  <c r="AC9" i="3"/>
  <c r="AC17" i="3"/>
  <c r="P4" i="3"/>
  <c r="Q4" i="3" s="1"/>
  <c r="AC18" i="3"/>
  <c r="AC8" i="3"/>
  <c r="AC19" i="3"/>
  <c r="AC10" i="3"/>
  <c r="P22" i="3"/>
  <c r="Q22" i="3" s="1"/>
  <c r="P11" i="3"/>
  <c r="Q11" i="3" s="1"/>
  <c r="P3" i="3"/>
  <c r="Q3" i="3" s="1"/>
  <c r="P12" i="3"/>
  <c r="Q12" i="3" s="1"/>
  <c r="P20" i="3"/>
  <c r="Q20" i="3" s="1"/>
  <c r="P14" i="3"/>
  <c r="Q14" i="3" s="1"/>
  <c r="AC4" i="3"/>
  <c r="AC7" i="3"/>
  <c r="AC13" i="3"/>
  <c r="AC21" i="3"/>
  <c r="S19" i="3" l="1"/>
  <c r="R5" i="3"/>
  <c r="S5" i="3"/>
  <c r="V5" i="3"/>
  <c r="S3" i="3"/>
  <c r="R3" i="3"/>
  <c r="S16" i="3"/>
  <c r="R16" i="3"/>
  <c r="R13" i="3"/>
  <c r="S13" i="3"/>
  <c r="S10" i="3"/>
  <c r="R10" i="3"/>
  <c r="S4" i="3"/>
  <c r="R4" i="3"/>
  <c r="S21" i="3"/>
  <c r="R21" i="3"/>
  <c r="S7" i="3"/>
  <c r="R7" i="3"/>
  <c r="S12" i="3"/>
  <c r="R12" i="3"/>
  <c r="R24" i="3"/>
  <c r="S24" i="3"/>
  <c r="S14" i="3"/>
  <c r="R14" i="3"/>
  <c r="R11" i="3"/>
  <c r="S11" i="3"/>
  <c r="S26" i="3"/>
  <c r="R26" i="3"/>
  <c r="S20" i="3"/>
  <c r="R20" i="3"/>
  <c r="S22" i="3"/>
  <c r="R22" i="3"/>
  <c r="R23" i="3"/>
  <c r="S23" i="3"/>
  <c r="V4" i="3" l="1"/>
  <c r="V3" i="3"/>
  <c r="I3" i="2"/>
  <c r="I1" i="2"/>
  <c r="I2" i="2"/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4" i="2"/>
  <c r="D4" i="2"/>
  <c r="O1" i="2" l="1"/>
  <c r="B1" i="2"/>
  <c r="D3" i="2"/>
  <c r="C3" i="2"/>
  <c r="F3" i="2" l="1"/>
  <c r="E5" i="2"/>
  <c r="E7" i="2"/>
  <c r="E9" i="2"/>
  <c r="E11" i="2"/>
  <c r="E13" i="2"/>
  <c r="E15" i="2"/>
  <c r="E17" i="2"/>
  <c r="E19" i="2"/>
  <c r="E21" i="2"/>
  <c r="E23" i="2"/>
  <c r="E25" i="2"/>
  <c r="F5" i="2"/>
  <c r="F7" i="2"/>
  <c r="F9" i="2"/>
  <c r="F11" i="2"/>
  <c r="F13" i="2"/>
  <c r="F15" i="2"/>
  <c r="F17" i="2"/>
  <c r="F19" i="2"/>
  <c r="F21" i="2"/>
  <c r="F23" i="2"/>
  <c r="F25" i="2"/>
  <c r="E6" i="2"/>
  <c r="E8" i="2"/>
  <c r="E10" i="2"/>
  <c r="E12" i="2"/>
  <c r="E14" i="2"/>
  <c r="E16" i="2"/>
  <c r="E18" i="2"/>
  <c r="E20" i="2"/>
  <c r="E22" i="2"/>
  <c r="E24" i="2"/>
  <c r="E26" i="2"/>
  <c r="F6" i="2"/>
  <c r="F8" i="2"/>
  <c r="F10" i="2"/>
  <c r="F12" i="2"/>
  <c r="F14" i="2"/>
  <c r="F16" i="2"/>
  <c r="F18" i="2"/>
  <c r="F20" i="2"/>
  <c r="F22" i="2"/>
  <c r="F24" i="2"/>
  <c r="F26" i="2"/>
  <c r="E4" i="2"/>
  <c r="F4" i="2"/>
  <c r="E3" i="2"/>
  <c r="I5" i="2" s="1"/>
  <c r="I6" i="2" l="1"/>
  <c r="I8" i="2" s="1"/>
  <c r="I9" i="2" l="1"/>
  <c r="P3" i="2" s="1"/>
  <c r="Q3" i="2" s="1"/>
  <c r="P15" i="2"/>
  <c r="Q15" i="2" s="1"/>
  <c r="AC3" i="2"/>
  <c r="P10" i="2"/>
  <c r="Q10" i="2" s="1"/>
  <c r="AC21" i="2"/>
  <c r="AC5" i="2"/>
  <c r="P6" i="2"/>
  <c r="Q6" i="2" s="1"/>
  <c r="AC20" i="2"/>
  <c r="AC4" i="2"/>
  <c r="P5" i="2"/>
  <c r="Q5" i="2" s="1"/>
  <c r="AC6" i="2"/>
  <c r="AC15" i="2"/>
  <c r="P22" i="2"/>
  <c r="Q22" i="2" s="1"/>
  <c r="P25" i="2"/>
  <c r="Q25" i="2" s="1"/>
  <c r="P4" i="2"/>
  <c r="Q4" i="2" s="1"/>
  <c r="P24" i="2"/>
  <c r="Q24" i="2" s="1"/>
  <c r="P11" i="2"/>
  <c r="Q11" i="2" s="1"/>
  <c r="AC17" i="2"/>
  <c r="AC16" i="2"/>
  <c r="AC11" i="2"/>
  <c r="P12" i="2"/>
  <c r="Q12" i="2" s="1"/>
  <c r="P20" i="2"/>
  <c r="Q20" i="2" s="1"/>
  <c r="P18" i="2"/>
  <c r="Q18" i="2" s="1"/>
  <c r="P23" i="2"/>
  <c r="Q23" i="2" s="1"/>
  <c r="P7" i="2"/>
  <c r="Q7" i="2" s="1"/>
  <c r="AC10" i="2"/>
  <c r="AC9" i="2"/>
  <c r="P17" i="2"/>
  <c r="Q17" i="2" s="1"/>
  <c r="AC8" i="2"/>
  <c r="P16" i="2"/>
  <c r="Q16" i="2" s="1"/>
  <c r="AC14" i="2"/>
  <c r="AC18" i="2"/>
  <c r="AC13" i="2"/>
  <c r="AC12" i="2"/>
  <c r="P26" i="2"/>
  <c r="Q26" i="2" s="1"/>
  <c r="AC22" i="2"/>
  <c r="P21" i="2"/>
  <c r="Q21" i="2" s="1"/>
  <c r="AC7" i="2"/>
  <c r="P14" i="2"/>
  <c r="Q14" i="2" s="1"/>
  <c r="P13" i="2"/>
  <c r="Q13" i="2" s="1"/>
  <c r="P19" i="2"/>
  <c r="Q19" i="2" s="1"/>
  <c r="P8" i="2" l="1"/>
  <c r="Q8" i="2" s="1"/>
  <c r="R8" i="2" s="1"/>
  <c r="P9" i="2"/>
  <c r="Q9" i="2" s="1"/>
  <c r="AC19" i="2"/>
  <c r="S3" i="2"/>
  <c r="R3" i="2"/>
  <c r="S16" i="2"/>
  <c r="R16" i="2"/>
  <c r="S17" i="2"/>
  <c r="R17" i="2"/>
  <c r="S24" i="2"/>
  <c r="R24" i="2"/>
  <c r="R25" i="2"/>
  <c r="S25" i="2"/>
  <c r="S26" i="2"/>
  <c r="R26" i="2"/>
  <c r="S21" i="2"/>
  <c r="R21" i="2"/>
  <c r="S23" i="2"/>
  <c r="R23" i="2"/>
  <c r="S8" i="2"/>
  <c r="R9" i="2"/>
  <c r="S9" i="2"/>
  <c r="S19" i="2"/>
  <c r="R19" i="2"/>
  <c r="S12" i="2"/>
  <c r="R12" i="2"/>
  <c r="S11" i="2"/>
  <c r="R11" i="2"/>
  <c r="S7" i="2"/>
  <c r="R7" i="2"/>
  <c r="S18" i="2"/>
  <c r="R18" i="2"/>
  <c r="R20" i="2"/>
  <c r="S20" i="2"/>
  <c r="S5" i="2"/>
  <c r="R5" i="2"/>
  <c r="R6" i="2"/>
  <c r="S6" i="2"/>
  <c r="S10" i="2"/>
  <c r="R10" i="2"/>
  <c r="R13" i="2"/>
  <c r="S13" i="2"/>
  <c r="S14" i="2"/>
  <c r="R14" i="2"/>
  <c r="S4" i="2"/>
  <c r="R4" i="2"/>
  <c r="S22" i="2"/>
  <c r="R22" i="2"/>
  <c r="S15" i="2"/>
  <c r="R15" i="2"/>
</calcChain>
</file>

<file path=xl/sharedStrings.xml><?xml version="1.0" encoding="utf-8"?>
<sst xmlns="http://schemas.openxmlformats.org/spreadsheetml/2006/main" count="85" uniqueCount="41">
  <si>
    <t>Index</t>
  </si>
  <si>
    <t>XY</t>
  </si>
  <si>
    <t>XX</t>
  </si>
  <si>
    <t>n</t>
  </si>
  <si>
    <t>(Xi - avgX)(Yi - avgY)</t>
  </si>
  <si>
    <t>(Xi - avgX)^2</t>
  </si>
  <si>
    <t>avgX</t>
  </si>
  <si>
    <t>avgY</t>
  </si>
  <si>
    <t>Cov(X, Y)</t>
  </si>
  <si>
    <t>Var(X)</t>
  </si>
  <si>
    <t>Slope (B1)</t>
  </si>
  <si>
    <t>Intercept(B0)</t>
  </si>
  <si>
    <t>Forecast</t>
  </si>
  <si>
    <t>Test</t>
  </si>
  <si>
    <t>Actual</t>
  </si>
  <si>
    <t>ABS Error</t>
  </si>
  <si>
    <t>Error^2</t>
  </si>
  <si>
    <t>%Error</t>
  </si>
  <si>
    <t>RMSE</t>
  </si>
  <si>
    <t>MAPE</t>
  </si>
  <si>
    <t>MAE</t>
  </si>
  <si>
    <t>Train</t>
  </si>
  <si>
    <t>Evaluate</t>
  </si>
  <si>
    <t>Month</t>
  </si>
  <si>
    <t xml:space="preserve">Gas Use </t>
  </si>
  <si>
    <t>Electric Use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</si>
  <si>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</si>
  <si>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</si>
  <si>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</si>
  <si>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</si>
  <si>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</si>
  <si>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</si>
  <si>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</si>
  <si>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</si>
  <si>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</si>
  <si>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</si>
  <si>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</si>
  <si>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</si>
  <si>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Gas use</t>
  </si>
  <si>
    <t>Electric use</t>
  </si>
  <si>
    <t>Next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</si>
</sst>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13" fillId="35" borderId="0" xfId="0" applyFont="1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9" borderId="0" xfId="0" applyFill="1"/>
    <xf numFmtId="0" fontId="13" fillId="40" borderId="0" xfId="0" applyFont="1" applyFill="1"/>
    <xf numFmtId="0" fontId="17" fillId="40" borderId="0" xfId="0" applyFont="1" applyFill="1"/>
    <xf numFmtId="10" fontId="0" fillId="0" borderId="0" xfId="1" applyNumberFormat="1" applyFont="1"/>
    <xf numFmtId="10" fontId="0" fillId="37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Gas 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042958746823559E-2"/>
                  <c:y val="-0.16805842864877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244</c:v>
                </c:pt>
                <c:pt idx="1">
                  <c:v>228</c:v>
                </c:pt>
                <c:pt idx="2">
                  <c:v>153</c:v>
                </c:pt>
                <c:pt idx="3">
                  <c:v>140</c:v>
                </c:pt>
                <c:pt idx="4">
                  <c:v>55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41</c:v>
                </c:pt>
                <c:pt idx="10">
                  <c:v>88</c:v>
                </c:pt>
                <c:pt idx="11">
                  <c:v>199</c:v>
                </c:pt>
                <c:pt idx="12">
                  <c:v>230</c:v>
                </c:pt>
                <c:pt idx="13">
                  <c:v>245</c:v>
                </c:pt>
                <c:pt idx="14">
                  <c:v>247</c:v>
                </c:pt>
                <c:pt idx="15">
                  <c:v>135</c:v>
                </c:pt>
                <c:pt idx="16">
                  <c:v>34</c:v>
                </c:pt>
                <c:pt idx="17">
                  <c:v>33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39</c:v>
                </c:pt>
                <c:pt idx="22">
                  <c:v>86</c:v>
                </c:pt>
                <c:pt idx="23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C-4AF2-B46A-AB2D6681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7216"/>
        <c:axId val="46939136"/>
      </c:scatterChart>
      <c:valAx>
        <c:axId val="469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136"/>
        <c:crosses val="autoZero"/>
        <c:crossBetween val="midCat"/>
      </c:valAx>
      <c:valAx>
        <c:axId val="46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use</a:t>
            </a:r>
            <a:r>
              <a:rPr lang="en-US"/>
              <a:t> (next</a:t>
            </a:r>
            <a:r>
              <a:rPr lang="en-US" baseline="0"/>
              <a:t> 20)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Sheet1!$AB$3:$AB$22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</c:numCache>
            </c:numRef>
          </c:xVal>
          <c:yVal>
            <c:numRef>
              <c:f>Sheet1!$AC$3:$AC$22</c:f>
              <c:numCache>
                <c:formatCode>General</c:formatCode>
                <c:ptCount val="20"/>
                <c:pt idx="0">
                  <c:v>72.438405797101453</c:v>
                </c:pt>
                <c:pt idx="1">
                  <c:v>69.61014492753624</c:v>
                </c:pt>
                <c:pt idx="2">
                  <c:v>66.781884057971013</c:v>
                </c:pt>
                <c:pt idx="3">
                  <c:v>63.9536231884058</c:v>
                </c:pt>
                <c:pt idx="4">
                  <c:v>61.125362318840587</c:v>
                </c:pt>
                <c:pt idx="5">
                  <c:v>58.29710144927536</c:v>
                </c:pt>
                <c:pt idx="6">
                  <c:v>55.468840579710147</c:v>
                </c:pt>
                <c:pt idx="7">
                  <c:v>52.64057971014492</c:v>
                </c:pt>
                <c:pt idx="8">
                  <c:v>49.812318840579707</c:v>
                </c:pt>
                <c:pt idx="9">
                  <c:v>46.984057971014494</c:v>
                </c:pt>
                <c:pt idx="10">
                  <c:v>44.155797101449267</c:v>
                </c:pt>
                <c:pt idx="11">
                  <c:v>41.327536231884054</c:v>
                </c:pt>
                <c:pt idx="12">
                  <c:v>38.499275362318826</c:v>
                </c:pt>
                <c:pt idx="13">
                  <c:v>35.671014492753613</c:v>
                </c:pt>
                <c:pt idx="14">
                  <c:v>32.842753623188401</c:v>
                </c:pt>
                <c:pt idx="15">
                  <c:v>30.014492753623173</c:v>
                </c:pt>
                <c:pt idx="16">
                  <c:v>27.18623188405796</c:v>
                </c:pt>
                <c:pt idx="17">
                  <c:v>24.357971014492747</c:v>
                </c:pt>
                <c:pt idx="18">
                  <c:v>21.52971014492752</c:v>
                </c:pt>
                <c:pt idx="19">
                  <c:v>18.701449275362307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189-A685-6EC744D2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6928"/>
        <c:axId val="143199616"/>
      </c:scatterChart>
      <c:valAx>
        <c:axId val="1431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9616"/>
        <c:crosses val="autoZero"/>
        <c:crossBetween val="midCat"/>
      </c:valAx>
      <c:valAx>
        <c:axId val="1431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</a:t>
            </a:r>
            <a:r>
              <a:rPr lang="en-US" baseline="0"/>
              <a:t>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Sheet1!$O$3:$O$26</c:f>
              <c:numCache>
                <c:formatCode>General</c:formatCode>
                <c:ptCount val="24"/>
                <c:pt idx="0">
                  <c:v>244</c:v>
                </c:pt>
                <c:pt idx="1">
                  <c:v>228</c:v>
                </c:pt>
                <c:pt idx="2">
                  <c:v>153</c:v>
                </c:pt>
                <c:pt idx="3">
                  <c:v>140</c:v>
                </c:pt>
                <c:pt idx="4">
                  <c:v>55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29</c:v>
                </c:pt>
                <c:pt idx="9">
                  <c:v>41</c:v>
                </c:pt>
                <c:pt idx="10">
                  <c:v>88</c:v>
                </c:pt>
                <c:pt idx="11">
                  <c:v>199</c:v>
                </c:pt>
                <c:pt idx="12">
                  <c:v>230</c:v>
                </c:pt>
                <c:pt idx="13">
                  <c:v>245</c:v>
                </c:pt>
                <c:pt idx="14">
                  <c:v>247</c:v>
                </c:pt>
                <c:pt idx="15">
                  <c:v>135</c:v>
                </c:pt>
                <c:pt idx="16">
                  <c:v>34</c:v>
                </c:pt>
                <c:pt idx="17">
                  <c:v>33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39</c:v>
                </c:pt>
                <c:pt idx="22">
                  <c:v>86</c:v>
                </c:pt>
                <c:pt idx="2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E90-95B6-212987F590A0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Sheet1!$P$3:$P$26</c:f>
              <c:numCache>
                <c:formatCode>General</c:formatCode>
                <c:ptCount val="24"/>
                <c:pt idx="0">
                  <c:v>140.31666666666669</c:v>
                </c:pt>
                <c:pt idx="1">
                  <c:v>137.48840579710148</c:v>
                </c:pt>
                <c:pt idx="2">
                  <c:v>134.66014492753627</c:v>
                </c:pt>
                <c:pt idx="3">
                  <c:v>131.83188405797102</c:v>
                </c:pt>
                <c:pt idx="4">
                  <c:v>129.00362318840581</c:v>
                </c:pt>
                <c:pt idx="5">
                  <c:v>126.1753623188406</c:v>
                </c:pt>
                <c:pt idx="6">
                  <c:v>123.34710144927539</c:v>
                </c:pt>
                <c:pt idx="7">
                  <c:v>120.51884057971017</c:v>
                </c:pt>
                <c:pt idx="8">
                  <c:v>117.69057971014495</c:v>
                </c:pt>
                <c:pt idx="9">
                  <c:v>114.86231884057972</c:v>
                </c:pt>
                <c:pt idx="10">
                  <c:v>112.03405797101451</c:v>
                </c:pt>
                <c:pt idx="11">
                  <c:v>109.20579710144929</c:v>
                </c:pt>
                <c:pt idx="12">
                  <c:v>106.37753623188408</c:v>
                </c:pt>
                <c:pt idx="13">
                  <c:v>103.54927536231885</c:v>
                </c:pt>
                <c:pt idx="14">
                  <c:v>100.72101449275364</c:v>
                </c:pt>
                <c:pt idx="15">
                  <c:v>97.892753623188412</c:v>
                </c:pt>
                <c:pt idx="16">
                  <c:v>95.064492753623199</c:v>
                </c:pt>
                <c:pt idx="17">
                  <c:v>92.236231884057986</c:v>
                </c:pt>
                <c:pt idx="18">
                  <c:v>89.407971014492759</c:v>
                </c:pt>
                <c:pt idx="19">
                  <c:v>86.579710144927546</c:v>
                </c:pt>
                <c:pt idx="20">
                  <c:v>83.751449275362319</c:v>
                </c:pt>
                <c:pt idx="21">
                  <c:v>80.923188405797106</c:v>
                </c:pt>
                <c:pt idx="22">
                  <c:v>78.094927536231893</c:v>
                </c:pt>
                <c:pt idx="23">
                  <c:v>75.266666666666666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E90-95B6-212987F5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12495"/>
        <c:axId val="358106255"/>
      </c:lineChart>
      <c:catAx>
        <c:axId val="3581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06255"/>
        <c:crosses val="autoZero"/>
        <c:auto val="1"/>
        <c:lblAlgn val="ctr"/>
        <c:lblOffset val="100"/>
        <c:noMultiLvlLbl val="0"/>
      </c:catAx>
      <c:valAx>
        <c:axId val="358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Electric 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5727138514613E-3"/>
                  <c:y val="0.27597586759988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Sheet2!$B$3:$B$26</c:f>
              <c:numCache>
                <c:formatCode>General</c:formatCode>
                <c:ptCount val="24"/>
                <c:pt idx="0">
                  <c:v>967</c:v>
                </c:pt>
                <c:pt idx="1">
                  <c:v>795</c:v>
                </c:pt>
                <c:pt idx="2">
                  <c:v>820</c:v>
                </c:pt>
                <c:pt idx="3">
                  <c:v>672</c:v>
                </c:pt>
                <c:pt idx="4">
                  <c:v>722</c:v>
                </c:pt>
                <c:pt idx="5">
                  <c:v>820</c:v>
                </c:pt>
                <c:pt idx="6">
                  <c:v>1326</c:v>
                </c:pt>
                <c:pt idx="7">
                  <c:v>1262</c:v>
                </c:pt>
                <c:pt idx="8">
                  <c:v>1126</c:v>
                </c:pt>
                <c:pt idx="9">
                  <c:v>814</c:v>
                </c:pt>
                <c:pt idx="10">
                  <c:v>821</c:v>
                </c:pt>
                <c:pt idx="11">
                  <c:v>918</c:v>
                </c:pt>
                <c:pt idx="12">
                  <c:v>950</c:v>
                </c:pt>
                <c:pt idx="13">
                  <c:v>878</c:v>
                </c:pt>
                <c:pt idx="14">
                  <c:v>785</c:v>
                </c:pt>
                <c:pt idx="15">
                  <c:v>690</c:v>
                </c:pt>
                <c:pt idx="16">
                  <c:v>794</c:v>
                </c:pt>
                <c:pt idx="17">
                  <c:v>802</c:v>
                </c:pt>
                <c:pt idx="18">
                  <c:v>1445</c:v>
                </c:pt>
                <c:pt idx="19">
                  <c:v>1357</c:v>
                </c:pt>
                <c:pt idx="20">
                  <c:v>1268</c:v>
                </c:pt>
                <c:pt idx="21">
                  <c:v>889</c:v>
                </c:pt>
                <c:pt idx="22">
                  <c:v>830</c:v>
                </c:pt>
                <c:pt idx="23">
                  <c:v>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F-4B4B-BFBA-3A39558D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7216"/>
        <c:axId val="46939136"/>
      </c:scatterChart>
      <c:valAx>
        <c:axId val="469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9136"/>
        <c:crosses val="autoZero"/>
        <c:crossBetween val="midCat"/>
      </c:valAx>
      <c:valAx>
        <c:axId val="469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Electic use (next</a:t>
            </a:r>
            <a:r>
              <a:rPr lang="en-US" baseline="0"/>
              <a:t> 20)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Sheet2!$AB$3:$AB$22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</c:numCache>
            </c:numRef>
          </c:xVal>
          <c:yVal>
            <c:numRef>
              <c:f>Sheet2!$AC$3:$AC$22</c:f>
              <c:numCache>
                <c:formatCode>General</c:formatCode>
                <c:ptCount val="20"/>
                <c:pt idx="0">
                  <c:v>1032.8695652173913</c:v>
                </c:pt>
                <c:pt idx="1">
                  <c:v>1039.8791304347826</c:v>
                </c:pt>
                <c:pt idx="2">
                  <c:v>1046.888695652174</c:v>
                </c:pt>
                <c:pt idx="3">
                  <c:v>1053.8982608695651</c:v>
                </c:pt>
                <c:pt idx="4">
                  <c:v>1060.9078260869564</c:v>
                </c:pt>
                <c:pt idx="5">
                  <c:v>1067.9173913043478</c:v>
                </c:pt>
                <c:pt idx="6">
                  <c:v>1074.9269565217392</c:v>
                </c:pt>
                <c:pt idx="7">
                  <c:v>1081.9365217391305</c:v>
                </c:pt>
                <c:pt idx="8">
                  <c:v>1088.9460869565216</c:v>
                </c:pt>
                <c:pt idx="9">
                  <c:v>1095.955652173913</c:v>
                </c:pt>
                <c:pt idx="10">
                  <c:v>1102.9652173913043</c:v>
                </c:pt>
                <c:pt idx="11">
                  <c:v>1109.9747826086957</c:v>
                </c:pt>
                <c:pt idx="12">
                  <c:v>1116.9843478260868</c:v>
                </c:pt>
                <c:pt idx="13">
                  <c:v>1123.9939130434782</c:v>
                </c:pt>
                <c:pt idx="14">
                  <c:v>1131.0034782608695</c:v>
                </c:pt>
                <c:pt idx="15">
                  <c:v>1138.0130434782609</c:v>
                </c:pt>
                <c:pt idx="16">
                  <c:v>1145.0226086956523</c:v>
                </c:pt>
                <c:pt idx="17">
                  <c:v>1152.0321739130434</c:v>
                </c:pt>
                <c:pt idx="18">
                  <c:v>1159.0417391304347</c:v>
                </c:pt>
                <c:pt idx="19">
                  <c:v>1166.0513043478261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B78-9186-3EDCDB72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6928"/>
        <c:axId val="143199616"/>
      </c:scatterChart>
      <c:valAx>
        <c:axId val="1431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9616"/>
        <c:crosses val="autoZero"/>
        <c:crossBetween val="midCat"/>
      </c:valAx>
      <c:valAx>
        <c:axId val="1431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</a:t>
            </a:r>
            <a:r>
              <a:rPr lang="en-US" baseline="0"/>
              <a:t>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Sheet2!$O$3:$O$26</c:f>
              <c:numCache>
                <c:formatCode>General</c:formatCode>
                <c:ptCount val="24"/>
                <c:pt idx="0">
                  <c:v>967</c:v>
                </c:pt>
                <c:pt idx="1">
                  <c:v>795</c:v>
                </c:pt>
                <c:pt idx="2">
                  <c:v>820</c:v>
                </c:pt>
                <c:pt idx="3">
                  <c:v>672</c:v>
                </c:pt>
                <c:pt idx="4">
                  <c:v>722</c:v>
                </c:pt>
                <c:pt idx="5">
                  <c:v>820</c:v>
                </c:pt>
                <c:pt idx="6">
                  <c:v>1326</c:v>
                </c:pt>
                <c:pt idx="7">
                  <c:v>1262</c:v>
                </c:pt>
                <c:pt idx="8">
                  <c:v>1126</c:v>
                </c:pt>
                <c:pt idx="9">
                  <c:v>814</c:v>
                </c:pt>
                <c:pt idx="10">
                  <c:v>821</c:v>
                </c:pt>
                <c:pt idx="11">
                  <c:v>918</c:v>
                </c:pt>
                <c:pt idx="12">
                  <c:v>950</c:v>
                </c:pt>
                <c:pt idx="13">
                  <c:v>878</c:v>
                </c:pt>
                <c:pt idx="14">
                  <c:v>785</c:v>
                </c:pt>
                <c:pt idx="15">
                  <c:v>690</c:v>
                </c:pt>
                <c:pt idx="16">
                  <c:v>794</c:v>
                </c:pt>
                <c:pt idx="17">
                  <c:v>802</c:v>
                </c:pt>
                <c:pt idx="18">
                  <c:v>1445</c:v>
                </c:pt>
                <c:pt idx="19">
                  <c:v>1357</c:v>
                </c:pt>
                <c:pt idx="20">
                  <c:v>1268</c:v>
                </c:pt>
                <c:pt idx="21">
                  <c:v>889</c:v>
                </c:pt>
                <c:pt idx="22">
                  <c:v>830</c:v>
                </c:pt>
                <c:pt idx="23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875-8C3D-694B0A5CF5AF}"/>
            </c:ext>
          </c:extLst>
        </c:ser>
        <c:ser>
          <c:idx val="1"/>
          <c:order val="1"/>
          <c:tx>
            <c:strRef>
              <c:f>Sheet2!$P$2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Sheet2!$P$3:$P$26</c:f>
              <c:numCache>
                <c:formatCode>General</c:formatCode>
                <c:ptCount val="24"/>
                <c:pt idx="0">
                  <c:v>864.64</c:v>
                </c:pt>
                <c:pt idx="1">
                  <c:v>871.64956521739134</c:v>
                </c:pt>
                <c:pt idx="2">
                  <c:v>878.65913043478258</c:v>
                </c:pt>
                <c:pt idx="3">
                  <c:v>885.66869565217394</c:v>
                </c:pt>
                <c:pt idx="4">
                  <c:v>892.67826086956518</c:v>
                </c:pt>
                <c:pt idx="5">
                  <c:v>899.68782608695653</c:v>
                </c:pt>
                <c:pt idx="6">
                  <c:v>906.69739130434778</c:v>
                </c:pt>
                <c:pt idx="7">
                  <c:v>913.70695652173913</c:v>
                </c:pt>
                <c:pt idx="8">
                  <c:v>920.71652173913037</c:v>
                </c:pt>
                <c:pt idx="9">
                  <c:v>927.72608695652173</c:v>
                </c:pt>
                <c:pt idx="10">
                  <c:v>934.73565217391297</c:v>
                </c:pt>
                <c:pt idx="11">
                  <c:v>941.74521739130432</c:v>
                </c:pt>
                <c:pt idx="12">
                  <c:v>948.75478260869568</c:v>
                </c:pt>
                <c:pt idx="13">
                  <c:v>955.76434782608692</c:v>
                </c:pt>
                <c:pt idx="14">
                  <c:v>962.77391304347827</c:v>
                </c:pt>
                <c:pt idx="15">
                  <c:v>969.78347826086951</c:v>
                </c:pt>
                <c:pt idx="16">
                  <c:v>976.79304347826087</c:v>
                </c:pt>
                <c:pt idx="17">
                  <c:v>983.80260869565211</c:v>
                </c:pt>
                <c:pt idx="18">
                  <c:v>990.81217391304347</c:v>
                </c:pt>
                <c:pt idx="19">
                  <c:v>997.82173913043471</c:v>
                </c:pt>
                <c:pt idx="20">
                  <c:v>1004.8313043478261</c:v>
                </c:pt>
                <c:pt idx="21">
                  <c:v>1011.8408695652174</c:v>
                </c:pt>
                <c:pt idx="22">
                  <c:v>1018.8504347826087</c:v>
                </c:pt>
                <c:pt idx="23">
                  <c:v>1025.8599999999999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0-4875-8C3D-694B0A5C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12495"/>
        <c:axId val="358106255"/>
      </c:lineChart>
      <c:catAx>
        <c:axId val="3581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06255"/>
        <c:crosses val="autoZero"/>
        <c:auto val="1"/>
        <c:lblAlgn val="ctr"/>
        <c:lblOffset val="100"/>
        <c:noMultiLvlLbl val="0"/>
      </c:catAx>
      <c:valAx>
        <c:axId val="358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16</xdr:row>
      <xdr:rowOff>185226</xdr:rowOff>
    </xdr:from>
    <xdr:to>
      <xdr:col>12</xdr:col>
      <xdr:colOff>485093</xdr:colOff>
      <xdr:row>34</xdr:row>
      <xdr:rowOff>108691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006F5-860F-4541-ABC9-1F782C2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136071</xdr:colOff>
      <xdr:row>12</xdr:row>
      <xdr:rowOff>122464</xdr:rowOff>
    </xdr:from>
    <xdr:to>
      <xdr:col>8</xdr:col>
      <xdr:colOff>915761</xdr:colOff>
      <xdr:row>13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87CC9-409F-084A-F85E-CFF9310C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408464"/>
          <a:ext cx="169136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149678</xdr:colOff>
      <xdr:row>9</xdr:row>
      <xdr:rowOff>136072</xdr:rowOff>
    </xdr:from>
    <xdr:to>
      <xdr:col>8</xdr:col>
      <xdr:colOff>374197</xdr:colOff>
      <xdr:row>12</xdr:row>
      <xdr:rowOff>21772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CAA9F5-7949-C33D-1EEE-3FB4C4E9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821" y="1850572"/>
          <a:ext cx="113619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367392</xdr:colOff>
      <xdr:row>5</xdr:row>
      <xdr:rowOff>77560</xdr:rowOff>
    </xdr:from>
    <xdr:to>
      <xdr:col>37</xdr:col>
      <xdr:colOff>40820</xdr:colOff>
      <xdr:row>19</xdr:row>
      <xdr:rowOff>153760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E0838B-0144-B18A-683F-A2E5E03E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292554</xdr:colOff>
      <xdr:row>6</xdr:row>
      <xdr:rowOff>77560</xdr:rowOff>
    </xdr:from>
    <xdr:to>
      <xdr:col>26</xdr:col>
      <xdr:colOff>428625</xdr:colOff>
      <xdr:row>20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87C8-63EA-83F8-B89B-DBD1E082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16</xdr:row>
      <xdr:rowOff>185226</xdr:rowOff>
    </xdr:from>
    <xdr:to>
      <xdr:col>12</xdr:col>
      <xdr:colOff>485093</xdr:colOff>
      <xdr:row>34</xdr:row>
      <xdr:rowOff>108691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5D2FB-780C-4EC9-8580-D1A6E0B5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136071</xdr:colOff>
      <xdr:row>12</xdr:row>
      <xdr:rowOff>122464</xdr:rowOff>
    </xdr:from>
    <xdr:to>
      <xdr:col>8</xdr:col>
      <xdr:colOff>915761</xdr:colOff>
      <xdr:row>13</xdr:row>
      <xdr:rowOff>160564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2FEEB6-1F70-4111-8BCD-F4946C935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246" y="2408464"/>
          <a:ext cx="19036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149678</xdr:colOff>
      <xdr:row>9</xdr:row>
      <xdr:rowOff>136072</xdr:rowOff>
    </xdr:from>
    <xdr:to>
      <xdr:col>8</xdr:col>
      <xdr:colOff>374197</xdr:colOff>
      <xdr:row>12</xdr:row>
      <xdr:rowOff>21772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CEAC04-ACBB-4B88-AB7D-B01F89D81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853" y="1850572"/>
          <a:ext cx="1348469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367392</xdr:colOff>
      <xdr:row>5</xdr:row>
      <xdr:rowOff>77560</xdr:rowOff>
    </xdr:from>
    <xdr:to>
      <xdr:col>37</xdr:col>
      <xdr:colOff>40820</xdr:colOff>
      <xdr:row>19</xdr:row>
      <xdr:rowOff>153760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A54C4E-CBBA-4D68-B9BE-AECB10FA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292554</xdr:colOff>
      <xdr:row>6</xdr:row>
      <xdr:rowOff>77560</xdr:rowOff>
    </xdr:from>
    <xdr:to>
      <xdr:col>26</xdr:col>
      <xdr:colOff>428625</xdr:colOff>
      <xdr:row>20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63C57-4295-487C-976A-9FA087D1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2"/>
  <sheetViews>
    <sheetView workbookViewId="0">
      <selection activeCell="C2" sqref="C2:C25"/>
    </sheetView>
  </sheetViews>
  <sheetFormatPr defaultRowHeight="15" x14ac:dyDescent="0.25"/>
  <cols>
    <col min="3" max="3" width="13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s="1" t="s">
        <v>26</v>
      </c>
      <c r="B2">
        <v>244</v>
      </c>
      <c r="C2">
        <v>967</v>
      </c>
    </row>
    <row r="3" spans="1:3" x14ac:dyDescent="0.25">
      <c r="A3" s="1" t="s">
        <v>27</v>
      </c>
      <c r="B3">
        <v>228</v>
      </c>
      <c r="C3">
        <v>795</v>
      </c>
    </row>
    <row r="4" spans="1:3" x14ac:dyDescent="0.25">
      <c r="A4" s="1" t="s">
        <v>28</v>
      </c>
      <c r="B4">
        <v>153</v>
      </c>
      <c r="C4">
        <v>820</v>
      </c>
    </row>
    <row r="5" spans="1:3" x14ac:dyDescent="0.25">
      <c r="A5" s="1" t="s">
        <v>29</v>
      </c>
      <c r="B5">
        <v>140</v>
      </c>
      <c r="C5">
        <v>672</v>
      </c>
    </row>
    <row r="6" spans="1:3" x14ac:dyDescent="0.25">
      <c r="A6" s="1" t="s">
        <v>30</v>
      </c>
      <c r="B6">
        <v>55</v>
      </c>
      <c r="C6">
        <v>722</v>
      </c>
    </row>
    <row r="7" spans="1:3" x14ac:dyDescent="0.25">
      <c r="A7" s="1" t="s">
        <v>31</v>
      </c>
      <c r="B7">
        <v>34</v>
      </c>
      <c r="C7">
        <v>820</v>
      </c>
    </row>
    <row r="8" spans="1:3" x14ac:dyDescent="0.25">
      <c r="A8" s="1" t="s">
        <v>32</v>
      </c>
      <c r="B8">
        <v>30</v>
      </c>
      <c r="C8">
        <v>1326</v>
      </c>
    </row>
    <row r="9" spans="1:3" x14ac:dyDescent="0.25">
      <c r="A9" s="1" t="s">
        <v>33</v>
      </c>
      <c r="B9">
        <v>28</v>
      </c>
      <c r="C9">
        <v>1262</v>
      </c>
    </row>
    <row r="10" spans="1:3" x14ac:dyDescent="0.25">
      <c r="A10" t="s">
        <v>34</v>
      </c>
      <c r="B10">
        <v>29</v>
      </c>
      <c r="C10">
        <v>1126</v>
      </c>
    </row>
    <row r="11" spans="1:3" x14ac:dyDescent="0.25">
      <c r="A11" t="s">
        <v>35</v>
      </c>
      <c r="B11">
        <v>41</v>
      </c>
      <c r="C11">
        <v>814</v>
      </c>
    </row>
    <row r="12" spans="1:3" x14ac:dyDescent="0.25">
      <c r="A12" t="s">
        <v>36</v>
      </c>
      <c r="B12">
        <v>88</v>
      </c>
      <c r="C12">
        <v>821</v>
      </c>
    </row>
    <row r="13" spans="1:3" x14ac:dyDescent="0.25">
      <c r="A13" t="s">
        <v>37</v>
      </c>
      <c r="B13">
        <v>199</v>
      </c>
      <c r="C13">
        <v>918</v>
      </c>
    </row>
    <row r="14" spans="1:3" x14ac:dyDescent="0.25">
      <c r="A14" t="s">
        <v>26</v>
      </c>
      <c r="B14">
        <v>230</v>
      </c>
      <c r="C14">
        <v>950</v>
      </c>
    </row>
    <row r="15" spans="1:3" x14ac:dyDescent="0.25">
      <c r="A15" t="s">
        <v>27</v>
      </c>
      <c r="B15">
        <v>245</v>
      </c>
      <c r="C15">
        <v>878</v>
      </c>
    </row>
    <row r="16" spans="1:3" x14ac:dyDescent="0.25">
      <c r="A16" t="s">
        <v>28</v>
      </c>
      <c r="B16">
        <v>247</v>
      </c>
      <c r="C16">
        <v>785</v>
      </c>
    </row>
    <row r="17" spans="1:3" x14ac:dyDescent="0.25">
      <c r="A17" t="s">
        <v>29</v>
      </c>
      <c r="B17">
        <v>135</v>
      </c>
      <c r="C17">
        <v>690</v>
      </c>
    </row>
    <row r="18" spans="1:3" x14ac:dyDescent="0.25">
      <c r="A18" t="s">
        <v>30</v>
      </c>
      <c r="B18">
        <v>34</v>
      </c>
      <c r="C18">
        <v>794</v>
      </c>
    </row>
    <row r="19" spans="1:3" x14ac:dyDescent="0.25">
      <c r="A19" t="s">
        <v>31</v>
      </c>
      <c r="B19">
        <v>33</v>
      </c>
      <c r="C19">
        <v>802</v>
      </c>
    </row>
    <row r="20" spans="1:3" x14ac:dyDescent="0.25">
      <c r="A20" t="s">
        <v>32</v>
      </c>
      <c r="B20">
        <v>27</v>
      </c>
      <c r="C20">
        <v>1445</v>
      </c>
    </row>
    <row r="21" spans="1:3" x14ac:dyDescent="0.25">
      <c r="A21" t="s">
        <v>33</v>
      </c>
      <c r="B21">
        <v>26</v>
      </c>
      <c r="C21">
        <v>1357</v>
      </c>
    </row>
    <row r="22" spans="1:3" x14ac:dyDescent="0.25">
      <c r="A22" t="s">
        <v>34</v>
      </c>
      <c r="B22">
        <v>28</v>
      </c>
      <c r="C22">
        <v>1268</v>
      </c>
    </row>
    <row r="23" spans="1:3" x14ac:dyDescent="0.25">
      <c r="A23" s="1" t="s">
        <v>35</v>
      </c>
      <c r="B23">
        <v>39</v>
      </c>
      <c r="C23">
        <v>889</v>
      </c>
    </row>
    <row r="24" spans="1:3" x14ac:dyDescent="0.25">
      <c r="A24" s="1" t="s">
        <v>36</v>
      </c>
      <c r="B24">
        <v>86</v>
      </c>
      <c r="C24">
        <v>830</v>
      </c>
    </row>
    <row r="25" spans="1:3" x14ac:dyDescent="0.25">
      <c r="A25" s="1" t="s">
        <v>37</v>
      </c>
      <c r="B25">
        <v>188</v>
      </c>
      <c r="C25">
        <v>935</v>
      </c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52" spans="1:1" x14ac:dyDescent="0.25">
      <c r="A12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3"/>
  <sheetViews>
    <sheetView zoomScale="70" zoomScaleNormal="70" workbookViewId="0">
      <selection activeCell="B1" sqref="B1"/>
    </sheetView>
  </sheetViews>
  <sheetFormatPr defaultRowHeight="15" x14ac:dyDescent="0.25"/>
  <cols>
    <col min="4" max="4" width="12.42578125" bestFit="1" customWidth="1"/>
    <col min="5" max="5" width="21.42578125" customWidth="1"/>
    <col min="6" max="6" width="15.85546875" bestFit="1" customWidth="1"/>
    <col min="7" max="7" width="12.42578125" bestFit="1" customWidth="1"/>
    <col min="8" max="8" width="16.85546875" customWidth="1"/>
    <col min="9" max="9" width="24" customWidth="1"/>
    <col min="15" max="15" width="11.28515625" customWidth="1"/>
    <col min="18" max="18" width="12" customWidth="1"/>
    <col min="22" max="22" width="11.42578125" customWidth="1"/>
  </cols>
  <sheetData>
    <row r="1" spans="1:29" x14ac:dyDescent="0.25">
      <c r="A1" s="8" t="s">
        <v>21</v>
      </c>
      <c r="B1" s="8">
        <f>COUNT(B3:B1500)</f>
        <v>24</v>
      </c>
      <c r="C1" s="8"/>
      <c r="D1" s="8"/>
      <c r="E1" s="8"/>
      <c r="F1" s="8"/>
      <c r="H1" s="3" t="s">
        <v>6</v>
      </c>
      <c r="I1" s="4">
        <f>AVERAGE(A3:A26)</f>
        <v>11.5</v>
      </c>
      <c r="N1" s="8" t="s">
        <v>13</v>
      </c>
      <c r="O1" s="8">
        <f>COUNT(O3:O1500)</f>
        <v>24</v>
      </c>
      <c r="P1" s="8"/>
      <c r="Q1" s="8"/>
      <c r="R1" s="8"/>
      <c r="S1" s="8"/>
      <c r="U1" s="10" t="s">
        <v>22</v>
      </c>
      <c r="V1" s="11"/>
      <c r="AB1" s="8" t="s">
        <v>40</v>
      </c>
      <c r="AC1" s="8"/>
    </row>
    <row r="2" spans="1:29" x14ac:dyDescent="0.25">
      <c r="A2" s="9" t="s">
        <v>0</v>
      </c>
      <c r="B2" s="9" t="s">
        <v>38</v>
      </c>
      <c r="C2" s="9" t="s">
        <v>1</v>
      </c>
      <c r="D2" s="9" t="s">
        <v>2</v>
      </c>
      <c r="E2" s="9" t="s">
        <v>4</v>
      </c>
      <c r="F2" s="9" t="s">
        <v>5</v>
      </c>
      <c r="H2" s="3" t="s">
        <v>7</v>
      </c>
      <c r="I2" s="4">
        <f>AVERAGE(B3:B26)</f>
        <v>107.79166666666667</v>
      </c>
      <c r="N2" s="9" t="s">
        <v>0</v>
      </c>
      <c r="O2" s="9" t="s">
        <v>14</v>
      </c>
      <c r="P2" s="9" t="s">
        <v>12</v>
      </c>
      <c r="Q2" s="9" t="s">
        <v>15</v>
      </c>
      <c r="R2" s="9" t="s">
        <v>16</v>
      </c>
      <c r="S2" s="9" t="s">
        <v>17</v>
      </c>
      <c r="U2" s="6" t="s">
        <v>3</v>
      </c>
      <c r="V2" s="7">
        <f>COUNT(N3:N26)</f>
        <v>24</v>
      </c>
      <c r="AB2" s="9" t="s">
        <v>0</v>
      </c>
      <c r="AC2" s="9" t="s">
        <v>12</v>
      </c>
    </row>
    <row r="3" spans="1:29" x14ac:dyDescent="0.25">
      <c r="A3">
        <v>0</v>
      </c>
      <c r="B3">
        <v>244</v>
      </c>
      <c r="C3">
        <f>B3*A3</f>
        <v>0</v>
      </c>
      <c r="D3">
        <f>B3*B3</f>
        <v>59536</v>
      </c>
      <c r="E3">
        <f t="shared" ref="E3:E26" si="0">(A3-$I$1)*(B3-$I$2)</f>
        <v>-1566.395833333333</v>
      </c>
      <c r="F3">
        <f t="shared" ref="F3:F26" si="1">(A3-$I$1)^2</f>
        <v>132.25</v>
      </c>
      <c r="H3" s="3" t="s">
        <v>3</v>
      </c>
      <c r="I3" s="4">
        <f>COUNT(A3:A26)</f>
        <v>24</v>
      </c>
      <c r="N3">
        <v>0</v>
      </c>
      <c r="O3">
        <v>244</v>
      </c>
      <c r="P3">
        <f>$I$8*N3+$I$9</f>
        <v>140.31666666666669</v>
      </c>
      <c r="Q3">
        <f>ABS(P3-O3)</f>
        <v>103.68333333333331</v>
      </c>
      <c r="R3">
        <f>Q3^2</f>
        <v>10750.233611111105</v>
      </c>
      <c r="S3" s="12">
        <f>Q3/P3</f>
        <v>0.73892386269153076</v>
      </c>
      <c r="U3" s="6" t="s">
        <v>18</v>
      </c>
      <c r="V3" s="7">
        <f>SQRT(AVERAGE(R3:R26))</f>
        <v>82.426492468307913</v>
      </c>
      <c r="AB3">
        <v>24</v>
      </c>
      <c r="AC3">
        <f>$I$8*AB3+$I$9</f>
        <v>72.438405797101453</v>
      </c>
    </row>
    <row r="4" spans="1:29" x14ac:dyDescent="0.25">
      <c r="A4">
        <v>1</v>
      </c>
      <c r="B4">
        <v>228</v>
      </c>
      <c r="C4">
        <f t="shared" ref="C4:C26" si="2">B4*A4</f>
        <v>228</v>
      </c>
      <c r="D4">
        <f t="shared" ref="D4:D26" si="3">B4*B4</f>
        <v>51984</v>
      </c>
      <c r="E4">
        <f t="shared" si="0"/>
        <v>-1262.1875</v>
      </c>
      <c r="F4">
        <f t="shared" si="1"/>
        <v>110.25</v>
      </c>
      <c r="I4" s="2"/>
      <c r="N4">
        <v>1</v>
      </c>
      <c r="O4">
        <v>228</v>
      </c>
      <c r="P4">
        <f>$I$8*N4+$I$9</f>
        <v>137.48840579710148</v>
      </c>
      <c r="Q4">
        <f>ABS(P4-O4)</f>
        <v>90.511594202898522</v>
      </c>
      <c r="R4">
        <f>Q4^2</f>
        <v>8192.348685150173</v>
      </c>
      <c r="S4" s="12">
        <f>Q4/P4</f>
        <v>0.65832165031043421</v>
      </c>
      <c r="U4" s="6" t="s">
        <v>19</v>
      </c>
      <c r="V4" s="13">
        <f>AVERAGE(S3:S26)</f>
        <v>0.69508335388964104</v>
      </c>
      <c r="AB4">
        <v>25</v>
      </c>
      <c r="AC4">
        <f t="shared" ref="AC4:AC22" si="4">$I$8*AB4+$I$9</f>
        <v>69.61014492753624</v>
      </c>
    </row>
    <row r="5" spans="1:29" x14ac:dyDescent="0.25">
      <c r="A5">
        <v>2</v>
      </c>
      <c r="B5">
        <v>153</v>
      </c>
      <c r="C5">
        <f t="shared" si="2"/>
        <v>306</v>
      </c>
      <c r="D5">
        <f t="shared" si="3"/>
        <v>23409</v>
      </c>
      <c r="E5">
        <f t="shared" si="0"/>
        <v>-429.47916666666663</v>
      </c>
      <c r="F5">
        <f t="shared" si="1"/>
        <v>90.25</v>
      </c>
      <c r="H5" s="3" t="s">
        <v>8</v>
      </c>
      <c r="I5" s="4">
        <f>SUM(E3:E26)/(I3-1)</f>
        <v>-141.4130434782609</v>
      </c>
      <c r="N5">
        <v>2</v>
      </c>
      <c r="O5">
        <v>153</v>
      </c>
      <c r="P5">
        <f t="shared" ref="P5:P26" si="5">$I$8*N5+$I$9</f>
        <v>134.66014492753627</v>
      </c>
      <c r="Q5">
        <f t="shared" ref="Q5:Q26" si="6">ABS(P5-O5)</f>
        <v>18.339855072463735</v>
      </c>
      <c r="R5">
        <f t="shared" ref="R5:R26" si="7">Q5^2</f>
        <v>336.3502840789738</v>
      </c>
      <c r="S5" s="12">
        <f t="shared" ref="S5:S26" si="8">Q5/P5</f>
        <v>0.13619363830577216</v>
      </c>
      <c r="U5" s="6" t="s">
        <v>20</v>
      </c>
      <c r="V5" s="7">
        <f>AVERAGE(Q3:Q26)</f>
        <v>73.299577294685989</v>
      </c>
      <c r="AB5">
        <v>26</v>
      </c>
      <c r="AC5">
        <f t="shared" si="4"/>
        <v>66.781884057971013</v>
      </c>
    </row>
    <row r="6" spans="1:29" x14ac:dyDescent="0.25">
      <c r="A6">
        <v>3</v>
      </c>
      <c r="B6">
        <v>140</v>
      </c>
      <c r="C6">
        <f t="shared" si="2"/>
        <v>420</v>
      </c>
      <c r="D6">
        <f t="shared" si="3"/>
        <v>19600</v>
      </c>
      <c r="E6">
        <f t="shared" si="0"/>
        <v>-273.77083333333331</v>
      </c>
      <c r="F6">
        <f t="shared" si="1"/>
        <v>72.25</v>
      </c>
      <c r="H6" s="3" t="s">
        <v>9</v>
      </c>
      <c r="I6" s="4">
        <f>SUM(F3:F26)/(I3-1)</f>
        <v>50</v>
      </c>
      <c r="N6">
        <v>3</v>
      </c>
      <c r="O6">
        <v>140</v>
      </c>
      <c r="P6">
        <f t="shared" si="5"/>
        <v>131.83188405797102</v>
      </c>
      <c r="Q6">
        <f t="shared" si="6"/>
        <v>8.168115942028976</v>
      </c>
      <c r="R6">
        <f t="shared" si="7"/>
        <v>66.718118042427903</v>
      </c>
      <c r="S6" s="12">
        <f t="shared" si="8"/>
        <v>6.1958577019480154E-2</v>
      </c>
      <c r="AB6">
        <v>27</v>
      </c>
      <c r="AC6">
        <f t="shared" si="4"/>
        <v>63.9536231884058</v>
      </c>
    </row>
    <row r="7" spans="1:29" x14ac:dyDescent="0.25">
      <c r="A7">
        <v>4</v>
      </c>
      <c r="B7">
        <v>55</v>
      </c>
      <c r="C7">
        <f t="shared" si="2"/>
        <v>220</v>
      </c>
      <c r="D7">
        <f t="shared" si="3"/>
        <v>3025</v>
      </c>
      <c r="E7">
        <f t="shared" si="0"/>
        <v>395.93750000000006</v>
      </c>
      <c r="F7">
        <f t="shared" si="1"/>
        <v>56.25</v>
      </c>
      <c r="N7">
        <v>4</v>
      </c>
      <c r="O7">
        <v>55</v>
      </c>
      <c r="P7">
        <f t="shared" si="5"/>
        <v>129.00362318840581</v>
      </c>
      <c r="Q7">
        <f t="shared" si="6"/>
        <v>74.003623188405811</v>
      </c>
      <c r="R7">
        <f t="shared" si="7"/>
        <v>5476.5362450115545</v>
      </c>
      <c r="S7" s="12">
        <f t="shared" si="8"/>
        <v>0.57365538547956751</v>
      </c>
      <c r="AB7">
        <v>28</v>
      </c>
      <c r="AC7">
        <f t="shared" si="4"/>
        <v>61.125362318840587</v>
      </c>
    </row>
    <row r="8" spans="1:29" x14ac:dyDescent="0.25">
      <c r="A8">
        <v>5</v>
      </c>
      <c r="B8">
        <v>34</v>
      </c>
      <c r="C8">
        <f t="shared" si="2"/>
        <v>170</v>
      </c>
      <c r="D8">
        <f t="shared" si="3"/>
        <v>1156</v>
      </c>
      <c r="E8">
        <f t="shared" si="0"/>
        <v>479.64583333333337</v>
      </c>
      <c r="F8">
        <f t="shared" si="1"/>
        <v>42.25</v>
      </c>
      <c r="H8" s="6" t="s">
        <v>10</v>
      </c>
      <c r="I8" s="7">
        <f>I5/I6</f>
        <v>-2.8282608695652183</v>
      </c>
      <c r="N8">
        <v>5</v>
      </c>
      <c r="O8">
        <v>34</v>
      </c>
      <c r="P8">
        <f t="shared" si="5"/>
        <v>126.1753623188406</v>
      </c>
      <c r="Q8">
        <f t="shared" si="6"/>
        <v>92.175362318840598</v>
      </c>
      <c r="R8">
        <f t="shared" si="7"/>
        <v>8496.2974186095398</v>
      </c>
      <c r="S8" s="12">
        <f t="shared" si="8"/>
        <v>0.73053376368293499</v>
      </c>
      <c r="AB8">
        <v>29</v>
      </c>
      <c r="AC8">
        <f t="shared" si="4"/>
        <v>58.29710144927536</v>
      </c>
    </row>
    <row r="9" spans="1:29" x14ac:dyDescent="0.25">
      <c r="A9">
        <v>6</v>
      </c>
      <c r="B9">
        <v>30</v>
      </c>
      <c r="C9">
        <f t="shared" si="2"/>
        <v>180</v>
      </c>
      <c r="D9">
        <f t="shared" si="3"/>
        <v>900</v>
      </c>
      <c r="E9">
        <f t="shared" si="0"/>
        <v>427.85416666666669</v>
      </c>
      <c r="F9">
        <f t="shared" si="1"/>
        <v>30.25</v>
      </c>
      <c r="H9" s="6" t="s">
        <v>11</v>
      </c>
      <c r="I9" s="7">
        <f>AVERAGE(B3:B26)-AVERAGE(A3:A26)*I8</f>
        <v>140.31666666666669</v>
      </c>
      <c r="N9">
        <v>6</v>
      </c>
      <c r="O9">
        <v>30</v>
      </c>
      <c r="P9">
        <f t="shared" si="5"/>
        <v>123.34710144927539</v>
      </c>
      <c r="Q9">
        <f t="shared" si="6"/>
        <v>93.347101449275385</v>
      </c>
      <c r="R9">
        <f t="shared" si="7"/>
        <v>8713.6813489813103</v>
      </c>
      <c r="S9" s="12">
        <f t="shared" si="8"/>
        <v>0.75678390778937721</v>
      </c>
      <c r="AB9">
        <v>30</v>
      </c>
      <c r="AC9">
        <f t="shared" si="4"/>
        <v>55.468840579710147</v>
      </c>
    </row>
    <row r="10" spans="1:29" x14ac:dyDescent="0.25">
      <c r="A10">
        <v>7</v>
      </c>
      <c r="B10">
        <v>28</v>
      </c>
      <c r="C10">
        <f t="shared" si="2"/>
        <v>196</v>
      </c>
      <c r="D10">
        <f t="shared" si="3"/>
        <v>784</v>
      </c>
      <c r="E10">
        <f t="shared" si="0"/>
        <v>359.0625</v>
      </c>
      <c r="F10">
        <f t="shared" si="1"/>
        <v>20.25</v>
      </c>
      <c r="N10">
        <v>7</v>
      </c>
      <c r="O10">
        <v>28</v>
      </c>
      <c r="P10">
        <f t="shared" si="5"/>
        <v>120.51884057971017</v>
      </c>
      <c r="Q10">
        <f t="shared" si="6"/>
        <v>92.518840579710172</v>
      </c>
      <c r="R10">
        <f t="shared" si="7"/>
        <v>8559.7358622138254</v>
      </c>
      <c r="S10" s="12">
        <f t="shared" si="8"/>
        <v>0.76767118016306313</v>
      </c>
      <c r="AB10">
        <v>31</v>
      </c>
      <c r="AC10">
        <f t="shared" si="4"/>
        <v>52.64057971014492</v>
      </c>
    </row>
    <row r="11" spans="1:29" x14ac:dyDescent="0.25">
      <c r="A11">
        <v>8</v>
      </c>
      <c r="B11">
        <v>29</v>
      </c>
      <c r="C11">
        <f t="shared" si="2"/>
        <v>232</v>
      </c>
      <c r="D11">
        <f t="shared" si="3"/>
        <v>841</v>
      </c>
      <c r="E11">
        <f t="shared" si="0"/>
        <v>275.77083333333337</v>
      </c>
      <c r="F11">
        <f t="shared" si="1"/>
        <v>12.25</v>
      </c>
      <c r="N11">
        <v>8</v>
      </c>
      <c r="O11">
        <v>29</v>
      </c>
      <c r="P11">
        <f t="shared" si="5"/>
        <v>117.69057971014495</v>
      </c>
      <c r="Q11">
        <f t="shared" si="6"/>
        <v>88.690579710144945</v>
      </c>
      <c r="R11">
        <f t="shared" si="7"/>
        <v>7866.0189293215744</v>
      </c>
      <c r="S11" s="12">
        <f t="shared" si="8"/>
        <v>0.75359115341752203</v>
      </c>
      <c r="AB11">
        <v>32</v>
      </c>
      <c r="AC11">
        <f t="shared" si="4"/>
        <v>49.812318840579707</v>
      </c>
    </row>
    <row r="12" spans="1:29" x14ac:dyDescent="0.25">
      <c r="A12">
        <v>9</v>
      </c>
      <c r="B12">
        <v>41</v>
      </c>
      <c r="C12">
        <f t="shared" si="2"/>
        <v>369</v>
      </c>
      <c r="D12">
        <f t="shared" si="3"/>
        <v>1681</v>
      </c>
      <c r="E12">
        <f t="shared" si="0"/>
        <v>166.97916666666669</v>
      </c>
      <c r="F12">
        <f t="shared" si="1"/>
        <v>6.25</v>
      </c>
      <c r="N12">
        <v>9</v>
      </c>
      <c r="O12">
        <v>41</v>
      </c>
      <c r="P12">
        <f t="shared" si="5"/>
        <v>114.86231884057972</v>
      </c>
      <c r="Q12">
        <f t="shared" si="6"/>
        <v>73.862318840579718</v>
      </c>
      <c r="R12">
        <f t="shared" si="7"/>
        <v>5455.6421445074575</v>
      </c>
      <c r="S12" s="12">
        <f t="shared" si="8"/>
        <v>0.64305091161440919</v>
      </c>
      <c r="AB12">
        <v>33</v>
      </c>
      <c r="AC12">
        <f t="shared" si="4"/>
        <v>46.984057971014494</v>
      </c>
    </row>
    <row r="13" spans="1:29" x14ac:dyDescent="0.25">
      <c r="A13">
        <v>10</v>
      </c>
      <c r="B13">
        <v>88</v>
      </c>
      <c r="C13">
        <f t="shared" si="2"/>
        <v>880</v>
      </c>
      <c r="D13">
        <f t="shared" si="3"/>
        <v>7744</v>
      </c>
      <c r="E13">
        <f t="shared" si="0"/>
        <v>29.687500000000007</v>
      </c>
      <c r="F13">
        <f t="shared" si="1"/>
        <v>2.25</v>
      </c>
      <c r="N13">
        <v>10</v>
      </c>
      <c r="O13">
        <v>88</v>
      </c>
      <c r="P13">
        <f t="shared" si="5"/>
        <v>112.03405797101451</v>
      </c>
      <c r="Q13">
        <f t="shared" si="6"/>
        <v>24.034057971014505</v>
      </c>
      <c r="R13">
        <f t="shared" si="7"/>
        <v>577.63594255408589</v>
      </c>
      <c r="S13" s="12">
        <f t="shared" si="8"/>
        <v>0.21452456874527034</v>
      </c>
      <c r="AB13">
        <v>34</v>
      </c>
      <c r="AC13">
        <f t="shared" si="4"/>
        <v>44.155797101449267</v>
      </c>
    </row>
    <row r="14" spans="1:29" x14ac:dyDescent="0.25">
      <c r="A14">
        <v>11</v>
      </c>
      <c r="B14">
        <v>199</v>
      </c>
      <c r="C14">
        <f t="shared" si="2"/>
        <v>2189</v>
      </c>
      <c r="D14">
        <f t="shared" si="3"/>
        <v>39601</v>
      </c>
      <c r="E14">
        <f t="shared" si="0"/>
        <v>-45.604166666666664</v>
      </c>
      <c r="F14">
        <f t="shared" si="1"/>
        <v>0.25</v>
      </c>
      <c r="N14">
        <v>11</v>
      </c>
      <c r="O14">
        <v>199</v>
      </c>
      <c r="P14">
        <f t="shared" si="5"/>
        <v>109.20579710144929</v>
      </c>
      <c r="Q14">
        <f t="shared" si="6"/>
        <v>89.794202898550708</v>
      </c>
      <c r="R14">
        <f t="shared" si="7"/>
        <v>8062.9988741860925</v>
      </c>
      <c r="S14" s="12">
        <f t="shared" si="8"/>
        <v>0.82224758466928516</v>
      </c>
      <c r="AB14">
        <v>35</v>
      </c>
      <c r="AC14">
        <f t="shared" si="4"/>
        <v>41.327536231884054</v>
      </c>
    </row>
    <row r="15" spans="1:29" x14ac:dyDescent="0.25">
      <c r="A15">
        <v>12</v>
      </c>
      <c r="B15">
        <v>230</v>
      </c>
      <c r="C15">
        <f t="shared" si="2"/>
        <v>2760</v>
      </c>
      <c r="D15">
        <f t="shared" si="3"/>
        <v>52900</v>
      </c>
      <c r="E15">
        <f t="shared" si="0"/>
        <v>61.104166666666664</v>
      </c>
      <c r="F15">
        <f t="shared" si="1"/>
        <v>0.25</v>
      </c>
      <c r="N15">
        <v>12</v>
      </c>
      <c r="O15">
        <v>230</v>
      </c>
      <c r="P15">
        <f t="shared" si="5"/>
        <v>106.37753623188408</v>
      </c>
      <c r="Q15">
        <f t="shared" si="6"/>
        <v>123.62246376811592</v>
      </c>
      <c r="R15">
        <f t="shared" si="7"/>
        <v>15282.513548099134</v>
      </c>
      <c r="S15" s="12">
        <f t="shared" si="8"/>
        <v>1.1621106123255287</v>
      </c>
      <c r="AB15">
        <v>36</v>
      </c>
      <c r="AC15">
        <f t="shared" si="4"/>
        <v>38.499275362318826</v>
      </c>
    </row>
    <row r="16" spans="1:29" x14ac:dyDescent="0.25">
      <c r="A16">
        <v>13</v>
      </c>
      <c r="B16">
        <v>245</v>
      </c>
      <c r="C16">
        <f t="shared" si="2"/>
        <v>3185</v>
      </c>
      <c r="D16">
        <f t="shared" si="3"/>
        <v>60025</v>
      </c>
      <c r="E16">
        <f t="shared" si="0"/>
        <v>205.81249999999997</v>
      </c>
      <c r="F16">
        <f t="shared" si="1"/>
        <v>2.25</v>
      </c>
      <c r="H16" s="5" t="str">
        <f>CONCATENATE("y = ", ROUND(I8, 4), "x + ", ROUND(I9, 4))</f>
        <v>y = -2.8283x + 140.3167</v>
      </c>
      <c r="I16" s="5"/>
      <c r="N16">
        <v>13</v>
      </c>
      <c r="O16">
        <v>245</v>
      </c>
      <c r="P16">
        <f t="shared" si="5"/>
        <v>103.54927536231885</v>
      </c>
      <c r="Q16">
        <f t="shared" si="6"/>
        <v>141.45072463768116</v>
      </c>
      <c r="R16">
        <f t="shared" si="7"/>
        <v>20008.307500525101</v>
      </c>
      <c r="S16" s="12">
        <f t="shared" si="8"/>
        <v>1.366023317331243</v>
      </c>
      <c r="AB16">
        <v>37</v>
      </c>
      <c r="AC16">
        <f t="shared" si="4"/>
        <v>35.671014492753613</v>
      </c>
    </row>
    <row r="17" spans="1:29" x14ac:dyDescent="0.25">
      <c r="A17">
        <v>14</v>
      </c>
      <c r="B17">
        <v>247</v>
      </c>
      <c r="C17">
        <f t="shared" si="2"/>
        <v>3458</v>
      </c>
      <c r="D17">
        <f t="shared" si="3"/>
        <v>61009</v>
      </c>
      <c r="E17">
        <f t="shared" si="0"/>
        <v>348.02083333333326</v>
      </c>
      <c r="F17">
        <f t="shared" si="1"/>
        <v>6.25</v>
      </c>
      <c r="N17">
        <v>14</v>
      </c>
      <c r="O17">
        <v>247</v>
      </c>
      <c r="P17">
        <f t="shared" si="5"/>
        <v>100.72101449275364</v>
      </c>
      <c r="Q17">
        <f t="shared" si="6"/>
        <v>146.27898550724638</v>
      </c>
      <c r="R17">
        <f t="shared" si="7"/>
        <v>21397.541601029196</v>
      </c>
      <c r="S17" s="12">
        <f t="shared" si="8"/>
        <v>1.4523184287204574</v>
      </c>
      <c r="AB17">
        <v>38</v>
      </c>
      <c r="AC17">
        <f t="shared" si="4"/>
        <v>32.842753623188401</v>
      </c>
    </row>
    <row r="18" spans="1:29" x14ac:dyDescent="0.25">
      <c r="A18">
        <v>15</v>
      </c>
      <c r="B18">
        <v>135</v>
      </c>
      <c r="C18">
        <f t="shared" si="2"/>
        <v>2025</v>
      </c>
      <c r="D18">
        <f t="shared" si="3"/>
        <v>18225</v>
      </c>
      <c r="E18">
        <f t="shared" si="0"/>
        <v>95.229166666666657</v>
      </c>
      <c r="F18">
        <f t="shared" si="1"/>
        <v>12.25</v>
      </c>
      <c r="N18">
        <v>15</v>
      </c>
      <c r="O18">
        <v>135</v>
      </c>
      <c r="P18">
        <f t="shared" si="5"/>
        <v>97.892753623188412</v>
      </c>
      <c r="Q18">
        <f t="shared" si="6"/>
        <v>37.107246376811588</v>
      </c>
      <c r="R18">
        <f t="shared" si="7"/>
        <v>1376.9477336693967</v>
      </c>
      <c r="S18" s="12">
        <f t="shared" si="8"/>
        <v>0.37906019601456775</v>
      </c>
      <c r="AB18">
        <v>39</v>
      </c>
      <c r="AC18">
        <f t="shared" si="4"/>
        <v>30.014492753623173</v>
      </c>
    </row>
    <row r="19" spans="1:29" x14ac:dyDescent="0.25">
      <c r="A19">
        <v>16</v>
      </c>
      <c r="B19">
        <v>34</v>
      </c>
      <c r="C19">
        <f t="shared" si="2"/>
        <v>544</v>
      </c>
      <c r="D19">
        <f t="shared" si="3"/>
        <v>1156</v>
      </c>
      <c r="E19">
        <f t="shared" si="0"/>
        <v>-332.0625</v>
      </c>
      <c r="F19">
        <f t="shared" si="1"/>
        <v>20.25</v>
      </c>
      <c r="N19">
        <v>16</v>
      </c>
      <c r="O19">
        <v>34</v>
      </c>
      <c r="P19">
        <f t="shared" si="5"/>
        <v>95.064492753623199</v>
      </c>
      <c r="Q19">
        <f t="shared" si="6"/>
        <v>61.064492753623199</v>
      </c>
      <c r="R19">
        <f t="shared" si="7"/>
        <v>3728.8722752573003</v>
      </c>
      <c r="S19" s="12">
        <f t="shared" si="8"/>
        <v>0.64234806271867306</v>
      </c>
      <c r="AB19">
        <v>40</v>
      </c>
      <c r="AC19">
        <f t="shared" si="4"/>
        <v>27.18623188405796</v>
      </c>
    </row>
    <row r="20" spans="1:29" x14ac:dyDescent="0.25">
      <c r="A20">
        <v>17</v>
      </c>
      <c r="B20">
        <v>33</v>
      </c>
      <c r="C20">
        <f t="shared" si="2"/>
        <v>561</v>
      </c>
      <c r="D20">
        <f t="shared" si="3"/>
        <v>1089</v>
      </c>
      <c r="E20">
        <f t="shared" si="0"/>
        <v>-411.35416666666669</v>
      </c>
      <c r="F20">
        <f t="shared" si="1"/>
        <v>30.25</v>
      </c>
      <c r="N20">
        <v>17</v>
      </c>
      <c r="O20">
        <v>33</v>
      </c>
      <c r="P20">
        <f t="shared" si="5"/>
        <v>92.236231884057986</v>
      </c>
      <c r="Q20">
        <f t="shared" si="6"/>
        <v>59.236231884057986</v>
      </c>
      <c r="R20">
        <f t="shared" si="7"/>
        <v>3508.9311678218878</v>
      </c>
      <c r="S20" s="12">
        <f t="shared" si="8"/>
        <v>0.64222302531307451</v>
      </c>
      <c r="AB20">
        <v>41</v>
      </c>
      <c r="AC20">
        <f t="shared" si="4"/>
        <v>24.357971014492747</v>
      </c>
    </row>
    <row r="21" spans="1:29" x14ac:dyDescent="0.25">
      <c r="A21">
        <v>18</v>
      </c>
      <c r="B21">
        <v>27</v>
      </c>
      <c r="C21">
        <f t="shared" si="2"/>
        <v>486</v>
      </c>
      <c r="D21">
        <f t="shared" si="3"/>
        <v>729</v>
      </c>
      <c r="E21">
        <f t="shared" si="0"/>
        <v>-525.14583333333337</v>
      </c>
      <c r="F21">
        <f t="shared" si="1"/>
        <v>42.25</v>
      </c>
      <c r="N21">
        <v>18</v>
      </c>
      <c r="O21">
        <v>27</v>
      </c>
      <c r="P21">
        <f t="shared" si="5"/>
        <v>89.407971014492759</v>
      </c>
      <c r="Q21">
        <f t="shared" si="6"/>
        <v>62.407971014492759</v>
      </c>
      <c r="R21">
        <f t="shared" si="7"/>
        <v>3894.7548461457682</v>
      </c>
      <c r="S21" s="12">
        <f t="shared" si="8"/>
        <v>0.69801350267054618</v>
      </c>
      <c r="AB21">
        <v>42</v>
      </c>
      <c r="AC21">
        <f t="shared" si="4"/>
        <v>21.52971014492752</v>
      </c>
    </row>
    <row r="22" spans="1:29" x14ac:dyDescent="0.25">
      <c r="A22">
        <v>19</v>
      </c>
      <c r="B22">
        <v>26</v>
      </c>
      <c r="C22">
        <f t="shared" si="2"/>
        <v>494</v>
      </c>
      <c r="D22">
        <f t="shared" si="3"/>
        <v>676</v>
      </c>
      <c r="E22">
        <f t="shared" si="0"/>
        <v>-613.4375</v>
      </c>
      <c r="F22">
        <f t="shared" si="1"/>
        <v>56.25</v>
      </c>
      <c r="N22">
        <v>19</v>
      </c>
      <c r="O22">
        <v>26</v>
      </c>
      <c r="P22">
        <f t="shared" si="5"/>
        <v>86.579710144927546</v>
      </c>
      <c r="Q22">
        <f t="shared" si="6"/>
        <v>60.579710144927546</v>
      </c>
      <c r="R22">
        <f t="shared" si="7"/>
        <v>3669.9012812434376</v>
      </c>
      <c r="S22" s="12">
        <f t="shared" si="8"/>
        <v>0.69969869434214937</v>
      </c>
      <c r="AB22">
        <v>43</v>
      </c>
      <c r="AC22">
        <f t="shared" si="4"/>
        <v>18.701449275362307</v>
      </c>
    </row>
    <row r="23" spans="1:29" x14ac:dyDescent="0.25">
      <c r="A23">
        <v>20</v>
      </c>
      <c r="B23">
        <v>28</v>
      </c>
      <c r="C23">
        <f t="shared" si="2"/>
        <v>560</v>
      </c>
      <c r="D23">
        <f t="shared" si="3"/>
        <v>784</v>
      </c>
      <c r="E23">
        <f t="shared" si="0"/>
        <v>-678.22916666666674</v>
      </c>
      <c r="F23">
        <f t="shared" si="1"/>
        <v>72.25</v>
      </c>
      <c r="N23">
        <v>20</v>
      </c>
      <c r="O23">
        <v>28</v>
      </c>
      <c r="P23">
        <f t="shared" si="5"/>
        <v>83.751449275362319</v>
      </c>
      <c r="Q23">
        <f t="shared" si="6"/>
        <v>55.751449275362319</v>
      </c>
      <c r="R23">
        <f t="shared" si="7"/>
        <v>3108.2240963032978</v>
      </c>
      <c r="S23" s="12">
        <f t="shared" si="8"/>
        <v>0.66567742716976563</v>
      </c>
    </row>
    <row r="24" spans="1:29" x14ac:dyDescent="0.25">
      <c r="A24">
        <v>21</v>
      </c>
      <c r="B24">
        <v>39</v>
      </c>
      <c r="C24">
        <f t="shared" si="2"/>
        <v>819</v>
      </c>
      <c r="D24">
        <f t="shared" si="3"/>
        <v>1521</v>
      </c>
      <c r="E24">
        <f t="shared" si="0"/>
        <v>-653.52083333333337</v>
      </c>
      <c r="F24">
        <f t="shared" si="1"/>
        <v>90.25</v>
      </c>
      <c r="N24">
        <v>21</v>
      </c>
      <c r="O24">
        <v>39</v>
      </c>
      <c r="P24">
        <f t="shared" si="5"/>
        <v>80.923188405797106</v>
      </c>
      <c r="Q24">
        <f t="shared" si="6"/>
        <v>41.923188405797106</v>
      </c>
      <c r="R24">
        <f t="shared" si="7"/>
        <v>1757.553726107961</v>
      </c>
      <c r="S24" s="12">
        <f t="shared" si="8"/>
        <v>0.51806150043877719</v>
      </c>
    </row>
    <row r="25" spans="1:29" x14ac:dyDescent="0.25">
      <c r="A25">
        <v>22</v>
      </c>
      <c r="B25">
        <v>86</v>
      </c>
      <c r="C25">
        <f t="shared" si="2"/>
        <v>1892</v>
      </c>
      <c r="D25">
        <f t="shared" si="3"/>
        <v>7396</v>
      </c>
      <c r="E25">
        <f t="shared" si="0"/>
        <v>-228.81250000000006</v>
      </c>
      <c r="F25">
        <f t="shared" si="1"/>
        <v>110.25</v>
      </c>
      <c r="N25">
        <v>22</v>
      </c>
      <c r="O25">
        <v>86</v>
      </c>
      <c r="P25">
        <f t="shared" si="5"/>
        <v>78.094927536231893</v>
      </c>
      <c r="Q25">
        <f t="shared" si="6"/>
        <v>7.9050724637681071</v>
      </c>
      <c r="R25">
        <f t="shared" si="7"/>
        <v>62.49017065742477</v>
      </c>
      <c r="S25" s="12">
        <f t="shared" si="8"/>
        <v>0.10122389139935592</v>
      </c>
    </row>
    <row r="26" spans="1:29" x14ac:dyDescent="0.25">
      <c r="A26">
        <v>23</v>
      </c>
      <c r="B26">
        <v>188</v>
      </c>
      <c r="C26">
        <f t="shared" si="2"/>
        <v>4324</v>
      </c>
      <c r="D26">
        <f t="shared" si="3"/>
        <v>35344</v>
      </c>
      <c r="E26">
        <f t="shared" si="0"/>
        <v>922.39583333333326</v>
      </c>
      <c r="F26">
        <f t="shared" si="1"/>
        <v>132.25</v>
      </c>
      <c r="N26">
        <v>23</v>
      </c>
      <c r="O26">
        <v>188</v>
      </c>
      <c r="P26">
        <f t="shared" si="5"/>
        <v>75.266666666666666</v>
      </c>
      <c r="Q26">
        <f t="shared" si="6"/>
        <v>112.73333333333333</v>
      </c>
      <c r="R26">
        <f t="shared" si="7"/>
        <v>12708.804444444444</v>
      </c>
      <c r="S26" s="12">
        <f t="shared" si="8"/>
        <v>1.4977856510186005</v>
      </c>
    </row>
    <row r="27" spans="1:29" x14ac:dyDescent="0.25">
      <c r="S27" s="12"/>
    </row>
    <row r="28" spans="1:29" x14ac:dyDescent="0.25">
      <c r="S28" s="12"/>
    </row>
    <row r="29" spans="1:29" x14ac:dyDescent="0.25">
      <c r="S29" s="12"/>
    </row>
    <row r="30" spans="1:29" x14ac:dyDescent="0.25">
      <c r="S30" s="12"/>
    </row>
    <row r="31" spans="1:29" x14ac:dyDescent="0.25">
      <c r="S31" s="12"/>
    </row>
    <row r="32" spans="1:29" x14ac:dyDescent="0.25">
      <c r="S32" s="12"/>
    </row>
    <row r="33" spans="19:19" x14ac:dyDescent="0.25">
      <c r="S33" s="12"/>
    </row>
    <row r="34" spans="19:19" x14ac:dyDescent="0.25">
      <c r="S34" s="12"/>
    </row>
    <row r="35" spans="19:19" x14ac:dyDescent="0.25">
      <c r="S35" s="12"/>
    </row>
    <row r="36" spans="19:19" x14ac:dyDescent="0.25">
      <c r="S36" s="12"/>
    </row>
    <row r="37" spans="19:19" x14ac:dyDescent="0.25">
      <c r="S37" s="12"/>
    </row>
    <row r="38" spans="19:19" x14ac:dyDescent="0.25">
      <c r="S38" s="12"/>
    </row>
    <row r="39" spans="19:19" x14ac:dyDescent="0.25">
      <c r="S39" s="12"/>
    </row>
    <row r="40" spans="19:19" x14ac:dyDescent="0.25">
      <c r="S40" s="12"/>
    </row>
    <row r="41" spans="19:19" x14ac:dyDescent="0.25">
      <c r="S41" s="12"/>
    </row>
    <row r="42" spans="19:19" x14ac:dyDescent="0.25">
      <c r="S42" s="12"/>
    </row>
    <row r="43" spans="19:19" x14ac:dyDescent="0.25">
      <c r="S43" s="12"/>
    </row>
    <row r="44" spans="19:19" x14ac:dyDescent="0.25">
      <c r="S44" s="12"/>
    </row>
    <row r="45" spans="19:19" x14ac:dyDescent="0.25">
      <c r="S45" s="12"/>
    </row>
    <row r="46" spans="19:19" x14ac:dyDescent="0.25">
      <c r="S46" s="12"/>
    </row>
    <row r="47" spans="19:19" x14ac:dyDescent="0.25">
      <c r="S47" s="12"/>
    </row>
    <row r="48" spans="19:19" x14ac:dyDescent="0.25">
      <c r="S48" s="12"/>
    </row>
    <row r="49" spans="19:19" x14ac:dyDescent="0.25">
      <c r="S49" s="12"/>
    </row>
    <row r="50" spans="19:19" x14ac:dyDescent="0.25">
      <c r="S50" s="12"/>
    </row>
    <row r="51" spans="19:19" x14ac:dyDescent="0.25">
      <c r="S51" s="12"/>
    </row>
    <row r="52" spans="19:19" x14ac:dyDescent="0.25">
      <c r="S52" s="12"/>
    </row>
    <row r="53" spans="19:19" x14ac:dyDescent="0.25">
      <c r="S53" s="12"/>
    </row>
    <row r="54" spans="19:19" x14ac:dyDescent="0.25">
      <c r="S54" s="12"/>
    </row>
    <row r="55" spans="19:19" x14ac:dyDescent="0.25">
      <c r="S55" s="12"/>
    </row>
    <row r="56" spans="19:19" x14ac:dyDescent="0.25">
      <c r="S56" s="12"/>
    </row>
    <row r="57" spans="19:19" x14ac:dyDescent="0.25">
      <c r="S57" s="12"/>
    </row>
    <row r="58" spans="19:19" x14ac:dyDescent="0.25">
      <c r="S58" s="12"/>
    </row>
    <row r="59" spans="19:19" x14ac:dyDescent="0.25">
      <c r="S59" s="12"/>
    </row>
    <row r="60" spans="19:19" x14ac:dyDescent="0.25">
      <c r="S60" s="12"/>
    </row>
    <row r="61" spans="19:19" x14ac:dyDescent="0.25">
      <c r="S61" s="12"/>
    </row>
    <row r="62" spans="19:19" x14ac:dyDescent="0.25">
      <c r="S62" s="12"/>
    </row>
    <row r="63" spans="19:19" x14ac:dyDescent="0.25">
      <c r="S63" s="12"/>
    </row>
    <row r="64" spans="19:19" x14ac:dyDescent="0.25">
      <c r="S64" s="12"/>
    </row>
    <row r="65" spans="19:19" x14ac:dyDescent="0.25">
      <c r="S65" s="12"/>
    </row>
    <row r="66" spans="19:19" x14ac:dyDescent="0.25">
      <c r="S66" s="12"/>
    </row>
    <row r="67" spans="19:19" x14ac:dyDescent="0.25">
      <c r="S67" s="12"/>
    </row>
    <row r="68" spans="19:19" x14ac:dyDescent="0.25">
      <c r="S68" s="12"/>
    </row>
    <row r="69" spans="19:19" x14ac:dyDescent="0.25">
      <c r="S69" s="12"/>
    </row>
    <row r="70" spans="19:19" x14ac:dyDescent="0.25">
      <c r="S70" s="12"/>
    </row>
    <row r="71" spans="19:19" x14ac:dyDescent="0.25">
      <c r="S71" s="12"/>
    </row>
    <row r="72" spans="19:19" x14ac:dyDescent="0.25">
      <c r="S72" s="12"/>
    </row>
    <row r="73" spans="19:19" x14ac:dyDescent="0.25">
      <c r="S73" s="12"/>
    </row>
    <row r="74" spans="19:19" x14ac:dyDescent="0.25">
      <c r="S74" s="12"/>
    </row>
    <row r="75" spans="19:19" x14ac:dyDescent="0.25">
      <c r="S75" s="12"/>
    </row>
    <row r="76" spans="19:19" x14ac:dyDescent="0.25">
      <c r="S76" s="12"/>
    </row>
    <row r="77" spans="19:19" x14ac:dyDescent="0.25">
      <c r="S77" s="12"/>
    </row>
    <row r="78" spans="19:19" x14ac:dyDescent="0.25">
      <c r="S78" s="12"/>
    </row>
    <row r="79" spans="19:19" x14ac:dyDescent="0.25">
      <c r="S79" s="12"/>
    </row>
    <row r="80" spans="19:19" x14ac:dyDescent="0.25">
      <c r="S80" s="12"/>
    </row>
    <row r="81" spans="19:19" x14ac:dyDescent="0.25">
      <c r="S81" s="12"/>
    </row>
    <row r="82" spans="19:19" x14ac:dyDescent="0.25">
      <c r="S82" s="12"/>
    </row>
    <row r="83" spans="19:19" x14ac:dyDescent="0.25">
      <c r="S83" s="12"/>
    </row>
    <row r="84" spans="19:19" x14ac:dyDescent="0.25">
      <c r="S84" s="12"/>
    </row>
    <row r="85" spans="19:19" x14ac:dyDescent="0.25">
      <c r="S85" s="12"/>
    </row>
    <row r="86" spans="19:19" x14ac:dyDescent="0.25">
      <c r="S86" s="12"/>
    </row>
    <row r="87" spans="19:19" x14ac:dyDescent="0.25">
      <c r="S87" s="12"/>
    </row>
    <row r="88" spans="19:19" x14ac:dyDescent="0.25">
      <c r="S88" s="12"/>
    </row>
    <row r="89" spans="19:19" x14ac:dyDescent="0.25">
      <c r="S89" s="12"/>
    </row>
    <row r="90" spans="19:19" x14ac:dyDescent="0.25">
      <c r="S90" s="12"/>
    </row>
    <row r="91" spans="19:19" x14ac:dyDescent="0.25">
      <c r="S91" s="12"/>
    </row>
    <row r="92" spans="19:19" x14ac:dyDescent="0.25">
      <c r="S92" s="12"/>
    </row>
    <row r="93" spans="19:19" x14ac:dyDescent="0.25">
      <c r="S93" s="12"/>
    </row>
    <row r="94" spans="19:19" x14ac:dyDescent="0.25">
      <c r="S94" s="12"/>
    </row>
    <row r="95" spans="19:19" x14ac:dyDescent="0.25">
      <c r="S95" s="12"/>
    </row>
    <row r="96" spans="19:19" x14ac:dyDescent="0.25">
      <c r="S96" s="12"/>
    </row>
    <row r="97" spans="19:19" x14ac:dyDescent="0.25">
      <c r="S97" s="12"/>
    </row>
    <row r="98" spans="19:19" x14ac:dyDescent="0.25">
      <c r="S98" s="12"/>
    </row>
    <row r="99" spans="19:19" x14ac:dyDescent="0.25">
      <c r="S99" s="12"/>
    </row>
    <row r="100" spans="19:19" x14ac:dyDescent="0.25">
      <c r="S100" s="12"/>
    </row>
    <row r="101" spans="19:19" x14ac:dyDescent="0.25">
      <c r="S101" s="12"/>
    </row>
    <row r="102" spans="19:19" x14ac:dyDescent="0.25">
      <c r="S102" s="12"/>
    </row>
    <row r="103" spans="19:19" x14ac:dyDescent="0.25">
      <c r="S103" s="12"/>
    </row>
    <row r="104" spans="19:19" x14ac:dyDescent="0.25">
      <c r="S104" s="12"/>
    </row>
    <row r="105" spans="19:19" x14ac:dyDescent="0.25">
      <c r="S105" s="12"/>
    </row>
    <row r="106" spans="19:19" x14ac:dyDescent="0.25">
      <c r="S106" s="12"/>
    </row>
    <row r="107" spans="19:19" x14ac:dyDescent="0.25">
      <c r="S107" s="12"/>
    </row>
    <row r="108" spans="19:19" x14ac:dyDescent="0.25">
      <c r="S108" s="12"/>
    </row>
    <row r="109" spans="19:19" x14ac:dyDescent="0.25">
      <c r="S109" s="12"/>
    </row>
    <row r="110" spans="19:19" x14ac:dyDescent="0.25">
      <c r="S110" s="12"/>
    </row>
    <row r="111" spans="19:19" x14ac:dyDescent="0.25">
      <c r="S111" s="12"/>
    </row>
    <row r="112" spans="19:19" x14ac:dyDescent="0.25">
      <c r="S112" s="12"/>
    </row>
    <row r="113" spans="19:19" x14ac:dyDescent="0.25">
      <c r="S113" s="12"/>
    </row>
    <row r="114" spans="19:19" x14ac:dyDescent="0.25">
      <c r="S114" s="12"/>
    </row>
    <row r="115" spans="19:19" x14ac:dyDescent="0.25">
      <c r="S115" s="12"/>
    </row>
    <row r="116" spans="19:19" x14ac:dyDescent="0.25">
      <c r="S116" s="12"/>
    </row>
    <row r="117" spans="19:19" x14ac:dyDescent="0.25">
      <c r="S117" s="12"/>
    </row>
    <row r="118" spans="19:19" x14ac:dyDescent="0.25">
      <c r="S118" s="12"/>
    </row>
    <row r="119" spans="19:19" x14ac:dyDescent="0.25">
      <c r="S119" s="12"/>
    </row>
    <row r="120" spans="19:19" x14ac:dyDescent="0.25">
      <c r="S120" s="12"/>
    </row>
    <row r="121" spans="19:19" x14ac:dyDescent="0.25">
      <c r="S121" s="12"/>
    </row>
    <row r="122" spans="19:19" x14ac:dyDescent="0.25">
      <c r="S122" s="12"/>
    </row>
    <row r="123" spans="19:19" x14ac:dyDescent="0.25">
      <c r="S123" s="12"/>
    </row>
    <row r="124" spans="19:19" x14ac:dyDescent="0.25">
      <c r="S124" s="12"/>
    </row>
    <row r="125" spans="19:19" x14ac:dyDescent="0.25">
      <c r="S125" s="12"/>
    </row>
    <row r="126" spans="19:19" x14ac:dyDescent="0.25">
      <c r="S126" s="12"/>
    </row>
    <row r="127" spans="19:19" x14ac:dyDescent="0.25">
      <c r="S127" s="12"/>
    </row>
    <row r="128" spans="19:19" x14ac:dyDescent="0.25">
      <c r="S128" s="12"/>
    </row>
    <row r="129" spans="19:19" x14ac:dyDescent="0.25">
      <c r="S129" s="12"/>
    </row>
    <row r="130" spans="19:19" x14ac:dyDescent="0.25">
      <c r="S130" s="12"/>
    </row>
    <row r="131" spans="19:19" x14ac:dyDescent="0.25">
      <c r="S131" s="12"/>
    </row>
    <row r="132" spans="19:19" x14ac:dyDescent="0.25">
      <c r="S132" s="12"/>
    </row>
    <row r="133" spans="19:19" x14ac:dyDescent="0.25">
      <c r="S133" s="12"/>
    </row>
    <row r="134" spans="19:19" x14ac:dyDescent="0.25">
      <c r="S134" s="12"/>
    </row>
    <row r="135" spans="19:19" x14ac:dyDescent="0.25">
      <c r="S135" s="12"/>
    </row>
    <row r="136" spans="19:19" x14ac:dyDescent="0.25">
      <c r="S136" s="12"/>
    </row>
    <row r="137" spans="19:19" x14ac:dyDescent="0.25">
      <c r="S137" s="12"/>
    </row>
    <row r="138" spans="19:19" x14ac:dyDescent="0.25">
      <c r="S138" s="12"/>
    </row>
    <row r="139" spans="19:19" x14ac:dyDescent="0.25">
      <c r="S139" s="12"/>
    </row>
    <row r="140" spans="19:19" x14ac:dyDescent="0.25">
      <c r="S140" s="12"/>
    </row>
    <row r="141" spans="19:19" x14ac:dyDescent="0.25">
      <c r="S141" s="12"/>
    </row>
    <row r="142" spans="19:19" x14ac:dyDescent="0.25">
      <c r="S142" s="12"/>
    </row>
    <row r="143" spans="19:19" x14ac:dyDescent="0.25">
      <c r="S143" s="12"/>
    </row>
    <row r="144" spans="19:19" x14ac:dyDescent="0.25">
      <c r="S144" s="12"/>
    </row>
    <row r="145" spans="19:19" x14ac:dyDescent="0.25">
      <c r="S145" s="12"/>
    </row>
    <row r="146" spans="19:19" x14ac:dyDescent="0.25">
      <c r="S146" s="12"/>
    </row>
    <row r="147" spans="19:19" x14ac:dyDescent="0.25">
      <c r="S147" s="12"/>
    </row>
    <row r="148" spans="19:19" x14ac:dyDescent="0.25">
      <c r="S148" s="12"/>
    </row>
    <row r="149" spans="19:19" x14ac:dyDescent="0.25">
      <c r="S149" s="12"/>
    </row>
    <row r="150" spans="19:19" x14ac:dyDescent="0.25">
      <c r="S150" s="12"/>
    </row>
    <row r="151" spans="19:19" x14ac:dyDescent="0.25">
      <c r="S151" s="12"/>
    </row>
    <row r="152" spans="19:19" x14ac:dyDescent="0.25">
      <c r="S152" s="12"/>
    </row>
    <row r="153" spans="19:19" x14ac:dyDescent="0.25">
      <c r="S153" s="12"/>
    </row>
    <row r="154" spans="19:19" x14ac:dyDescent="0.25">
      <c r="S154" s="12"/>
    </row>
    <row r="155" spans="19:19" x14ac:dyDescent="0.25">
      <c r="S155" s="12"/>
    </row>
    <row r="156" spans="19:19" x14ac:dyDescent="0.25">
      <c r="S156" s="12"/>
    </row>
    <row r="157" spans="19:19" x14ac:dyDescent="0.25">
      <c r="S157" s="12"/>
    </row>
    <row r="158" spans="19:19" x14ac:dyDescent="0.25">
      <c r="S158" s="12"/>
    </row>
    <row r="159" spans="19:19" x14ac:dyDescent="0.25">
      <c r="S159" s="12"/>
    </row>
    <row r="160" spans="19:19" x14ac:dyDescent="0.25">
      <c r="S160" s="12"/>
    </row>
    <row r="161" spans="19:19" x14ac:dyDescent="0.25">
      <c r="S161" s="12"/>
    </row>
    <row r="162" spans="19:19" x14ac:dyDescent="0.25">
      <c r="S162" s="12"/>
    </row>
    <row r="163" spans="19:19" x14ac:dyDescent="0.25">
      <c r="S163" s="12"/>
    </row>
    <row r="164" spans="19:19" x14ac:dyDescent="0.25">
      <c r="S164" s="12"/>
    </row>
    <row r="165" spans="19:19" x14ac:dyDescent="0.25">
      <c r="S165" s="12"/>
    </row>
    <row r="166" spans="19:19" x14ac:dyDescent="0.25">
      <c r="S166" s="12"/>
    </row>
    <row r="167" spans="19:19" x14ac:dyDescent="0.25">
      <c r="S167" s="12"/>
    </row>
    <row r="168" spans="19:19" x14ac:dyDescent="0.25">
      <c r="S168" s="12"/>
    </row>
    <row r="169" spans="19:19" x14ac:dyDescent="0.25">
      <c r="S169" s="12"/>
    </row>
    <row r="170" spans="19:19" x14ac:dyDescent="0.25">
      <c r="S170" s="12"/>
    </row>
    <row r="171" spans="19:19" x14ac:dyDescent="0.25">
      <c r="S171" s="12"/>
    </row>
    <row r="172" spans="19:19" x14ac:dyDescent="0.25">
      <c r="S172" s="12"/>
    </row>
    <row r="173" spans="19:19" x14ac:dyDescent="0.25">
      <c r="S173" s="12"/>
    </row>
    <row r="174" spans="19:19" x14ac:dyDescent="0.25">
      <c r="S174" s="12"/>
    </row>
    <row r="175" spans="19:19" x14ac:dyDescent="0.25">
      <c r="S175" s="12"/>
    </row>
    <row r="176" spans="19:19" x14ac:dyDescent="0.25">
      <c r="S176" s="12"/>
    </row>
    <row r="177" spans="19:19" x14ac:dyDescent="0.25">
      <c r="S177" s="12"/>
    </row>
    <row r="178" spans="19:19" x14ac:dyDescent="0.25">
      <c r="S178" s="12"/>
    </row>
    <row r="179" spans="19:19" x14ac:dyDescent="0.25">
      <c r="S179" s="12"/>
    </row>
    <row r="180" spans="19:19" x14ac:dyDescent="0.25">
      <c r="S180" s="12"/>
    </row>
    <row r="181" spans="19:19" x14ac:dyDescent="0.25">
      <c r="S181" s="12"/>
    </row>
    <row r="182" spans="19:19" x14ac:dyDescent="0.25">
      <c r="S182" s="12"/>
    </row>
    <row r="183" spans="19:19" x14ac:dyDescent="0.25">
      <c r="S183" s="12"/>
    </row>
    <row r="184" spans="19:19" x14ac:dyDescent="0.25">
      <c r="S184" s="12"/>
    </row>
    <row r="185" spans="19:19" x14ac:dyDescent="0.25">
      <c r="S185" s="12"/>
    </row>
    <row r="186" spans="19:19" x14ac:dyDescent="0.25">
      <c r="S186" s="12"/>
    </row>
    <row r="187" spans="19:19" x14ac:dyDescent="0.25">
      <c r="S187" s="12"/>
    </row>
    <row r="188" spans="19:19" x14ac:dyDescent="0.25">
      <c r="S188" s="12"/>
    </row>
    <row r="189" spans="19:19" x14ac:dyDescent="0.25">
      <c r="S189" s="12"/>
    </row>
    <row r="190" spans="19:19" x14ac:dyDescent="0.25">
      <c r="S190" s="12"/>
    </row>
    <row r="191" spans="19:19" x14ac:dyDescent="0.25">
      <c r="S191" s="12"/>
    </row>
    <row r="192" spans="19:19" x14ac:dyDescent="0.25">
      <c r="S192" s="12"/>
    </row>
    <row r="193" spans="19:19" x14ac:dyDescent="0.25">
      <c r="S193" s="12"/>
    </row>
    <row r="194" spans="19:19" x14ac:dyDescent="0.25">
      <c r="S194" s="12"/>
    </row>
    <row r="195" spans="19:19" x14ac:dyDescent="0.25">
      <c r="S195" s="12"/>
    </row>
    <row r="196" spans="19:19" x14ac:dyDescent="0.25">
      <c r="S196" s="12"/>
    </row>
    <row r="197" spans="19:19" x14ac:dyDescent="0.25">
      <c r="S197" s="12"/>
    </row>
    <row r="198" spans="19:19" x14ac:dyDescent="0.25">
      <c r="S198" s="12"/>
    </row>
    <row r="199" spans="19:19" x14ac:dyDescent="0.25">
      <c r="S199" s="12"/>
    </row>
    <row r="200" spans="19:19" x14ac:dyDescent="0.25">
      <c r="S200" s="12"/>
    </row>
    <row r="201" spans="19:19" x14ac:dyDescent="0.25">
      <c r="S201" s="12"/>
    </row>
    <row r="202" spans="19:19" x14ac:dyDescent="0.25">
      <c r="S202" s="12"/>
    </row>
    <row r="203" spans="19:19" x14ac:dyDescent="0.25">
      <c r="S203" s="12"/>
    </row>
    <row r="204" spans="19:19" x14ac:dyDescent="0.25">
      <c r="S204" s="12"/>
    </row>
    <row r="205" spans="19:19" x14ac:dyDescent="0.25">
      <c r="S205" s="12"/>
    </row>
    <row r="206" spans="19:19" x14ac:dyDescent="0.25">
      <c r="S206" s="12"/>
    </row>
    <row r="207" spans="19:19" x14ac:dyDescent="0.25">
      <c r="S207" s="12"/>
    </row>
    <row r="208" spans="19:19" x14ac:dyDescent="0.25">
      <c r="S208" s="12"/>
    </row>
    <row r="209" spans="19:19" x14ac:dyDescent="0.25">
      <c r="S209" s="12"/>
    </row>
    <row r="210" spans="19:19" x14ac:dyDescent="0.25">
      <c r="S210" s="12"/>
    </row>
    <row r="211" spans="19:19" x14ac:dyDescent="0.25">
      <c r="S211" s="12"/>
    </row>
    <row r="212" spans="19:19" x14ac:dyDescent="0.25">
      <c r="S212" s="12"/>
    </row>
    <row r="213" spans="19:19" x14ac:dyDescent="0.25">
      <c r="S213" s="12"/>
    </row>
    <row r="214" spans="19:19" x14ac:dyDescent="0.25">
      <c r="S214" s="12"/>
    </row>
    <row r="215" spans="19:19" x14ac:dyDescent="0.25">
      <c r="S215" s="12"/>
    </row>
    <row r="216" spans="19:19" x14ac:dyDescent="0.25">
      <c r="S216" s="12"/>
    </row>
    <row r="217" spans="19:19" x14ac:dyDescent="0.25">
      <c r="S217" s="12"/>
    </row>
    <row r="218" spans="19:19" x14ac:dyDescent="0.25">
      <c r="S218" s="12"/>
    </row>
    <row r="219" spans="19:19" x14ac:dyDescent="0.25">
      <c r="S219" s="12"/>
    </row>
    <row r="220" spans="19:19" x14ac:dyDescent="0.25">
      <c r="S220" s="12"/>
    </row>
    <row r="221" spans="19:19" x14ac:dyDescent="0.25">
      <c r="S221" s="12"/>
    </row>
    <row r="222" spans="19:19" x14ac:dyDescent="0.25">
      <c r="S222" s="12"/>
    </row>
    <row r="223" spans="19:19" x14ac:dyDescent="0.25">
      <c r="S223" s="12"/>
    </row>
    <row r="224" spans="19:19" x14ac:dyDescent="0.25">
      <c r="S224" s="12"/>
    </row>
    <row r="225" spans="19:19" x14ac:dyDescent="0.25">
      <c r="S225" s="12"/>
    </row>
    <row r="226" spans="19:19" x14ac:dyDescent="0.25">
      <c r="S226" s="12"/>
    </row>
    <row r="227" spans="19:19" x14ac:dyDescent="0.25">
      <c r="S227" s="12"/>
    </row>
    <row r="228" spans="19:19" x14ac:dyDescent="0.25">
      <c r="S228" s="12"/>
    </row>
    <row r="229" spans="19:19" x14ac:dyDescent="0.25">
      <c r="S229" s="12"/>
    </row>
    <row r="230" spans="19:19" x14ac:dyDescent="0.25">
      <c r="S230" s="12"/>
    </row>
    <row r="231" spans="19:19" x14ac:dyDescent="0.25">
      <c r="S231" s="12"/>
    </row>
    <row r="232" spans="19:19" x14ac:dyDescent="0.25">
      <c r="S232" s="12"/>
    </row>
    <row r="233" spans="19:19" x14ac:dyDescent="0.25">
      <c r="S233" s="12"/>
    </row>
    <row r="234" spans="19:19" x14ac:dyDescent="0.25">
      <c r="S234" s="12"/>
    </row>
    <row r="235" spans="19:19" x14ac:dyDescent="0.25">
      <c r="S235" s="12"/>
    </row>
    <row r="236" spans="19:19" x14ac:dyDescent="0.25">
      <c r="S236" s="12"/>
    </row>
    <row r="237" spans="19:19" x14ac:dyDescent="0.25">
      <c r="S237" s="12"/>
    </row>
    <row r="238" spans="19:19" x14ac:dyDescent="0.25">
      <c r="S238" s="12"/>
    </row>
    <row r="239" spans="19:19" x14ac:dyDescent="0.25">
      <c r="S239" s="12"/>
    </row>
    <row r="240" spans="19:19" x14ac:dyDescent="0.25">
      <c r="S240" s="12"/>
    </row>
    <row r="241" spans="19:19" x14ac:dyDescent="0.25">
      <c r="S241" s="12"/>
    </row>
    <row r="242" spans="19:19" x14ac:dyDescent="0.25">
      <c r="S242" s="12"/>
    </row>
    <row r="243" spans="19:19" x14ac:dyDescent="0.25">
      <c r="S243" s="12"/>
    </row>
    <row r="244" spans="19:19" x14ac:dyDescent="0.25">
      <c r="S244" s="12"/>
    </row>
    <row r="245" spans="19:19" x14ac:dyDescent="0.25">
      <c r="S245" s="12"/>
    </row>
    <row r="246" spans="19:19" x14ac:dyDescent="0.25">
      <c r="S246" s="12"/>
    </row>
    <row r="247" spans="19:19" x14ac:dyDescent="0.25">
      <c r="S247" s="12"/>
    </row>
    <row r="248" spans="19:19" x14ac:dyDescent="0.25">
      <c r="S248" s="12"/>
    </row>
    <row r="249" spans="19:19" x14ac:dyDescent="0.25">
      <c r="S249" s="12"/>
    </row>
    <row r="250" spans="19:19" x14ac:dyDescent="0.25">
      <c r="S250" s="12"/>
    </row>
    <row r="251" spans="19:19" x14ac:dyDescent="0.25">
      <c r="S251" s="12"/>
    </row>
    <row r="252" spans="19:19" x14ac:dyDescent="0.25">
      <c r="S252" s="12"/>
    </row>
    <row r="253" spans="19:19" x14ac:dyDescent="0.25">
      <c r="S253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BD18-8CD3-4201-BE6D-C1E7BD7A77D2}">
  <dimension ref="A1:AC253"/>
  <sheetViews>
    <sheetView tabSelected="1" zoomScale="70" zoomScaleNormal="70" workbookViewId="0">
      <selection activeCell="H16" sqref="H16:I16"/>
    </sheetView>
  </sheetViews>
  <sheetFormatPr defaultRowHeight="15" x14ac:dyDescent="0.25"/>
  <cols>
    <col min="2" max="2" width="14" customWidth="1"/>
    <col min="4" max="4" width="12.42578125" bestFit="1" customWidth="1"/>
    <col min="5" max="5" width="21.42578125" customWidth="1"/>
    <col min="6" max="6" width="15.85546875" bestFit="1" customWidth="1"/>
    <col min="7" max="7" width="12.42578125" bestFit="1" customWidth="1"/>
    <col min="8" max="8" width="16.85546875" customWidth="1"/>
    <col min="9" max="9" width="24" customWidth="1"/>
    <col min="15" max="15" width="11.28515625" customWidth="1"/>
    <col min="18" max="18" width="12" customWidth="1"/>
    <col min="22" max="22" width="11.42578125" customWidth="1"/>
  </cols>
  <sheetData>
    <row r="1" spans="1:29" x14ac:dyDescent="0.25">
      <c r="A1" s="8" t="s">
        <v>21</v>
      </c>
      <c r="B1" s="8">
        <f>COUNT(B3:B1500)</f>
        <v>24</v>
      </c>
      <c r="C1" s="8"/>
      <c r="D1" s="8"/>
      <c r="E1" s="8"/>
      <c r="F1" s="8"/>
      <c r="H1" s="3" t="s">
        <v>6</v>
      </c>
      <c r="I1" s="4">
        <f>AVERAGE(A3:A26)</f>
        <v>11.5</v>
      </c>
      <c r="N1" s="8" t="s">
        <v>13</v>
      </c>
      <c r="O1" s="8">
        <f>COUNT(O3:O1500)</f>
        <v>24</v>
      </c>
      <c r="P1" s="8"/>
      <c r="Q1" s="8"/>
      <c r="R1" s="8"/>
      <c r="S1" s="8"/>
      <c r="U1" s="10" t="s">
        <v>22</v>
      </c>
      <c r="V1" s="11"/>
      <c r="AB1" s="8" t="s">
        <v>40</v>
      </c>
      <c r="AC1" s="8"/>
    </row>
    <row r="2" spans="1:29" x14ac:dyDescent="0.25">
      <c r="A2" s="9" t="s">
        <v>0</v>
      </c>
      <c r="B2" s="9" t="s">
        <v>39</v>
      </c>
      <c r="C2" s="9" t="s">
        <v>1</v>
      </c>
      <c r="D2" s="9" t="s">
        <v>2</v>
      </c>
      <c r="E2" s="9" t="s">
        <v>4</v>
      </c>
      <c r="F2" s="9" t="s">
        <v>5</v>
      </c>
      <c r="H2" s="3" t="s">
        <v>7</v>
      </c>
      <c r="I2" s="4">
        <f>AVERAGE(B3:B26)</f>
        <v>945.25</v>
      </c>
      <c r="N2" s="9" t="s">
        <v>0</v>
      </c>
      <c r="O2" s="9" t="s">
        <v>14</v>
      </c>
      <c r="P2" s="9" t="s">
        <v>12</v>
      </c>
      <c r="Q2" s="9" t="s">
        <v>15</v>
      </c>
      <c r="R2" s="9" t="s">
        <v>16</v>
      </c>
      <c r="S2" s="9" t="s">
        <v>17</v>
      </c>
      <c r="U2" s="6" t="s">
        <v>3</v>
      </c>
      <c r="V2" s="7">
        <f>COUNT(N3:N26)</f>
        <v>24</v>
      </c>
      <c r="AB2" s="9" t="s">
        <v>0</v>
      </c>
      <c r="AC2" s="9" t="s">
        <v>12</v>
      </c>
    </row>
    <row r="3" spans="1:29" x14ac:dyDescent="0.25">
      <c r="A3">
        <v>0</v>
      </c>
      <c r="B3">
        <v>967</v>
      </c>
      <c r="C3">
        <f>B3*A3</f>
        <v>0</v>
      </c>
      <c r="D3">
        <f>B3*B3</f>
        <v>935089</v>
      </c>
      <c r="E3">
        <f t="shared" ref="E3:E26" si="0">(A3-$I$1)*(B3-$I$2)</f>
        <v>-250.125</v>
      </c>
      <c r="F3">
        <f t="shared" ref="F3:F26" si="1">(A3-$I$1)^2</f>
        <v>132.25</v>
      </c>
      <c r="H3" s="3" t="s">
        <v>3</v>
      </c>
      <c r="I3" s="4">
        <f>COUNT(A3:A26)</f>
        <v>24</v>
      </c>
      <c r="N3">
        <v>0</v>
      </c>
      <c r="O3">
        <v>967</v>
      </c>
      <c r="P3">
        <f>$I$8*N3+$I$9</f>
        <v>864.64</v>
      </c>
      <c r="Q3">
        <f>ABS(P3-O3)</f>
        <v>102.36000000000001</v>
      </c>
      <c r="R3">
        <f>Q3^2</f>
        <v>10477.569600000003</v>
      </c>
      <c r="S3" s="12">
        <f>Q3/P3</f>
        <v>0.11838452997779425</v>
      </c>
      <c r="U3" s="6" t="s">
        <v>18</v>
      </c>
      <c r="V3" s="7">
        <f>SQRT(AVERAGE(R3:R26))</f>
        <v>215.30853779930641</v>
      </c>
      <c r="AB3">
        <v>24</v>
      </c>
      <c r="AC3">
        <f>$I$8*AB3+$I$9</f>
        <v>1032.8695652173913</v>
      </c>
    </row>
    <row r="4" spans="1:29" x14ac:dyDescent="0.25">
      <c r="A4">
        <v>1</v>
      </c>
      <c r="B4">
        <v>795</v>
      </c>
      <c r="C4">
        <f t="shared" ref="C4:C26" si="2">B4*A4</f>
        <v>795</v>
      </c>
      <c r="D4">
        <f t="shared" ref="D4:D26" si="3">B4*B4</f>
        <v>632025</v>
      </c>
      <c r="E4">
        <f t="shared" si="0"/>
        <v>1577.625</v>
      </c>
      <c r="F4">
        <f t="shared" si="1"/>
        <v>110.25</v>
      </c>
      <c r="I4" s="2"/>
      <c r="N4">
        <v>1</v>
      </c>
      <c r="O4">
        <v>795</v>
      </c>
      <c r="P4">
        <f>$I$8*N4+$I$9</f>
        <v>871.64956521739134</v>
      </c>
      <c r="Q4">
        <f>ABS(P4-O4)</f>
        <v>76.649565217391341</v>
      </c>
      <c r="R4">
        <f>Q4^2</f>
        <v>5875.1558480151289</v>
      </c>
      <c r="S4" s="12">
        <f>Q4/P4</f>
        <v>8.7936216888119215E-2</v>
      </c>
      <c r="U4" s="6" t="s">
        <v>19</v>
      </c>
      <c r="V4" s="13">
        <f>AVERAGE(S3:S26)</f>
        <v>0.18889699787016104</v>
      </c>
      <c r="AB4">
        <v>25</v>
      </c>
      <c r="AC4">
        <f t="shared" ref="AC4:AC22" si="4">$I$8*AB4+$I$9</f>
        <v>1039.8791304347826</v>
      </c>
    </row>
    <row r="5" spans="1:29" x14ac:dyDescent="0.25">
      <c r="A5">
        <v>2</v>
      </c>
      <c r="B5">
        <v>820</v>
      </c>
      <c r="C5">
        <f t="shared" si="2"/>
        <v>1640</v>
      </c>
      <c r="D5">
        <f t="shared" si="3"/>
        <v>672400</v>
      </c>
      <c r="E5">
        <f t="shared" si="0"/>
        <v>1189.875</v>
      </c>
      <c r="F5">
        <f t="shared" si="1"/>
        <v>90.25</v>
      </c>
      <c r="H5" s="3" t="s">
        <v>8</v>
      </c>
      <c r="I5" s="4">
        <f>SUM(E3:E26)/(I3-1)</f>
        <v>350.47826086956519</v>
      </c>
      <c r="N5">
        <v>2</v>
      </c>
      <c r="O5">
        <v>820</v>
      </c>
      <c r="P5">
        <f t="shared" ref="P5:P26" si="5">$I$8*N5+$I$9</f>
        <v>878.65913043478258</v>
      </c>
      <c r="Q5">
        <f t="shared" ref="Q5:Q26" si="6">ABS(P5-O5)</f>
        <v>58.659130434782583</v>
      </c>
      <c r="R5">
        <f t="shared" ref="R5:R26" si="7">Q5^2</f>
        <v>3440.8935833648361</v>
      </c>
      <c r="S5" s="12">
        <f t="shared" ref="S5:S26" si="8">Q5/P5</f>
        <v>6.6759825742386092E-2</v>
      </c>
      <c r="U5" s="6" t="s">
        <v>20</v>
      </c>
      <c r="V5" s="7">
        <f>AVERAGE(Q3:Q26)</f>
        <v>179.41826086956522</v>
      </c>
      <c r="AB5">
        <v>26</v>
      </c>
      <c r="AC5">
        <f t="shared" si="4"/>
        <v>1046.888695652174</v>
      </c>
    </row>
    <row r="6" spans="1:29" x14ac:dyDescent="0.25">
      <c r="A6">
        <v>3</v>
      </c>
      <c r="B6">
        <v>672</v>
      </c>
      <c r="C6">
        <f t="shared" si="2"/>
        <v>2016</v>
      </c>
      <c r="D6">
        <f t="shared" si="3"/>
        <v>451584</v>
      </c>
      <c r="E6">
        <f t="shared" si="0"/>
        <v>2322.625</v>
      </c>
      <c r="F6">
        <f t="shared" si="1"/>
        <v>72.25</v>
      </c>
      <c r="H6" s="3" t="s">
        <v>9</v>
      </c>
      <c r="I6" s="4">
        <f>SUM(F3:F26)/(I3-1)</f>
        <v>50</v>
      </c>
      <c r="N6">
        <v>3</v>
      </c>
      <c r="O6">
        <v>672</v>
      </c>
      <c r="P6">
        <f t="shared" si="5"/>
        <v>885.66869565217394</v>
      </c>
      <c r="Q6">
        <f t="shared" si="6"/>
        <v>213.66869565217394</v>
      </c>
      <c r="R6">
        <f t="shared" si="7"/>
        <v>45654.311501701333</v>
      </c>
      <c r="S6" s="12">
        <f t="shared" si="8"/>
        <v>0.24125126777212799</v>
      </c>
      <c r="AB6">
        <v>27</v>
      </c>
      <c r="AC6">
        <f t="shared" si="4"/>
        <v>1053.8982608695651</v>
      </c>
    </row>
    <row r="7" spans="1:29" x14ac:dyDescent="0.25">
      <c r="A7">
        <v>4</v>
      </c>
      <c r="B7">
        <v>722</v>
      </c>
      <c r="C7">
        <f t="shared" si="2"/>
        <v>2888</v>
      </c>
      <c r="D7">
        <f t="shared" si="3"/>
        <v>521284</v>
      </c>
      <c r="E7">
        <f t="shared" si="0"/>
        <v>1674.375</v>
      </c>
      <c r="F7">
        <f t="shared" si="1"/>
        <v>56.25</v>
      </c>
      <c r="N7">
        <v>4</v>
      </c>
      <c r="O7">
        <v>722</v>
      </c>
      <c r="P7">
        <f t="shared" si="5"/>
        <v>892.67826086956518</v>
      </c>
      <c r="Q7">
        <f t="shared" si="6"/>
        <v>170.67826086956518</v>
      </c>
      <c r="R7">
        <f t="shared" si="7"/>
        <v>29131.068733459346</v>
      </c>
      <c r="S7" s="12">
        <f t="shared" si="8"/>
        <v>0.19119795826920452</v>
      </c>
      <c r="AB7">
        <v>28</v>
      </c>
      <c r="AC7">
        <f t="shared" si="4"/>
        <v>1060.9078260869564</v>
      </c>
    </row>
    <row r="8" spans="1:29" x14ac:dyDescent="0.25">
      <c r="A8">
        <v>5</v>
      </c>
      <c r="B8">
        <v>820</v>
      </c>
      <c r="C8">
        <f t="shared" si="2"/>
        <v>4100</v>
      </c>
      <c r="D8">
        <f t="shared" si="3"/>
        <v>672400</v>
      </c>
      <c r="E8">
        <f t="shared" si="0"/>
        <v>814.125</v>
      </c>
      <c r="F8">
        <f t="shared" si="1"/>
        <v>42.25</v>
      </c>
      <c r="H8" s="6" t="s">
        <v>10</v>
      </c>
      <c r="I8" s="7">
        <f>I5/I6</f>
        <v>7.0095652173913034</v>
      </c>
      <c r="N8">
        <v>5</v>
      </c>
      <c r="O8">
        <v>820</v>
      </c>
      <c r="P8">
        <f t="shared" si="5"/>
        <v>899.68782608695653</v>
      </c>
      <c r="Q8">
        <f t="shared" si="6"/>
        <v>79.687826086956534</v>
      </c>
      <c r="R8">
        <f t="shared" si="7"/>
        <v>6350.1496264650305</v>
      </c>
      <c r="S8" s="12">
        <f t="shared" si="8"/>
        <v>8.8572751321472867E-2</v>
      </c>
      <c r="AB8">
        <v>29</v>
      </c>
      <c r="AC8">
        <f t="shared" si="4"/>
        <v>1067.9173913043478</v>
      </c>
    </row>
    <row r="9" spans="1:29" x14ac:dyDescent="0.25">
      <c r="A9">
        <v>6</v>
      </c>
      <c r="B9">
        <v>1326</v>
      </c>
      <c r="C9">
        <f t="shared" si="2"/>
        <v>7956</v>
      </c>
      <c r="D9">
        <f t="shared" si="3"/>
        <v>1758276</v>
      </c>
      <c r="E9">
        <f t="shared" si="0"/>
        <v>-2094.125</v>
      </c>
      <c r="F9">
        <f t="shared" si="1"/>
        <v>30.25</v>
      </c>
      <c r="H9" s="6" t="s">
        <v>11</v>
      </c>
      <c r="I9" s="7">
        <f>AVERAGE(B3:B26)-AVERAGE(A3:A26)*I8</f>
        <v>864.64</v>
      </c>
      <c r="N9">
        <v>6</v>
      </c>
      <c r="O9">
        <v>1326</v>
      </c>
      <c r="P9">
        <f t="shared" si="5"/>
        <v>906.69739130434778</v>
      </c>
      <c r="Q9">
        <f t="shared" si="6"/>
        <v>419.30260869565222</v>
      </c>
      <c r="R9">
        <f t="shared" si="7"/>
        <v>175814.67765897926</v>
      </c>
      <c r="S9" s="12">
        <f t="shared" si="8"/>
        <v>0.46245044125742552</v>
      </c>
      <c r="AB9">
        <v>30</v>
      </c>
      <c r="AC9">
        <f t="shared" si="4"/>
        <v>1074.9269565217392</v>
      </c>
    </row>
    <row r="10" spans="1:29" x14ac:dyDescent="0.25">
      <c r="A10">
        <v>7</v>
      </c>
      <c r="B10">
        <v>1262</v>
      </c>
      <c r="C10">
        <f t="shared" si="2"/>
        <v>8834</v>
      </c>
      <c r="D10">
        <f t="shared" si="3"/>
        <v>1592644</v>
      </c>
      <c r="E10">
        <f t="shared" si="0"/>
        <v>-1425.375</v>
      </c>
      <c r="F10">
        <f t="shared" si="1"/>
        <v>20.25</v>
      </c>
      <c r="N10">
        <v>7</v>
      </c>
      <c r="O10">
        <v>1262</v>
      </c>
      <c r="P10">
        <f t="shared" si="5"/>
        <v>913.70695652173913</v>
      </c>
      <c r="Q10">
        <f t="shared" si="6"/>
        <v>348.29304347826087</v>
      </c>
      <c r="R10">
        <f t="shared" si="7"/>
        <v>121308.04413534972</v>
      </c>
      <c r="S10" s="12">
        <f t="shared" si="8"/>
        <v>0.38118681377246821</v>
      </c>
      <c r="AB10">
        <v>31</v>
      </c>
      <c r="AC10">
        <f t="shared" si="4"/>
        <v>1081.9365217391305</v>
      </c>
    </row>
    <row r="11" spans="1:29" x14ac:dyDescent="0.25">
      <c r="A11">
        <v>8</v>
      </c>
      <c r="B11">
        <v>1126</v>
      </c>
      <c r="C11">
        <f t="shared" si="2"/>
        <v>9008</v>
      </c>
      <c r="D11">
        <f t="shared" si="3"/>
        <v>1267876</v>
      </c>
      <c r="E11">
        <f t="shared" si="0"/>
        <v>-632.625</v>
      </c>
      <c r="F11">
        <f t="shared" si="1"/>
        <v>12.25</v>
      </c>
      <c r="N11">
        <v>8</v>
      </c>
      <c r="O11">
        <v>1126</v>
      </c>
      <c r="P11">
        <f t="shared" si="5"/>
        <v>920.71652173913037</v>
      </c>
      <c r="Q11">
        <f t="shared" si="6"/>
        <v>205.28347826086963</v>
      </c>
      <c r="R11">
        <f t="shared" si="7"/>
        <v>42141.306446880932</v>
      </c>
      <c r="S11" s="12">
        <f t="shared" si="8"/>
        <v>0.22296056757308116</v>
      </c>
      <c r="AB11">
        <v>32</v>
      </c>
      <c r="AC11">
        <f t="shared" si="4"/>
        <v>1088.9460869565216</v>
      </c>
    </row>
    <row r="12" spans="1:29" x14ac:dyDescent="0.25">
      <c r="A12">
        <v>9</v>
      </c>
      <c r="B12">
        <v>814</v>
      </c>
      <c r="C12">
        <f t="shared" si="2"/>
        <v>7326</v>
      </c>
      <c r="D12">
        <f t="shared" si="3"/>
        <v>662596</v>
      </c>
      <c r="E12">
        <f t="shared" si="0"/>
        <v>328.125</v>
      </c>
      <c r="F12">
        <f t="shared" si="1"/>
        <v>6.25</v>
      </c>
      <c r="N12">
        <v>9</v>
      </c>
      <c r="O12">
        <v>814</v>
      </c>
      <c r="P12">
        <f t="shared" si="5"/>
        <v>927.72608695652173</v>
      </c>
      <c r="Q12">
        <f t="shared" si="6"/>
        <v>113.72608695652173</v>
      </c>
      <c r="R12">
        <f t="shared" si="7"/>
        <v>12933.622854442341</v>
      </c>
      <c r="S12" s="12">
        <f t="shared" si="8"/>
        <v>0.12258584570970628</v>
      </c>
      <c r="AB12">
        <v>33</v>
      </c>
      <c r="AC12">
        <f t="shared" si="4"/>
        <v>1095.955652173913</v>
      </c>
    </row>
    <row r="13" spans="1:29" x14ac:dyDescent="0.25">
      <c r="A13">
        <v>10</v>
      </c>
      <c r="B13">
        <v>821</v>
      </c>
      <c r="C13">
        <f t="shared" si="2"/>
        <v>8210</v>
      </c>
      <c r="D13">
        <f t="shared" si="3"/>
        <v>674041</v>
      </c>
      <c r="E13">
        <f t="shared" si="0"/>
        <v>186.375</v>
      </c>
      <c r="F13">
        <f t="shared" si="1"/>
        <v>2.25</v>
      </c>
      <c r="N13">
        <v>10</v>
      </c>
      <c r="O13">
        <v>821</v>
      </c>
      <c r="P13">
        <f t="shared" si="5"/>
        <v>934.73565217391297</v>
      </c>
      <c r="Q13">
        <f t="shared" si="6"/>
        <v>113.73565217391297</v>
      </c>
      <c r="R13">
        <f t="shared" si="7"/>
        <v>12935.798575425313</v>
      </c>
      <c r="S13" s="12">
        <f t="shared" si="8"/>
        <v>0.12167680981184165</v>
      </c>
      <c r="AB13">
        <v>34</v>
      </c>
      <c r="AC13">
        <f t="shared" si="4"/>
        <v>1102.9652173913043</v>
      </c>
    </row>
    <row r="14" spans="1:29" x14ac:dyDescent="0.25">
      <c r="A14">
        <v>11</v>
      </c>
      <c r="B14">
        <v>918</v>
      </c>
      <c r="C14">
        <f t="shared" si="2"/>
        <v>10098</v>
      </c>
      <c r="D14">
        <f t="shared" si="3"/>
        <v>842724</v>
      </c>
      <c r="E14">
        <f t="shared" si="0"/>
        <v>13.625</v>
      </c>
      <c r="F14">
        <f t="shared" si="1"/>
        <v>0.25</v>
      </c>
      <c r="N14">
        <v>11</v>
      </c>
      <c r="O14">
        <v>918</v>
      </c>
      <c r="P14">
        <f t="shared" si="5"/>
        <v>941.74521739130432</v>
      </c>
      <c r="Q14">
        <f t="shared" si="6"/>
        <v>23.745217391304323</v>
      </c>
      <c r="R14">
        <f t="shared" si="7"/>
        <v>563.8353489603013</v>
      </c>
      <c r="S14" s="12">
        <f t="shared" si="8"/>
        <v>2.5214056788183246E-2</v>
      </c>
      <c r="AB14">
        <v>35</v>
      </c>
      <c r="AC14">
        <f t="shared" si="4"/>
        <v>1109.9747826086957</v>
      </c>
    </row>
    <row r="15" spans="1:29" x14ac:dyDescent="0.25">
      <c r="A15">
        <v>12</v>
      </c>
      <c r="B15">
        <v>950</v>
      </c>
      <c r="C15">
        <f t="shared" si="2"/>
        <v>11400</v>
      </c>
      <c r="D15">
        <f t="shared" si="3"/>
        <v>902500</v>
      </c>
      <c r="E15">
        <f t="shared" si="0"/>
        <v>2.375</v>
      </c>
      <c r="F15">
        <f t="shared" si="1"/>
        <v>0.25</v>
      </c>
      <c r="N15">
        <v>12</v>
      </c>
      <c r="O15">
        <v>950</v>
      </c>
      <c r="P15">
        <f t="shared" si="5"/>
        <v>948.75478260869568</v>
      </c>
      <c r="Q15">
        <f t="shared" si="6"/>
        <v>1.2452173913043225</v>
      </c>
      <c r="R15">
        <f t="shared" si="7"/>
        <v>1.5505663516067423</v>
      </c>
      <c r="S15" s="12">
        <f t="shared" si="8"/>
        <v>1.3124754827379878E-3</v>
      </c>
      <c r="AB15">
        <v>36</v>
      </c>
      <c r="AC15">
        <f t="shared" si="4"/>
        <v>1116.9843478260868</v>
      </c>
    </row>
    <row r="16" spans="1:29" x14ac:dyDescent="0.25">
      <c r="A16">
        <v>13</v>
      </c>
      <c r="B16">
        <v>878</v>
      </c>
      <c r="C16">
        <f t="shared" si="2"/>
        <v>11414</v>
      </c>
      <c r="D16">
        <f t="shared" si="3"/>
        <v>770884</v>
      </c>
      <c r="E16">
        <f t="shared" si="0"/>
        <v>-100.875</v>
      </c>
      <c r="F16">
        <f t="shared" si="1"/>
        <v>2.25</v>
      </c>
      <c r="H16" s="5" t="str">
        <f>CONCATENATE("y = ", ROUND(I8, 4), "x + ", ROUND(I9, 4))</f>
        <v>y = 7.0096x + 864.64</v>
      </c>
      <c r="I16" s="5"/>
      <c r="N16">
        <v>13</v>
      </c>
      <c r="O16">
        <v>878</v>
      </c>
      <c r="P16">
        <f t="shared" si="5"/>
        <v>955.76434782608692</v>
      </c>
      <c r="Q16">
        <f t="shared" si="6"/>
        <v>77.764347826086919</v>
      </c>
      <c r="R16">
        <f t="shared" si="7"/>
        <v>6047.2937928166293</v>
      </c>
      <c r="S16" s="12">
        <f t="shared" si="8"/>
        <v>8.1363516020412488E-2</v>
      </c>
      <c r="AB16">
        <v>37</v>
      </c>
      <c r="AC16">
        <f t="shared" si="4"/>
        <v>1123.9939130434782</v>
      </c>
    </row>
    <row r="17" spans="1:29" x14ac:dyDescent="0.25">
      <c r="A17">
        <v>14</v>
      </c>
      <c r="B17">
        <v>785</v>
      </c>
      <c r="C17">
        <f t="shared" si="2"/>
        <v>10990</v>
      </c>
      <c r="D17">
        <f t="shared" si="3"/>
        <v>616225</v>
      </c>
      <c r="E17">
        <f t="shared" si="0"/>
        <v>-400.625</v>
      </c>
      <c r="F17">
        <f t="shared" si="1"/>
        <v>6.25</v>
      </c>
      <c r="N17">
        <v>14</v>
      </c>
      <c r="O17">
        <v>785</v>
      </c>
      <c r="P17">
        <f t="shared" si="5"/>
        <v>962.77391304347827</v>
      </c>
      <c r="Q17">
        <f t="shared" si="6"/>
        <v>177.77391304347827</v>
      </c>
      <c r="R17">
        <f t="shared" si="7"/>
        <v>31603.564158790174</v>
      </c>
      <c r="S17" s="12">
        <f t="shared" si="8"/>
        <v>0.18464762145611865</v>
      </c>
      <c r="AB17">
        <v>38</v>
      </c>
      <c r="AC17">
        <f t="shared" si="4"/>
        <v>1131.0034782608695</v>
      </c>
    </row>
    <row r="18" spans="1:29" x14ac:dyDescent="0.25">
      <c r="A18">
        <v>15</v>
      </c>
      <c r="B18">
        <v>690</v>
      </c>
      <c r="C18">
        <f t="shared" si="2"/>
        <v>10350</v>
      </c>
      <c r="D18">
        <f t="shared" si="3"/>
        <v>476100</v>
      </c>
      <c r="E18">
        <f t="shared" si="0"/>
        <v>-893.375</v>
      </c>
      <c r="F18">
        <f t="shared" si="1"/>
        <v>12.25</v>
      </c>
      <c r="N18">
        <v>15</v>
      </c>
      <c r="O18">
        <v>690</v>
      </c>
      <c r="P18">
        <f t="shared" si="5"/>
        <v>969.78347826086951</v>
      </c>
      <c r="Q18">
        <f t="shared" si="6"/>
        <v>279.78347826086951</v>
      </c>
      <c r="R18">
        <f t="shared" si="7"/>
        <v>78278.79470775045</v>
      </c>
      <c r="S18" s="12">
        <f t="shared" si="8"/>
        <v>0.28850097422015308</v>
      </c>
      <c r="AB18">
        <v>39</v>
      </c>
      <c r="AC18">
        <f t="shared" si="4"/>
        <v>1138.0130434782609</v>
      </c>
    </row>
    <row r="19" spans="1:29" x14ac:dyDescent="0.25">
      <c r="A19">
        <v>16</v>
      </c>
      <c r="B19">
        <v>794</v>
      </c>
      <c r="C19">
        <f t="shared" si="2"/>
        <v>12704</v>
      </c>
      <c r="D19">
        <f t="shared" si="3"/>
        <v>630436</v>
      </c>
      <c r="E19">
        <f t="shared" si="0"/>
        <v>-680.625</v>
      </c>
      <c r="F19">
        <f t="shared" si="1"/>
        <v>20.25</v>
      </c>
      <c r="N19">
        <v>16</v>
      </c>
      <c r="O19">
        <v>794</v>
      </c>
      <c r="P19">
        <f t="shared" si="5"/>
        <v>976.79304347826087</v>
      </c>
      <c r="Q19">
        <f t="shared" si="6"/>
        <v>182.79304347826087</v>
      </c>
      <c r="R19">
        <f t="shared" si="7"/>
        <v>33413.296744045372</v>
      </c>
      <c r="S19" s="12">
        <f t="shared" si="8"/>
        <v>0.18713589812981613</v>
      </c>
      <c r="AB19">
        <v>40</v>
      </c>
      <c r="AC19">
        <f t="shared" si="4"/>
        <v>1145.0226086956523</v>
      </c>
    </row>
    <row r="20" spans="1:29" x14ac:dyDescent="0.25">
      <c r="A20">
        <v>17</v>
      </c>
      <c r="B20">
        <v>802</v>
      </c>
      <c r="C20">
        <f t="shared" si="2"/>
        <v>13634</v>
      </c>
      <c r="D20">
        <f t="shared" si="3"/>
        <v>643204</v>
      </c>
      <c r="E20">
        <f t="shared" si="0"/>
        <v>-787.875</v>
      </c>
      <c r="F20">
        <f t="shared" si="1"/>
        <v>30.25</v>
      </c>
      <c r="N20">
        <v>17</v>
      </c>
      <c r="O20">
        <v>802</v>
      </c>
      <c r="P20">
        <f t="shared" si="5"/>
        <v>983.80260869565211</v>
      </c>
      <c r="Q20">
        <f t="shared" si="6"/>
        <v>181.80260869565211</v>
      </c>
      <c r="R20">
        <f t="shared" si="7"/>
        <v>33052.1885285444</v>
      </c>
      <c r="S20" s="12">
        <f t="shared" si="8"/>
        <v>0.18479581888554875</v>
      </c>
      <c r="AB20">
        <v>41</v>
      </c>
      <c r="AC20">
        <f t="shared" si="4"/>
        <v>1152.0321739130434</v>
      </c>
    </row>
    <row r="21" spans="1:29" x14ac:dyDescent="0.25">
      <c r="A21">
        <v>18</v>
      </c>
      <c r="B21">
        <v>1445</v>
      </c>
      <c r="C21">
        <f t="shared" si="2"/>
        <v>26010</v>
      </c>
      <c r="D21">
        <f t="shared" si="3"/>
        <v>2088025</v>
      </c>
      <c r="E21">
        <f t="shared" si="0"/>
        <v>3248.375</v>
      </c>
      <c r="F21">
        <f t="shared" si="1"/>
        <v>42.25</v>
      </c>
      <c r="N21">
        <v>18</v>
      </c>
      <c r="O21">
        <v>1445</v>
      </c>
      <c r="P21">
        <f t="shared" si="5"/>
        <v>990.81217391304347</v>
      </c>
      <c r="Q21">
        <f t="shared" si="6"/>
        <v>454.18782608695653</v>
      </c>
      <c r="R21">
        <f t="shared" si="7"/>
        <v>206286.58136559548</v>
      </c>
      <c r="S21" s="12">
        <f t="shared" si="8"/>
        <v>0.45839952116577182</v>
      </c>
      <c r="AB21">
        <v>42</v>
      </c>
      <c r="AC21">
        <f t="shared" si="4"/>
        <v>1159.0417391304347</v>
      </c>
    </row>
    <row r="22" spans="1:29" x14ac:dyDescent="0.25">
      <c r="A22">
        <v>19</v>
      </c>
      <c r="B22">
        <v>1357</v>
      </c>
      <c r="C22">
        <f t="shared" si="2"/>
        <v>25783</v>
      </c>
      <c r="D22">
        <f t="shared" si="3"/>
        <v>1841449</v>
      </c>
      <c r="E22">
        <f t="shared" si="0"/>
        <v>3088.125</v>
      </c>
      <c r="F22">
        <f t="shared" si="1"/>
        <v>56.25</v>
      </c>
      <c r="N22">
        <v>19</v>
      </c>
      <c r="O22">
        <v>1357</v>
      </c>
      <c r="P22">
        <f t="shared" si="5"/>
        <v>997.82173913043471</v>
      </c>
      <c r="Q22">
        <f t="shared" si="6"/>
        <v>359.17826086956529</v>
      </c>
      <c r="R22">
        <f t="shared" si="7"/>
        <v>129009.0230812855</v>
      </c>
      <c r="S22" s="12">
        <f t="shared" si="8"/>
        <v>0.3599623527771364</v>
      </c>
      <c r="AB22">
        <v>43</v>
      </c>
      <c r="AC22">
        <f t="shared" si="4"/>
        <v>1166.0513043478261</v>
      </c>
    </row>
    <row r="23" spans="1:29" x14ac:dyDescent="0.25">
      <c r="A23">
        <v>20</v>
      </c>
      <c r="B23">
        <v>1268</v>
      </c>
      <c r="C23">
        <f t="shared" si="2"/>
        <v>25360</v>
      </c>
      <c r="D23">
        <f t="shared" si="3"/>
        <v>1607824</v>
      </c>
      <c r="E23">
        <f t="shared" si="0"/>
        <v>2743.375</v>
      </c>
      <c r="F23">
        <f t="shared" si="1"/>
        <v>72.25</v>
      </c>
      <c r="N23">
        <v>20</v>
      </c>
      <c r="O23">
        <v>1268</v>
      </c>
      <c r="P23">
        <f t="shared" si="5"/>
        <v>1004.8313043478261</v>
      </c>
      <c r="Q23">
        <f t="shared" si="6"/>
        <v>263.16869565217394</v>
      </c>
      <c r="R23">
        <f t="shared" si="7"/>
        <v>69257.762371266552</v>
      </c>
      <c r="S23" s="12">
        <f t="shared" si="8"/>
        <v>0.2619033608063997</v>
      </c>
    </row>
    <row r="24" spans="1:29" x14ac:dyDescent="0.25">
      <c r="A24">
        <v>21</v>
      </c>
      <c r="B24">
        <v>889</v>
      </c>
      <c r="C24">
        <f t="shared" si="2"/>
        <v>18669</v>
      </c>
      <c r="D24">
        <f t="shared" si="3"/>
        <v>790321</v>
      </c>
      <c r="E24">
        <f t="shared" si="0"/>
        <v>-534.375</v>
      </c>
      <c r="F24">
        <f t="shared" si="1"/>
        <v>90.25</v>
      </c>
      <c r="N24">
        <v>21</v>
      </c>
      <c r="O24">
        <v>889</v>
      </c>
      <c r="P24">
        <f t="shared" si="5"/>
        <v>1011.8408695652174</v>
      </c>
      <c r="Q24">
        <f t="shared" si="6"/>
        <v>122.84086956521742</v>
      </c>
      <c r="R24">
        <f t="shared" si="7"/>
        <v>15089.87923553876</v>
      </c>
      <c r="S24" s="12">
        <f t="shared" si="8"/>
        <v>0.1214033483525937</v>
      </c>
    </row>
    <row r="25" spans="1:29" x14ac:dyDescent="0.25">
      <c r="A25">
        <v>22</v>
      </c>
      <c r="B25">
        <v>830</v>
      </c>
      <c r="C25">
        <f t="shared" si="2"/>
        <v>18260</v>
      </c>
      <c r="D25">
        <f t="shared" si="3"/>
        <v>688900</v>
      </c>
      <c r="E25">
        <f t="shared" si="0"/>
        <v>-1210.125</v>
      </c>
      <c r="F25">
        <f t="shared" si="1"/>
        <v>110.25</v>
      </c>
      <c r="N25">
        <v>22</v>
      </c>
      <c r="O25">
        <v>830</v>
      </c>
      <c r="P25">
        <f t="shared" si="5"/>
        <v>1018.8504347826087</v>
      </c>
      <c r="Q25">
        <f t="shared" si="6"/>
        <v>188.85043478260866</v>
      </c>
      <c r="R25">
        <f t="shared" si="7"/>
        <v>35664.486717580323</v>
      </c>
      <c r="S25" s="12">
        <f t="shared" si="8"/>
        <v>0.18535638631091475</v>
      </c>
    </row>
    <row r="26" spans="1:29" x14ac:dyDescent="0.25">
      <c r="A26">
        <v>23</v>
      </c>
      <c r="B26">
        <v>935</v>
      </c>
      <c r="C26">
        <f t="shared" si="2"/>
        <v>21505</v>
      </c>
      <c r="D26">
        <f t="shared" si="3"/>
        <v>874225</v>
      </c>
      <c r="E26">
        <f t="shared" si="0"/>
        <v>-117.875</v>
      </c>
      <c r="F26">
        <f t="shared" si="1"/>
        <v>132.25</v>
      </c>
      <c r="N26">
        <v>23</v>
      </c>
      <c r="O26">
        <v>935</v>
      </c>
      <c r="P26">
        <f t="shared" si="5"/>
        <v>1025.8599999999999</v>
      </c>
      <c r="Q26">
        <f t="shared" si="6"/>
        <v>90.8599999999999</v>
      </c>
      <c r="R26">
        <f t="shared" si="7"/>
        <v>8255.5395999999819</v>
      </c>
      <c r="S26" s="12">
        <f t="shared" si="8"/>
        <v>8.8569590392451117E-2</v>
      </c>
    </row>
    <row r="27" spans="1:29" x14ac:dyDescent="0.25">
      <c r="S27" s="12"/>
    </row>
    <row r="28" spans="1:29" x14ac:dyDescent="0.25">
      <c r="S28" s="12"/>
    </row>
    <row r="29" spans="1:29" x14ac:dyDescent="0.25">
      <c r="S29" s="12"/>
    </row>
    <row r="30" spans="1:29" x14ac:dyDescent="0.25">
      <c r="S30" s="12"/>
    </row>
    <row r="31" spans="1:29" x14ac:dyDescent="0.25">
      <c r="S31" s="12"/>
    </row>
    <row r="32" spans="1:29" x14ac:dyDescent="0.25">
      <c r="S32" s="12"/>
    </row>
    <row r="33" spans="19:19" x14ac:dyDescent="0.25">
      <c r="S33" s="12"/>
    </row>
    <row r="34" spans="19:19" x14ac:dyDescent="0.25">
      <c r="S34" s="12"/>
    </row>
    <row r="35" spans="19:19" x14ac:dyDescent="0.25">
      <c r="S35" s="12"/>
    </row>
    <row r="36" spans="19:19" x14ac:dyDescent="0.25">
      <c r="S36" s="12"/>
    </row>
    <row r="37" spans="19:19" x14ac:dyDescent="0.25">
      <c r="S37" s="12"/>
    </row>
    <row r="38" spans="19:19" x14ac:dyDescent="0.25">
      <c r="S38" s="12"/>
    </row>
    <row r="39" spans="19:19" x14ac:dyDescent="0.25">
      <c r="S39" s="12"/>
    </row>
    <row r="40" spans="19:19" x14ac:dyDescent="0.25">
      <c r="S40" s="12"/>
    </row>
    <row r="41" spans="19:19" x14ac:dyDescent="0.25">
      <c r="S41" s="12"/>
    </row>
    <row r="42" spans="19:19" x14ac:dyDescent="0.25">
      <c r="S42" s="12"/>
    </row>
    <row r="43" spans="19:19" x14ac:dyDescent="0.25">
      <c r="S43" s="12"/>
    </row>
    <row r="44" spans="19:19" x14ac:dyDescent="0.25">
      <c r="S44" s="12"/>
    </row>
    <row r="45" spans="19:19" x14ac:dyDescent="0.25">
      <c r="S45" s="12"/>
    </row>
    <row r="46" spans="19:19" x14ac:dyDescent="0.25">
      <c r="S46" s="12"/>
    </row>
    <row r="47" spans="19:19" x14ac:dyDescent="0.25">
      <c r="S47" s="12"/>
    </row>
    <row r="48" spans="19:19" x14ac:dyDescent="0.25">
      <c r="S48" s="12"/>
    </row>
    <row r="49" spans="19:19" x14ac:dyDescent="0.25">
      <c r="S49" s="12"/>
    </row>
    <row r="50" spans="19:19" x14ac:dyDescent="0.25">
      <c r="S50" s="12"/>
    </row>
    <row r="51" spans="19:19" x14ac:dyDescent="0.25">
      <c r="S51" s="12"/>
    </row>
    <row r="52" spans="19:19" x14ac:dyDescent="0.25">
      <c r="S52" s="12"/>
    </row>
    <row r="53" spans="19:19" x14ac:dyDescent="0.25">
      <c r="S53" s="12"/>
    </row>
    <row r="54" spans="19:19" x14ac:dyDescent="0.25">
      <c r="S54" s="12"/>
    </row>
    <row r="55" spans="19:19" x14ac:dyDescent="0.25">
      <c r="S55" s="12"/>
    </row>
    <row r="56" spans="19:19" x14ac:dyDescent="0.25">
      <c r="S56" s="12"/>
    </row>
    <row r="57" spans="19:19" x14ac:dyDescent="0.25">
      <c r="S57" s="12"/>
    </row>
    <row r="58" spans="19:19" x14ac:dyDescent="0.25">
      <c r="S58" s="12"/>
    </row>
    <row r="59" spans="19:19" x14ac:dyDescent="0.25">
      <c r="S59" s="12"/>
    </row>
    <row r="60" spans="19:19" x14ac:dyDescent="0.25">
      <c r="S60" s="12"/>
    </row>
    <row r="61" spans="19:19" x14ac:dyDescent="0.25">
      <c r="S61" s="12"/>
    </row>
    <row r="62" spans="19:19" x14ac:dyDescent="0.25">
      <c r="S62" s="12"/>
    </row>
    <row r="63" spans="19:19" x14ac:dyDescent="0.25">
      <c r="S63" s="12"/>
    </row>
    <row r="64" spans="19:19" x14ac:dyDescent="0.25">
      <c r="S64" s="12"/>
    </row>
    <row r="65" spans="19:19" x14ac:dyDescent="0.25">
      <c r="S65" s="12"/>
    </row>
    <row r="66" spans="19:19" x14ac:dyDescent="0.25">
      <c r="S66" s="12"/>
    </row>
    <row r="67" spans="19:19" x14ac:dyDescent="0.25">
      <c r="S67" s="12"/>
    </row>
    <row r="68" spans="19:19" x14ac:dyDescent="0.25">
      <c r="S68" s="12"/>
    </row>
    <row r="69" spans="19:19" x14ac:dyDescent="0.25">
      <c r="S69" s="12"/>
    </row>
    <row r="70" spans="19:19" x14ac:dyDescent="0.25">
      <c r="S70" s="12"/>
    </row>
    <row r="71" spans="19:19" x14ac:dyDescent="0.25">
      <c r="S71" s="12"/>
    </row>
    <row r="72" spans="19:19" x14ac:dyDescent="0.25">
      <c r="S72" s="12"/>
    </row>
    <row r="73" spans="19:19" x14ac:dyDescent="0.25">
      <c r="S73" s="12"/>
    </row>
    <row r="74" spans="19:19" x14ac:dyDescent="0.25">
      <c r="S74" s="12"/>
    </row>
    <row r="75" spans="19:19" x14ac:dyDescent="0.25">
      <c r="S75" s="12"/>
    </row>
    <row r="76" spans="19:19" x14ac:dyDescent="0.25">
      <c r="S76" s="12"/>
    </row>
    <row r="77" spans="19:19" x14ac:dyDescent="0.25">
      <c r="S77" s="12"/>
    </row>
    <row r="78" spans="19:19" x14ac:dyDescent="0.25">
      <c r="S78" s="12"/>
    </row>
    <row r="79" spans="19:19" x14ac:dyDescent="0.25">
      <c r="S79" s="12"/>
    </row>
    <row r="80" spans="19:19" x14ac:dyDescent="0.25">
      <c r="S80" s="12"/>
    </row>
    <row r="81" spans="19:19" x14ac:dyDescent="0.25">
      <c r="S81" s="12"/>
    </row>
    <row r="82" spans="19:19" x14ac:dyDescent="0.25">
      <c r="S82" s="12"/>
    </row>
    <row r="83" spans="19:19" x14ac:dyDescent="0.25">
      <c r="S83" s="12"/>
    </row>
    <row r="84" spans="19:19" x14ac:dyDescent="0.25">
      <c r="S84" s="12"/>
    </row>
    <row r="85" spans="19:19" x14ac:dyDescent="0.25">
      <c r="S85" s="12"/>
    </row>
    <row r="86" spans="19:19" x14ac:dyDescent="0.25">
      <c r="S86" s="12"/>
    </row>
    <row r="87" spans="19:19" x14ac:dyDescent="0.25">
      <c r="S87" s="12"/>
    </row>
    <row r="88" spans="19:19" x14ac:dyDescent="0.25">
      <c r="S88" s="12"/>
    </row>
    <row r="89" spans="19:19" x14ac:dyDescent="0.25">
      <c r="S89" s="12"/>
    </row>
    <row r="90" spans="19:19" x14ac:dyDescent="0.25">
      <c r="S90" s="12"/>
    </row>
    <row r="91" spans="19:19" x14ac:dyDescent="0.25">
      <c r="S91" s="12"/>
    </row>
    <row r="92" spans="19:19" x14ac:dyDescent="0.25">
      <c r="S92" s="12"/>
    </row>
    <row r="93" spans="19:19" x14ac:dyDescent="0.25">
      <c r="S93" s="12"/>
    </row>
    <row r="94" spans="19:19" x14ac:dyDescent="0.25">
      <c r="S94" s="12"/>
    </row>
    <row r="95" spans="19:19" x14ac:dyDescent="0.25">
      <c r="S95" s="12"/>
    </row>
    <row r="96" spans="19:19" x14ac:dyDescent="0.25">
      <c r="S96" s="12"/>
    </row>
    <row r="97" spans="19:19" x14ac:dyDescent="0.25">
      <c r="S97" s="12"/>
    </row>
    <row r="98" spans="19:19" x14ac:dyDescent="0.25">
      <c r="S98" s="12"/>
    </row>
    <row r="99" spans="19:19" x14ac:dyDescent="0.25">
      <c r="S99" s="12"/>
    </row>
    <row r="100" spans="19:19" x14ac:dyDescent="0.25">
      <c r="S100" s="12"/>
    </row>
    <row r="101" spans="19:19" x14ac:dyDescent="0.25">
      <c r="S101" s="12"/>
    </row>
    <row r="102" spans="19:19" x14ac:dyDescent="0.25">
      <c r="S102" s="12"/>
    </row>
    <row r="103" spans="19:19" x14ac:dyDescent="0.25">
      <c r="S103" s="12"/>
    </row>
    <row r="104" spans="19:19" x14ac:dyDescent="0.25">
      <c r="S104" s="12"/>
    </row>
    <row r="105" spans="19:19" x14ac:dyDescent="0.25">
      <c r="S105" s="12"/>
    </row>
    <row r="106" spans="19:19" x14ac:dyDescent="0.25">
      <c r="S106" s="12"/>
    </row>
    <row r="107" spans="19:19" x14ac:dyDescent="0.25">
      <c r="S107" s="12"/>
    </row>
    <row r="108" spans="19:19" x14ac:dyDescent="0.25">
      <c r="S108" s="12"/>
    </row>
    <row r="109" spans="19:19" x14ac:dyDescent="0.25">
      <c r="S109" s="12"/>
    </row>
    <row r="110" spans="19:19" x14ac:dyDescent="0.25">
      <c r="S110" s="12"/>
    </row>
    <row r="111" spans="19:19" x14ac:dyDescent="0.25">
      <c r="S111" s="12"/>
    </row>
    <row r="112" spans="19:19" x14ac:dyDescent="0.25">
      <c r="S112" s="12"/>
    </row>
    <row r="113" spans="19:19" x14ac:dyDescent="0.25">
      <c r="S113" s="12"/>
    </row>
    <row r="114" spans="19:19" x14ac:dyDescent="0.25">
      <c r="S114" s="12"/>
    </row>
    <row r="115" spans="19:19" x14ac:dyDescent="0.25">
      <c r="S115" s="12"/>
    </row>
    <row r="116" spans="19:19" x14ac:dyDescent="0.25">
      <c r="S116" s="12"/>
    </row>
    <row r="117" spans="19:19" x14ac:dyDescent="0.25">
      <c r="S117" s="12"/>
    </row>
    <row r="118" spans="19:19" x14ac:dyDescent="0.25">
      <c r="S118" s="12"/>
    </row>
    <row r="119" spans="19:19" x14ac:dyDescent="0.25">
      <c r="S119" s="12"/>
    </row>
    <row r="120" spans="19:19" x14ac:dyDescent="0.25">
      <c r="S120" s="12"/>
    </row>
    <row r="121" spans="19:19" x14ac:dyDescent="0.25">
      <c r="S121" s="12"/>
    </row>
    <row r="122" spans="19:19" x14ac:dyDescent="0.25">
      <c r="S122" s="12"/>
    </row>
    <row r="123" spans="19:19" x14ac:dyDescent="0.25">
      <c r="S123" s="12"/>
    </row>
    <row r="124" spans="19:19" x14ac:dyDescent="0.25">
      <c r="S124" s="12"/>
    </row>
    <row r="125" spans="19:19" x14ac:dyDescent="0.25">
      <c r="S125" s="12"/>
    </row>
    <row r="126" spans="19:19" x14ac:dyDescent="0.25">
      <c r="S126" s="12"/>
    </row>
    <row r="127" spans="19:19" x14ac:dyDescent="0.25">
      <c r="S127" s="12"/>
    </row>
    <row r="128" spans="19:19" x14ac:dyDescent="0.25">
      <c r="S128" s="12"/>
    </row>
    <row r="129" spans="19:19" x14ac:dyDescent="0.25">
      <c r="S129" s="12"/>
    </row>
    <row r="130" spans="19:19" x14ac:dyDescent="0.25">
      <c r="S130" s="12"/>
    </row>
    <row r="131" spans="19:19" x14ac:dyDescent="0.25">
      <c r="S131" s="12"/>
    </row>
    <row r="132" spans="19:19" x14ac:dyDescent="0.25">
      <c r="S132" s="12"/>
    </row>
    <row r="133" spans="19:19" x14ac:dyDescent="0.25">
      <c r="S133" s="12"/>
    </row>
    <row r="134" spans="19:19" x14ac:dyDescent="0.25">
      <c r="S134" s="12"/>
    </row>
    <row r="135" spans="19:19" x14ac:dyDescent="0.25">
      <c r="S135" s="12"/>
    </row>
    <row r="136" spans="19:19" x14ac:dyDescent="0.25">
      <c r="S136" s="12"/>
    </row>
    <row r="137" spans="19:19" x14ac:dyDescent="0.25">
      <c r="S137" s="12"/>
    </row>
    <row r="138" spans="19:19" x14ac:dyDescent="0.25">
      <c r="S138" s="12"/>
    </row>
    <row r="139" spans="19:19" x14ac:dyDescent="0.25">
      <c r="S139" s="12"/>
    </row>
    <row r="140" spans="19:19" x14ac:dyDescent="0.25">
      <c r="S140" s="12"/>
    </row>
    <row r="141" spans="19:19" x14ac:dyDescent="0.25">
      <c r="S141" s="12"/>
    </row>
    <row r="142" spans="19:19" x14ac:dyDescent="0.25">
      <c r="S142" s="12"/>
    </row>
    <row r="143" spans="19:19" x14ac:dyDescent="0.25">
      <c r="S143" s="12"/>
    </row>
    <row r="144" spans="19:19" x14ac:dyDescent="0.25">
      <c r="S144" s="12"/>
    </row>
    <row r="145" spans="19:19" x14ac:dyDescent="0.25">
      <c r="S145" s="12"/>
    </row>
    <row r="146" spans="19:19" x14ac:dyDescent="0.25">
      <c r="S146" s="12"/>
    </row>
    <row r="147" spans="19:19" x14ac:dyDescent="0.25">
      <c r="S147" s="12"/>
    </row>
    <row r="148" spans="19:19" x14ac:dyDescent="0.25">
      <c r="S148" s="12"/>
    </row>
    <row r="149" spans="19:19" x14ac:dyDescent="0.25">
      <c r="S149" s="12"/>
    </row>
    <row r="150" spans="19:19" x14ac:dyDescent="0.25">
      <c r="S150" s="12"/>
    </row>
    <row r="151" spans="19:19" x14ac:dyDescent="0.25">
      <c r="S151" s="12"/>
    </row>
    <row r="152" spans="19:19" x14ac:dyDescent="0.25">
      <c r="S152" s="12"/>
    </row>
    <row r="153" spans="19:19" x14ac:dyDescent="0.25">
      <c r="S153" s="12"/>
    </row>
    <row r="154" spans="19:19" x14ac:dyDescent="0.25">
      <c r="S154" s="12"/>
    </row>
    <row r="155" spans="19:19" x14ac:dyDescent="0.25">
      <c r="S155" s="12"/>
    </row>
    <row r="156" spans="19:19" x14ac:dyDescent="0.25">
      <c r="S156" s="12"/>
    </row>
    <row r="157" spans="19:19" x14ac:dyDescent="0.25">
      <c r="S157" s="12"/>
    </row>
    <row r="158" spans="19:19" x14ac:dyDescent="0.25">
      <c r="S158" s="12"/>
    </row>
    <row r="159" spans="19:19" x14ac:dyDescent="0.25">
      <c r="S159" s="12"/>
    </row>
    <row r="160" spans="19:19" x14ac:dyDescent="0.25">
      <c r="S160" s="12"/>
    </row>
    <row r="161" spans="19:19" x14ac:dyDescent="0.25">
      <c r="S161" s="12"/>
    </row>
    <row r="162" spans="19:19" x14ac:dyDescent="0.25">
      <c r="S162" s="12"/>
    </row>
    <row r="163" spans="19:19" x14ac:dyDescent="0.25">
      <c r="S163" s="12"/>
    </row>
    <row r="164" spans="19:19" x14ac:dyDescent="0.25">
      <c r="S164" s="12"/>
    </row>
    <row r="165" spans="19:19" x14ac:dyDescent="0.25">
      <c r="S165" s="12"/>
    </row>
    <row r="166" spans="19:19" x14ac:dyDescent="0.25">
      <c r="S166" s="12"/>
    </row>
    <row r="167" spans="19:19" x14ac:dyDescent="0.25">
      <c r="S167" s="12"/>
    </row>
    <row r="168" spans="19:19" x14ac:dyDescent="0.25">
      <c r="S168" s="12"/>
    </row>
    <row r="169" spans="19:19" x14ac:dyDescent="0.25">
      <c r="S169" s="12"/>
    </row>
    <row r="170" spans="19:19" x14ac:dyDescent="0.25">
      <c r="S170" s="12"/>
    </row>
    <row r="171" spans="19:19" x14ac:dyDescent="0.25">
      <c r="S171" s="12"/>
    </row>
    <row r="172" spans="19:19" x14ac:dyDescent="0.25">
      <c r="S172" s="12"/>
    </row>
    <row r="173" spans="19:19" x14ac:dyDescent="0.25">
      <c r="S173" s="12"/>
    </row>
    <row r="174" spans="19:19" x14ac:dyDescent="0.25">
      <c r="S174" s="12"/>
    </row>
    <row r="175" spans="19:19" x14ac:dyDescent="0.25">
      <c r="S175" s="12"/>
    </row>
    <row r="176" spans="19:19" x14ac:dyDescent="0.25">
      <c r="S176" s="12"/>
    </row>
    <row r="177" spans="19:19" x14ac:dyDescent="0.25">
      <c r="S177" s="12"/>
    </row>
    <row r="178" spans="19:19" x14ac:dyDescent="0.25">
      <c r="S178" s="12"/>
    </row>
    <row r="179" spans="19:19" x14ac:dyDescent="0.25">
      <c r="S179" s="12"/>
    </row>
    <row r="180" spans="19:19" x14ac:dyDescent="0.25">
      <c r="S180" s="12"/>
    </row>
    <row r="181" spans="19:19" x14ac:dyDescent="0.25">
      <c r="S181" s="12"/>
    </row>
    <row r="182" spans="19:19" x14ac:dyDescent="0.25">
      <c r="S182" s="12"/>
    </row>
    <row r="183" spans="19:19" x14ac:dyDescent="0.25">
      <c r="S183" s="12"/>
    </row>
    <row r="184" spans="19:19" x14ac:dyDescent="0.25">
      <c r="S184" s="12"/>
    </row>
    <row r="185" spans="19:19" x14ac:dyDescent="0.25">
      <c r="S185" s="12"/>
    </row>
    <row r="186" spans="19:19" x14ac:dyDescent="0.25">
      <c r="S186" s="12"/>
    </row>
    <row r="187" spans="19:19" x14ac:dyDescent="0.25">
      <c r="S187" s="12"/>
    </row>
    <row r="188" spans="19:19" x14ac:dyDescent="0.25">
      <c r="S188" s="12"/>
    </row>
    <row r="189" spans="19:19" x14ac:dyDescent="0.25">
      <c r="S189" s="12"/>
    </row>
    <row r="190" spans="19:19" x14ac:dyDescent="0.25">
      <c r="S190" s="12"/>
    </row>
    <row r="191" spans="19:19" x14ac:dyDescent="0.25">
      <c r="S191" s="12"/>
    </row>
    <row r="192" spans="19:19" x14ac:dyDescent="0.25">
      <c r="S192" s="12"/>
    </row>
    <row r="193" spans="19:19" x14ac:dyDescent="0.25">
      <c r="S193" s="12"/>
    </row>
    <row r="194" spans="19:19" x14ac:dyDescent="0.25">
      <c r="S194" s="12"/>
    </row>
    <row r="195" spans="19:19" x14ac:dyDescent="0.25">
      <c r="S195" s="12"/>
    </row>
    <row r="196" spans="19:19" x14ac:dyDescent="0.25">
      <c r="S196" s="12"/>
    </row>
    <row r="197" spans="19:19" x14ac:dyDescent="0.25">
      <c r="S197" s="12"/>
    </row>
    <row r="198" spans="19:19" x14ac:dyDescent="0.25">
      <c r="S198" s="12"/>
    </row>
    <row r="199" spans="19:19" x14ac:dyDescent="0.25">
      <c r="S199" s="12"/>
    </row>
    <row r="200" spans="19:19" x14ac:dyDescent="0.25">
      <c r="S200" s="12"/>
    </row>
    <row r="201" spans="19:19" x14ac:dyDescent="0.25">
      <c r="S201" s="12"/>
    </row>
    <row r="202" spans="19:19" x14ac:dyDescent="0.25">
      <c r="S202" s="12"/>
    </row>
    <row r="203" spans="19:19" x14ac:dyDescent="0.25">
      <c r="S203" s="12"/>
    </row>
    <row r="204" spans="19:19" x14ac:dyDescent="0.25">
      <c r="S204" s="12"/>
    </row>
    <row r="205" spans="19:19" x14ac:dyDescent="0.25">
      <c r="S205" s="12"/>
    </row>
    <row r="206" spans="19:19" x14ac:dyDescent="0.25">
      <c r="S206" s="12"/>
    </row>
    <row r="207" spans="19:19" x14ac:dyDescent="0.25">
      <c r="S207" s="12"/>
    </row>
    <row r="208" spans="19:19" x14ac:dyDescent="0.25">
      <c r="S208" s="12"/>
    </row>
    <row r="209" spans="19:19" x14ac:dyDescent="0.25">
      <c r="S209" s="12"/>
    </row>
    <row r="210" spans="19:19" x14ac:dyDescent="0.25">
      <c r="S210" s="12"/>
    </row>
    <row r="211" spans="19:19" x14ac:dyDescent="0.25">
      <c r="S211" s="12"/>
    </row>
    <row r="212" spans="19:19" x14ac:dyDescent="0.25">
      <c r="S212" s="12"/>
    </row>
    <row r="213" spans="19:19" x14ac:dyDescent="0.25">
      <c r="S213" s="12"/>
    </row>
    <row r="214" spans="19:19" x14ac:dyDescent="0.25">
      <c r="S214" s="12"/>
    </row>
    <row r="215" spans="19:19" x14ac:dyDescent="0.25">
      <c r="S215" s="12"/>
    </row>
    <row r="216" spans="19:19" x14ac:dyDescent="0.25">
      <c r="S216" s="12"/>
    </row>
    <row r="217" spans="19:19" x14ac:dyDescent="0.25">
      <c r="S217" s="12"/>
    </row>
    <row r="218" spans="19:19" x14ac:dyDescent="0.25">
      <c r="S218" s="12"/>
    </row>
    <row r="219" spans="19:19" x14ac:dyDescent="0.25">
      <c r="S219" s="12"/>
    </row>
    <row r="220" spans="19:19" x14ac:dyDescent="0.25">
      <c r="S220" s="12"/>
    </row>
    <row r="221" spans="19:19" x14ac:dyDescent="0.25">
      <c r="S221" s="12"/>
    </row>
    <row r="222" spans="19:19" x14ac:dyDescent="0.25">
      <c r="S222" s="12"/>
    </row>
    <row r="223" spans="19:19" x14ac:dyDescent="0.25">
      <c r="S223" s="12"/>
    </row>
    <row r="224" spans="19:19" x14ac:dyDescent="0.25">
      <c r="S224" s="12"/>
    </row>
    <row r="225" spans="19:19" x14ac:dyDescent="0.25">
      <c r="S225" s="12"/>
    </row>
    <row r="226" spans="19:19" x14ac:dyDescent="0.25">
      <c r="S226" s="12"/>
    </row>
    <row r="227" spans="19:19" x14ac:dyDescent="0.25">
      <c r="S227" s="12"/>
    </row>
    <row r="228" spans="19:19" x14ac:dyDescent="0.25">
      <c r="S228" s="12"/>
    </row>
    <row r="229" spans="19:19" x14ac:dyDescent="0.25">
      <c r="S229" s="12"/>
    </row>
    <row r="230" spans="19:19" x14ac:dyDescent="0.25">
      <c r="S230" s="12"/>
    </row>
    <row r="231" spans="19:19" x14ac:dyDescent="0.25">
      <c r="S231" s="12"/>
    </row>
    <row r="232" spans="19:19" x14ac:dyDescent="0.25">
      <c r="S232" s="12"/>
    </row>
    <row r="233" spans="19:19" x14ac:dyDescent="0.25">
      <c r="S233" s="12"/>
    </row>
    <row r="234" spans="19:19" x14ac:dyDescent="0.25">
      <c r="S234" s="12"/>
    </row>
    <row r="235" spans="19:19" x14ac:dyDescent="0.25">
      <c r="S235" s="12"/>
    </row>
    <row r="236" spans="19:19" x14ac:dyDescent="0.25">
      <c r="S236" s="12"/>
    </row>
    <row r="237" spans="19:19" x14ac:dyDescent="0.25">
      <c r="S237" s="12"/>
    </row>
    <row r="238" spans="19:19" x14ac:dyDescent="0.25">
      <c r="S238" s="12"/>
    </row>
    <row r="239" spans="19:19" x14ac:dyDescent="0.25">
      <c r="S239" s="12"/>
    </row>
    <row r="240" spans="19:19" x14ac:dyDescent="0.25">
      <c r="S240" s="12"/>
    </row>
    <row r="241" spans="19:19" x14ac:dyDescent="0.25">
      <c r="S241" s="12"/>
    </row>
    <row r="242" spans="19:19" x14ac:dyDescent="0.25">
      <c r="S242" s="12"/>
    </row>
    <row r="243" spans="19:19" x14ac:dyDescent="0.25">
      <c r="S243" s="12"/>
    </row>
    <row r="244" spans="19:19" x14ac:dyDescent="0.25">
      <c r="S244" s="12"/>
    </row>
    <row r="245" spans="19:19" x14ac:dyDescent="0.25">
      <c r="S245" s="12"/>
    </row>
    <row r="246" spans="19:19" x14ac:dyDescent="0.25">
      <c r="S246" s="12"/>
    </row>
    <row r="247" spans="19:19" x14ac:dyDescent="0.25">
      <c r="S247" s="12"/>
    </row>
    <row r="248" spans="19:19" x14ac:dyDescent="0.25">
      <c r="S248" s="12"/>
    </row>
    <row r="249" spans="19:19" x14ac:dyDescent="0.25">
      <c r="S249" s="12"/>
    </row>
    <row r="250" spans="19:19" x14ac:dyDescent="0.25">
      <c r="S250" s="12"/>
    </row>
    <row r="251" spans="19:19" x14ac:dyDescent="0.25">
      <c r="S251" s="12"/>
    </row>
    <row r="252" spans="19:19" x14ac:dyDescent="0.25">
      <c r="S252" s="12"/>
    </row>
    <row r="253" spans="19:19" x14ac:dyDescent="0.25">
      <c r="S253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 and Electric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Nguyễn Hùng Tuấn</cp:lastModifiedBy>
  <dcterms:created xsi:type="dcterms:W3CDTF">2024-04-26T19:45:36Z</dcterms:created>
  <dcterms:modified xsi:type="dcterms:W3CDTF">2024-04-28T12:14:20Z</dcterms:modified>
</cp:coreProperties>
</file>