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Ferma301\Desktop\Work\Git\Trixical_test\"/>
    </mc:Choice>
  </mc:AlternateContent>
  <bookViews>
    <workbookView xWindow="0" yWindow="0" windowWidth="28800" windowHeight="12330" tabRatio="871"/>
  </bookViews>
  <sheets>
    <sheet name="Sheet 1" sheetId="215" r:id="rId1"/>
    <sheet name="Коэффициент Пуассона" sheetId="201" r:id="rId2"/>
  </sheets>
  <definedNames>
    <definedName name="Print_Area" localSheetId="0">'Sheet 1'!$A$1:$M$67</definedName>
  </definedNames>
  <calcPr calcId="162913"/>
</workbook>
</file>

<file path=xl/calcChain.xml><?xml version="1.0" encoding="utf-8"?>
<calcChain xmlns="http://schemas.openxmlformats.org/spreadsheetml/2006/main">
  <c r="X49" i="215" l="1"/>
  <c r="W28" i="215"/>
  <c r="W27" i="215"/>
  <c r="W21" i="215"/>
  <c r="Y9" i="215"/>
  <c r="X24" i="215"/>
  <c r="Y25" i="215"/>
  <c r="W25" i="215"/>
  <c r="AA16" i="215"/>
  <c r="AA15" i="215"/>
  <c r="Y15" i="215"/>
  <c r="Y16" i="215"/>
  <c r="T10" i="215"/>
  <c r="T42" i="215"/>
  <c r="T43" i="215"/>
  <c r="T44" i="215"/>
  <c r="T45" i="215"/>
  <c r="T46" i="215"/>
  <c r="T47" i="215"/>
  <c r="T48" i="215"/>
  <c r="T49" i="215"/>
  <c r="T50" i="215"/>
  <c r="T51" i="215"/>
  <c r="T52" i="215"/>
  <c r="T53" i="215"/>
  <c r="T54" i="215"/>
  <c r="T55" i="215"/>
  <c r="T56" i="215"/>
  <c r="T57" i="215"/>
  <c r="T58" i="215"/>
  <c r="T59" i="215"/>
  <c r="T60" i="215"/>
  <c r="T61" i="215"/>
  <c r="T62" i="215"/>
  <c r="T63" i="215"/>
  <c r="T64" i="215"/>
  <c r="T65" i="215"/>
  <c r="T66" i="215"/>
  <c r="T67" i="215"/>
  <c r="T68" i="215"/>
  <c r="T69" i="215"/>
  <c r="T70" i="215"/>
  <c r="T71" i="215"/>
  <c r="T72" i="215"/>
  <c r="T73" i="215"/>
  <c r="T74" i="215"/>
  <c r="T75" i="215"/>
  <c r="T76" i="215"/>
  <c r="T77" i="215"/>
  <c r="T78" i="215"/>
  <c r="T79" i="215"/>
  <c r="T80" i="215"/>
  <c r="T81" i="215"/>
  <c r="T82" i="215"/>
  <c r="T83" i="215"/>
  <c r="T84" i="215"/>
  <c r="T85" i="215"/>
  <c r="T86" i="215"/>
  <c r="T87" i="215"/>
  <c r="T88" i="215"/>
  <c r="T89" i="215"/>
  <c r="T90" i="215"/>
  <c r="T91" i="215"/>
  <c r="T92" i="215"/>
  <c r="T93" i="215"/>
  <c r="T94" i="215"/>
  <c r="T95" i="215"/>
  <c r="T96" i="215"/>
  <c r="T97" i="215"/>
  <c r="T98" i="215"/>
  <c r="T99" i="215"/>
  <c r="T100" i="215"/>
  <c r="T101" i="215"/>
  <c r="T102" i="215"/>
  <c r="T103" i="215"/>
  <c r="T104" i="215"/>
  <c r="T105" i="215"/>
  <c r="T106" i="215"/>
  <c r="T107" i="215"/>
  <c r="T108" i="215"/>
  <c r="T109" i="215"/>
  <c r="C27" i="215" l="1"/>
  <c r="B27" i="215"/>
  <c r="W24" i="215"/>
  <c r="J21" i="215"/>
  <c r="F21" i="215"/>
  <c r="C21" i="215"/>
  <c r="H20" i="215"/>
  <c r="F20" i="215"/>
  <c r="C20" i="215"/>
  <c r="H19" i="215"/>
  <c r="F19" i="215"/>
  <c r="H9" i="215"/>
  <c r="G9" i="215"/>
  <c r="J27" i="215"/>
  <c r="X50" i="215" l="1"/>
  <c r="Y49" i="215" l="1"/>
  <c r="D27" i="215" l="1"/>
  <c r="W55" i="215"/>
  <c r="Y50" i="215"/>
  <c r="X55" i="215" s="1"/>
  <c r="I27" i="215" s="1"/>
  <c r="W53" i="215" l="1"/>
  <c r="W49" i="215" s="1"/>
  <c r="W52" i="215"/>
  <c r="T33" i="215" l="1"/>
  <c r="T24" i="215"/>
  <c r="T30" i="215"/>
  <c r="T17" i="215"/>
  <c r="T21" i="215"/>
  <c r="T32" i="215"/>
  <c r="T13" i="215"/>
  <c r="T27" i="215"/>
  <c r="T29" i="215"/>
  <c r="Y24" i="215"/>
  <c r="T40" i="215"/>
  <c r="T16" i="215"/>
  <c r="T35" i="215"/>
  <c r="T38" i="215"/>
  <c r="T18" i="215"/>
  <c r="T25" i="215"/>
  <c r="T19" i="215"/>
  <c r="T34" i="215"/>
  <c r="T31" i="215"/>
  <c r="T37" i="215"/>
  <c r="T39" i="215"/>
  <c r="T36" i="215"/>
  <c r="T26" i="215"/>
  <c r="T14" i="215"/>
  <c r="T22" i="215"/>
  <c r="T15" i="215"/>
  <c r="T20" i="215"/>
  <c r="T11" i="215"/>
  <c r="Y10" i="215"/>
  <c r="T28" i="215"/>
  <c r="T12" i="215"/>
  <c r="T41" i="215"/>
  <c r="T23" i="215"/>
  <c r="Z49" i="215" l="1"/>
  <c r="Z50" i="215" s="1"/>
  <c r="Y11" i="215"/>
  <c r="Y19" i="215" s="1"/>
  <c r="Y12" i="215"/>
  <c r="AB19" i="215" l="1"/>
  <c r="W18" i="215" l="1"/>
  <c r="X25" i="215" l="1"/>
  <c r="H27" i="215"/>
</calcChain>
</file>

<file path=xl/sharedStrings.xml><?xml version="1.0" encoding="utf-8"?>
<sst xmlns="http://schemas.openxmlformats.org/spreadsheetml/2006/main" count="86" uniqueCount="76">
  <si>
    <t xml:space="preserve">&gt;(Sigma 1)50 </t>
  </si>
  <si>
    <t xml:space="preserve">&lt;(Sigma 1)50 </t>
  </si>
  <si>
    <t>eps</t>
  </si>
  <si>
    <t>(eps 1) 50</t>
  </si>
  <si>
    <t>E50</t>
  </si>
  <si>
    <t>(Sigma 1)c + q</t>
  </si>
  <si>
    <t>k</t>
  </si>
  <si>
    <t>b</t>
  </si>
  <si>
    <t>Касательная</t>
  </si>
  <si>
    <t>X</t>
  </si>
  <si>
    <t>Y</t>
  </si>
  <si>
    <t>Касательная для общего модуля</t>
  </si>
  <si>
    <t>Eобщ</t>
  </si>
  <si>
    <t xml:space="preserve">((Sigma 1)max - (Sigma 3))/2 </t>
  </si>
  <si>
    <t>Мпа</t>
  </si>
  <si>
    <t>МПа</t>
  </si>
  <si>
    <r>
      <t>σ</t>
    </r>
    <r>
      <rPr>
        <vertAlign val="subscript"/>
        <sz val="10"/>
        <rFont val="Times New Roman"/>
        <family val="1"/>
        <charset val="204"/>
      </rPr>
      <t>1</t>
    </r>
    <r>
      <rPr>
        <sz val="10"/>
        <rFont val="Times New Roman"/>
        <family val="1"/>
        <charset val="204"/>
      </rPr>
      <t xml:space="preserve"> = </t>
    </r>
  </si>
  <si>
    <t>Общество с ограниченной ответственностью "Инженерная геология" (ООО "ИнжГео")</t>
  </si>
  <si>
    <t>Юр. адрес: 117279, г. Москва, ул. Миклухо-Маклая, 36 а, этаж 5, пом. XXIII к. 76-84</t>
  </si>
  <si>
    <t>Телефон/факс +7 (495) 132-30-00,  Адрес электронной почты inbox@inj-geo.ru</t>
  </si>
  <si>
    <t>Испытательная лаборатория ООО «ИнжГео»</t>
  </si>
  <si>
    <t>Адрес места осуществления деятельности лаборатории: г. Москва, просп. Вернадского, д. 51, стр. 1</t>
  </si>
  <si>
    <t>Телефон +7(910)4557682, E-mail: slg85@mail.ru</t>
  </si>
  <si>
    <r>
      <t>Условия проведения испытания: температура окружающей среды (18 - 25)</t>
    </r>
    <r>
      <rPr>
        <b/>
        <vertAlign val="superscript"/>
        <sz val="10"/>
        <rFont val="Arial"/>
        <family val="2"/>
        <charset val="204"/>
      </rPr>
      <t>0</t>
    </r>
    <r>
      <rPr>
        <b/>
        <sz val="10"/>
        <rFont val="Arial"/>
        <family val="2"/>
        <charset val="204"/>
      </rPr>
      <t>С, влажность воздуха (40 - 75)%</t>
    </r>
  </si>
  <si>
    <t xml:space="preserve">Лабораторный номер: </t>
  </si>
  <si>
    <r>
      <t>W</t>
    </r>
    <r>
      <rPr>
        <b/>
        <vertAlign val="subscript"/>
        <sz val="10"/>
        <rFont val="Arial"/>
        <family val="2"/>
        <charset val="204"/>
      </rPr>
      <t>e</t>
    </r>
    <r>
      <rPr>
        <b/>
        <sz val="10"/>
        <rFont val="Arial"/>
        <family val="2"/>
        <charset val="204"/>
      </rPr>
      <t>, д.е. =</t>
    </r>
  </si>
  <si>
    <t xml:space="preserve">Номер скважины: </t>
  </si>
  <si>
    <r>
      <rPr>
        <b/>
        <sz val="10"/>
        <rFont val="Calibri"/>
        <family val="2"/>
        <charset val="204"/>
      </rPr>
      <t xml:space="preserve">ρ, </t>
    </r>
    <r>
      <rPr>
        <b/>
        <sz val="10"/>
        <rFont val="Arial"/>
        <family val="2"/>
        <charset val="204"/>
      </rPr>
      <t>г/см3 =</t>
    </r>
  </si>
  <si>
    <t xml:space="preserve">Глубина отбора, м: </t>
  </si>
  <si>
    <r>
      <rPr>
        <b/>
        <sz val="10"/>
        <rFont val="Calibri"/>
        <family val="2"/>
        <charset val="204"/>
      </rPr>
      <t>ρ</t>
    </r>
    <r>
      <rPr>
        <b/>
        <vertAlign val="subscript"/>
        <sz val="10"/>
        <rFont val="Arial"/>
        <family val="2"/>
        <charset val="204"/>
      </rPr>
      <t xml:space="preserve">s, </t>
    </r>
    <r>
      <rPr>
        <b/>
        <sz val="10"/>
        <rFont val="Arial"/>
        <family val="2"/>
        <charset val="204"/>
      </rPr>
      <t>г/см3 =</t>
    </r>
  </si>
  <si>
    <t xml:space="preserve">Наименование грунта: </t>
  </si>
  <si>
    <t>e, д.е. =</t>
  </si>
  <si>
    <r>
      <t>I</t>
    </r>
    <r>
      <rPr>
        <b/>
        <vertAlign val="subscript"/>
        <sz val="10"/>
        <rFont val="Arial"/>
        <family val="2"/>
        <charset val="204"/>
      </rPr>
      <t>L</t>
    </r>
    <r>
      <rPr>
        <b/>
        <sz val="10"/>
        <rFont val="Arial"/>
        <family val="2"/>
        <charset val="204"/>
      </rPr>
      <t>, д.е. =</t>
    </r>
  </si>
  <si>
    <t xml:space="preserve">Результаты испытаний </t>
  </si>
  <si>
    <t>Исполнитель:</t>
  </si>
  <si>
    <t>Морозов Д.С.</t>
  </si>
  <si>
    <t>Начальник исп. лаборатории:</t>
  </si>
  <si>
    <t>Семиколенова Л.Г.</t>
  </si>
  <si>
    <r>
      <t xml:space="preserve">Лист </t>
    </r>
    <r>
      <rPr>
        <b/>
        <sz val="10"/>
        <rFont val="Arial"/>
        <family val="2"/>
        <charset val="204"/>
      </rPr>
      <t>1</t>
    </r>
    <r>
      <rPr>
        <sz val="10"/>
        <rFont val="Arial"/>
        <family val="2"/>
        <charset val="204"/>
      </rPr>
      <t xml:space="preserve"> , всего листов </t>
    </r>
    <r>
      <rPr>
        <b/>
        <sz val="10"/>
        <rFont val="Arial"/>
        <family val="2"/>
        <charset val="204"/>
      </rPr>
      <t>1</t>
    </r>
  </si>
  <si>
    <t>Частичное воспроизведение протокола испытаний без письменного разрешения  ООО «ИнжГео» ЗАПРЕЩАЕТСЯ</t>
  </si>
  <si>
    <t xml:space="preserve">Протокол испытаний № </t>
  </si>
  <si>
    <t>Наименование используемого метода/методики: ГОСТ 12248-2010 п. 5.2</t>
  </si>
  <si>
    <t xml:space="preserve">Дата получение объекта подлежащего испытаниям: </t>
  </si>
  <si>
    <t xml:space="preserve">Дата испытания: </t>
  </si>
  <si>
    <t>v</t>
  </si>
  <si>
    <t>Испытание грунтов методом трехосного сжатия</t>
  </si>
  <si>
    <t>Консолидированно-дренированное (КД) испытание</t>
  </si>
  <si>
    <t>u</t>
  </si>
  <si>
    <t>д.е.</t>
  </si>
  <si>
    <t>–</t>
  </si>
  <si>
    <t>Параметры разрушения</t>
  </si>
  <si>
    <r>
      <t>σ`</t>
    </r>
    <r>
      <rPr>
        <b/>
        <vertAlign val="subscript"/>
        <sz val="12"/>
        <rFont val="Arial"/>
        <family val="2"/>
        <charset val="204"/>
      </rPr>
      <t>1</t>
    </r>
  </si>
  <si>
    <r>
      <t>σ`</t>
    </r>
    <r>
      <rPr>
        <b/>
        <vertAlign val="subscript"/>
        <sz val="12"/>
        <rFont val="Arial"/>
        <family val="2"/>
        <charset val="204"/>
      </rPr>
      <t>3</t>
    </r>
  </si>
  <si>
    <r>
      <t>ε</t>
    </r>
    <r>
      <rPr>
        <b/>
        <vertAlign val="subscript"/>
        <sz val="12"/>
        <rFont val="Arial"/>
        <family val="2"/>
        <charset val="204"/>
      </rPr>
      <t>1</t>
    </r>
  </si>
  <si>
    <t>E</t>
  </si>
  <si>
    <t>(σ1)max</t>
  </si>
  <si>
    <t xml:space="preserve">((σ1)max - (σ3))/2 = </t>
  </si>
  <si>
    <t>σ3</t>
  </si>
  <si>
    <t>σ1 - σ3</t>
  </si>
  <si>
    <t>Деформационные характеристики</t>
  </si>
  <si>
    <t>ε1</t>
  </si>
  <si>
    <t xml:space="preserve">Наименование объекта: «Морской Перегрузочный комплекс сжиженного природного газа в Камчатском крае» </t>
  </si>
  <si>
    <t>Наименование и адрес заказчика: ООО «НОВАТЭК-Камчатка»</t>
  </si>
  <si>
    <t>Песок</t>
  </si>
  <si>
    <t>Супесь</t>
  </si>
  <si>
    <t>Суглинок</t>
  </si>
  <si>
    <t>Глина</t>
  </si>
  <si>
    <t>№</t>
  </si>
  <si>
    <t>Наименование</t>
  </si>
  <si>
    <t>B</t>
  </si>
  <si>
    <t>Коэффициент Пуассона по данным компрессии 
(п.5.4.6.4 ГОСТ 12248-2010)</t>
  </si>
  <si>
    <t>текучий</t>
  </si>
  <si>
    <t>тугопластичный</t>
  </si>
  <si>
    <t>0.34-0.38</t>
  </si>
  <si>
    <t>μ, д.е. МДГТ</t>
  </si>
  <si>
    <t>σ1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</si>
</sst>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* #,##0.00\ &quot;р.&quot;_-;\-* #,##0.00\ &quot;р.&quot;_-;_-* &quot;-&quot;??\ &quot;р.&quot;_-;_-@_-"/>
    <numFmt numFmtId="165" formatCode="_-* #,##0.00\ _р_._-;\-* #,##0.00\ _р_._-;_-* &quot;-&quot;??\ _р_._-;_-@_-"/>
    <numFmt numFmtId="166" formatCode="0.000"/>
    <numFmt numFmtId="167" formatCode="0.0000"/>
    <numFmt numFmtId="168" formatCode="0.0"/>
    <numFmt numFmtId="169" formatCode="0.000_ ;[Red]\-0.000\ "/>
    <numFmt numFmtId="170" formatCode="General_)"/>
  </numFmts>
  <fonts count="19" x14ac:knownFonts="1">
    <font>
      <sz val="10"/>
      <name val="Arial Cyr"/>
      <charset val="204"/>
    </font>
    <font>
      <b/>
      <sz val="10"/>
      <name val="Arial Cyr"/>
      <charset val="204"/>
    </font>
    <font>
      <sz val="10"/>
      <name val="Arial Cyr"/>
      <charset val="204"/>
    </font>
    <font>
      <sz val="11"/>
      <name val="Times New Roman Cyr"/>
      <family val="1"/>
      <charset val="204"/>
    </font>
    <font>
      <sz val="10"/>
      <name val="Times New Roman"/>
      <family val="1"/>
      <charset val="204"/>
    </font>
    <font>
      <vertAlign val="subscript"/>
      <sz val="10"/>
      <name val="Times New Roman"/>
      <family val="1"/>
      <charset val="204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vertAlign val="superscript"/>
      <sz val="10"/>
      <name val="Arial"/>
      <family val="2"/>
      <charset val="204"/>
    </font>
    <font>
      <b/>
      <vertAlign val="subscript"/>
      <sz val="10"/>
      <name val="Arial"/>
      <family val="2"/>
      <charset val="204"/>
    </font>
    <font>
      <b/>
      <sz val="10"/>
      <name val="Calibri"/>
      <family val="2"/>
      <charset val="204"/>
    </font>
    <font>
      <b/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1"/>
      <name val="Arial Cyr"/>
      <charset val="204"/>
    </font>
    <font>
      <b/>
      <sz val="12"/>
      <name val="Arial"/>
      <family val="2"/>
      <charset val="204"/>
    </font>
    <font>
      <b/>
      <vertAlign val="subscript"/>
      <sz val="12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17" fillId="0" borderId="0"/>
    <xf numFmtId="0" fontId="17" fillId="0" borderId="0"/>
    <xf numFmtId="0" fontId="2" fillId="0" borderId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93">
    <xf numFmtId="0" fontId="0" fillId="0" borderId="0" xfId="0"/>
    <xf numFmtId="0" fontId="0" fillId="0" borderId="0" xfId="0" applyBorder="1"/>
    <xf numFmtId="168" fontId="0" fillId="2" borderId="0" xfId="0" applyNumberFormat="1" applyFill="1"/>
    <xf numFmtId="0" fontId="4" fillId="0" borderId="0" xfId="0" applyFont="1"/>
    <xf numFmtId="0" fontId="4" fillId="0" borderId="0" xfId="0" applyFont="1" applyAlignment="1">
      <alignment horizontal="center"/>
    </xf>
    <xf numFmtId="169" fontId="4" fillId="0" borderId="0" xfId="0" applyNumberFormat="1" applyFont="1"/>
    <xf numFmtId="166" fontId="4" fillId="0" borderId="0" xfId="0" applyNumberFormat="1" applyFont="1"/>
    <xf numFmtId="168" fontId="4" fillId="2" borderId="0" xfId="0" applyNumberFormat="1" applyFont="1" applyFill="1"/>
    <xf numFmtId="166" fontId="4" fillId="2" borderId="0" xfId="0" applyNumberFormat="1" applyFont="1" applyFill="1"/>
    <xf numFmtId="166" fontId="4" fillId="0" borderId="0" xfId="0" applyNumberFormat="1" applyFont="1" applyFill="1"/>
    <xf numFmtId="166" fontId="4" fillId="3" borderId="0" xfId="0" applyNumberFormat="1" applyFont="1" applyFill="1"/>
    <xf numFmtId="0" fontId="4" fillId="0" borderId="5" xfId="0" applyFont="1" applyBorder="1"/>
    <xf numFmtId="0" fontId="4" fillId="0" borderId="3" xfId="0" applyFont="1" applyBorder="1"/>
    <xf numFmtId="166" fontId="4" fillId="0" borderId="4" xfId="0" applyNumberFormat="1" applyFont="1" applyBorder="1"/>
    <xf numFmtId="166" fontId="4" fillId="0" borderId="3" xfId="0" applyNumberFormat="1" applyFont="1" applyBorder="1"/>
    <xf numFmtId="0" fontId="4" fillId="0" borderId="1" xfId="0" applyFont="1" applyBorder="1"/>
    <xf numFmtId="0" fontId="4" fillId="0" borderId="8" xfId="0" applyFont="1" applyBorder="1"/>
    <xf numFmtId="0" fontId="4" fillId="0" borderId="2" xfId="0" applyFont="1" applyBorder="1"/>
    <xf numFmtId="166" fontId="3" fillId="3" borderId="0" xfId="0" applyNumberFormat="1" applyFont="1" applyFill="1" applyBorder="1" applyAlignment="1">
      <alignment vertical="center"/>
    </xf>
    <xf numFmtId="166" fontId="4" fillId="0" borderId="1" xfId="0" applyNumberFormat="1" applyFont="1" applyBorder="1"/>
    <xf numFmtId="0" fontId="4" fillId="0" borderId="0" xfId="0" applyFont="1" applyFill="1"/>
    <xf numFmtId="166" fontId="0" fillId="0" borderId="0" xfId="0" applyNumberFormat="1" applyBorder="1"/>
    <xf numFmtId="0" fontId="8" fillId="0" borderId="0" xfId="2" applyFont="1" applyFill="1" applyBorder="1" applyAlignment="1"/>
    <xf numFmtId="0" fontId="8" fillId="0" borderId="0" xfId="1" applyFont="1" applyFill="1" applyBorder="1" applyAlignment="1" applyProtection="1">
      <protection locked="0"/>
    </xf>
    <xf numFmtId="0" fontId="8" fillId="0" borderId="0" xfId="1" applyFont="1" applyFill="1" applyBorder="1" applyAlignment="1"/>
    <xf numFmtId="0" fontId="7" fillId="0" borderId="0" xfId="1" quotePrefix="1" applyNumberFormat="1" applyFont="1" applyFill="1" applyBorder="1" applyAlignment="1" applyProtection="1">
      <alignment horizontal="left"/>
    </xf>
    <xf numFmtId="0" fontId="8" fillId="0" borderId="0" xfId="1" quotePrefix="1" applyNumberFormat="1" applyFont="1" applyFill="1" applyBorder="1" applyAlignment="1" applyProtection="1">
      <alignment horizontal="left"/>
    </xf>
    <xf numFmtId="0" fontId="7" fillId="0" borderId="0" xfId="1" applyNumberFormat="1" applyFont="1" applyFill="1" applyBorder="1" applyAlignment="1" applyProtection="1">
      <alignment horizontal="left"/>
    </xf>
    <xf numFmtId="0" fontId="8" fillId="0" borderId="0" xfId="1" applyNumberFormat="1" applyFont="1" applyFill="1" applyBorder="1" applyAlignment="1" applyProtection="1">
      <alignment horizontal="left"/>
    </xf>
    <xf numFmtId="0" fontId="7" fillId="0" borderId="0" xfId="2" applyFont="1" applyFill="1" applyBorder="1" applyAlignment="1"/>
    <xf numFmtId="0" fontId="8" fillId="0" borderId="0" xfId="2" applyFont="1" applyFill="1" applyBorder="1" applyAlignment="1">
      <alignment horizontal="left"/>
    </xf>
    <xf numFmtId="0" fontId="7" fillId="0" borderId="0" xfId="2" applyFont="1" applyFill="1" applyBorder="1" applyAlignment="1">
      <alignment horizontal="left"/>
    </xf>
    <xf numFmtId="0" fontId="7" fillId="0" borderId="0" xfId="2" applyFont="1" applyFill="1" applyBorder="1" applyAlignment="1">
      <alignment wrapText="1"/>
    </xf>
    <xf numFmtId="0" fontId="7" fillId="0" borderId="0" xfId="1" applyNumberFormat="1" applyFont="1" applyFill="1" applyBorder="1" applyAlignment="1" applyProtection="1"/>
    <xf numFmtId="0" fontId="8" fillId="0" borderId="0" xfId="1" applyNumberFormat="1" applyFont="1" applyFill="1" applyBorder="1" applyAlignment="1" applyProtection="1"/>
    <xf numFmtId="0" fontId="7" fillId="0" borderId="0" xfId="1" applyNumberFormat="1" applyFont="1" applyFill="1" applyBorder="1" applyAlignment="1" applyProtection="1">
      <alignment horizontal="right"/>
    </xf>
    <xf numFmtId="0" fontId="8" fillId="0" borderId="0" xfId="1" applyFont="1" applyFill="1" applyBorder="1" applyAlignment="1" applyProtection="1"/>
    <xf numFmtId="170" fontId="7" fillId="0" borderId="0" xfId="1" applyNumberFormat="1" applyFont="1" applyFill="1" applyBorder="1" applyAlignment="1" applyProtection="1"/>
    <xf numFmtId="0" fontId="8" fillId="0" borderId="0" xfId="0" applyFont="1" applyFill="1" applyBorder="1"/>
    <xf numFmtId="0" fontId="7" fillId="0" borderId="0" xfId="0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 vertical="center"/>
    </xf>
    <xf numFmtId="0" fontId="12" fillId="0" borderId="0" xfId="0" applyNumberFormat="1" applyFont="1" applyFill="1" applyBorder="1" applyProtection="1"/>
    <xf numFmtId="0" fontId="13" fillId="0" borderId="0" xfId="0" applyNumberFormat="1" applyFont="1" applyFill="1" applyBorder="1" applyAlignment="1" applyProtection="1">
      <alignment horizontal="left"/>
    </xf>
    <xf numFmtId="0" fontId="8" fillId="0" borderId="0" xfId="1" applyFont="1" applyFill="1" applyBorder="1"/>
    <xf numFmtId="0" fontId="8" fillId="0" borderId="0" xfId="1" applyFont="1" applyFill="1" applyBorder="1" applyProtection="1">
      <protection locked="0"/>
    </xf>
    <xf numFmtId="0" fontId="8" fillId="0" borderId="0" xfId="0" applyFont="1" applyFill="1"/>
    <xf numFmtId="0" fontId="8" fillId="0" borderId="0" xfId="1" applyNumberFormat="1" applyFont="1" applyFill="1" applyBorder="1" applyProtection="1"/>
    <xf numFmtId="0" fontId="7" fillId="3" borderId="0" xfId="2" applyFont="1" applyFill="1" applyBorder="1" applyAlignment="1"/>
    <xf numFmtId="167" fontId="0" fillId="0" borderId="0" xfId="0" applyNumberFormat="1" applyBorder="1"/>
    <xf numFmtId="166" fontId="0" fillId="0" borderId="7" xfId="0" applyNumberFormat="1" applyBorder="1"/>
    <xf numFmtId="0" fontId="4" fillId="0" borderId="7" xfId="0" applyFont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 vertical="center"/>
    </xf>
    <xf numFmtId="169" fontId="14" fillId="0" borderId="0" xfId="0" applyNumberFormat="1" applyFont="1" applyBorder="1" applyAlignment="1">
      <alignment horizontal="center" vertical="center" wrapText="1"/>
    </xf>
    <xf numFmtId="166" fontId="0" fillId="0" borderId="0" xfId="0" applyNumberFormat="1" applyFont="1" applyFill="1" applyBorder="1"/>
    <xf numFmtId="166" fontId="0" fillId="0" borderId="0" xfId="0" applyNumberFormat="1" applyFont="1" applyBorder="1"/>
    <xf numFmtId="167" fontId="4" fillId="0" borderId="0" xfId="0" applyNumberFormat="1" applyFont="1"/>
    <xf numFmtId="167" fontId="4" fillId="0" borderId="0" xfId="0" applyNumberFormat="1" applyFont="1" applyFill="1"/>
    <xf numFmtId="0" fontId="7" fillId="3" borderId="0" xfId="0" applyFont="1" applyFill="1" applyBorder="1" applyAlignment="1">
      <alignment horizontal="left"/>
    </xf>
    <xf numFmtId="166" fontId="7" fillId="3" borderId="0" xfId="0" applyNumberFormat="1" applyFont="1" applyFill="1" applyBorder="1" applyAlignment="1">
      <alignment horizontal="left"/>
    </xf>
    <xf numFmtId="2" fontId="7" fillId="3" borderId="0" xfId="0" applyNumberFormat="1" applyFont="1" applyFill="1" applyBorder="1" applyAlignment="1">
      <alignment horizontal="left"/>
    </xf>
    <xf numFmtId="166" fontId="8" fillId="3" borderId="7" xfId="0" applyNumberFormat="1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168" fontId="8" fillId="0" borderId="7" xfId="0" applyNumberFormat="1" applyFont="1" applyFill="1" applyBorder="1" applyAlignment="1">
      <alignment horizontal="center"/>
    </xf>
    <xf numFmtId="2" fontId="8" fillId="0" borderId="7" xfId="0" applyNumberFormat="1" applyFont="1" applyFill="1" applyBorder="1" applyAlignment="1">
      <alignment horizontal="center"/>
    </xf>
    <xf numFmtId="166" fontId="8" fillId="3" borderId="7" xfId="0" applyNumberFormat="1" applyFont="1" applyFill="1" applyBorder="1" applyAlignment="1">
      <alignment horizontal="center"/>
    </xf>
    <xf numFmtId="166" fontId="4" fillId="4" borderId="0" xfId="0" applyNumberFormat="1" applyFont="1" applyFill="1"/>
    <xf numFmtId="167" fontId="4" fillId="5" borderId="0" xfId="0" applyNumberFormat="1" applyFont="1" applyFill="1"/>
    <xf numFmtId="0" fontId="1" fillId="3" borderId="0" xfId="0" applyNumberFormat="1" applyFont="1" applyFill="1" applyBorder="1"/>
    <xf numFmtId="0" fontId="7" fillId="0" borderId="0" xfId="2" applyFont="1" applyFill="1" applyBorder="1" applyAlignment="1">
      <alignment horizontal="center"/>
    </xf>
    <xf numFmtId="0" fontId="4" fillId="0" borderId="7" xfId="0" applyFont="1" applyBorder="1"/>
    <xf numFmtId="0" fontId="4" fillId="0" borderId="7" xfId="0" applyFont="1" applyBorder="1" applyAlignment="1">
      <alignment horizontal="center" vertical="top"/>
    </xf>
    <xf numFmtId="0" fontId="18" fillId="0" borderId="7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 wrapText="1"/>
    </xf>
    <xf numFmtId="169" fontId="14" fillId="0" borderId="0" xfId="0" applyNumberFormat="1" applyFont="1" applyBorder="1" applyAlignment="1">
      <alignment horizontal="right" vertical="center" wrapText="1"/>
    </xf>
    <xf numFmtId="2" fontId="4" fillId="0" borderId="7" xfId="0" applyNumberFormat="1" applyFont="1" applyBorder="1"/>
    <xf numFmtId="0" fontId="18" fillId="0" borderId="7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right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8" fillId="0" borderId="0" xfId="2" applyFont="1" applyFill="1" applyBorder="1" applyAlignment="1">
      <alignment horizontal="right" vertical="center"/>
    </xf>
    <xf numFmtId="0" fontId="8" fillId="0" borderId="0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/>
    </xf>
    <xf numFmtId="0" fontId="7" fillId="0" borderId="0" xfId="2" applyFont="1" applyFill="1" applyBorder="1" applyAlignment="1">
      <alignment horizontal="right"/>
    </xf>
    <xf numFmtId="169" fontId="14" fillId="0" borderId="7" xfId="0" applyNumberFormat="1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wrapText="1"/>
    </xf>
    <xf numFmtId="0" fontId="0" fillId="0" borderId="7" xfId="0" applyBorder="1"/>
    <xf numFmtId="166" fontId="0" fillId="0" borderId="7" xfId="0" applyNumberFormat="1" applyFill="1" applyBorder="1"/>
    <xf numFmtId="0" fontId="0" fillId="0" borderId="7" xfId="0" applyFill="1" applyBorder="1"/>
  </cellXfs>
  <cellStyles count="6">
    <cellStyle name="Денежный 2" xfId="4"/>
    <cellStyle name="Обычный" xfId="0" builtinId="0"/>
    <cellStyle name="Обычный 2" xfId="1"/>
    <cellStyle name="Обычный 2 2" xfId="2"/>
    <cellStyle name="Обычный 3" xfId="3"/>
    <cellStyle name="Финансовый 2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800696550244001"/>
          <c:y val="0.10790205761316872"/>
          <c:w val="0.66738014089366526"/>
          <c:h val="0.84940864197530874"/>
        </c:manualLayout>
      </c:layout>
      <c:scatterChart>
        <c:scatterStyle val="smoothMarker"/>
        <c:varyColors val="0"/>
        <c:ser>
          <c:idx val="2"/>
          <c:order val="0"/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dPt>
            <c:idx val="18"/>
            <c:bubble3D val="0"/>
            <c:extLst>
              <c:ext xmlns:c16="http://schemas.microsoft.com/office/drawing/2014/chart" uri="{C3380CC4-5D6E-409C-BE32-E72D297353CC}">
                <c16:uniqueId val="{00000000-062C-45D6-93FC-5C3221855389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'Sheet 1'!$S$10:$S$200</c:f>
              <c:numCache>
                <c:formatCode>0.000</c:formatCode>
                <c:ptCount val="191"/>
                <c:pt idx="0">
                  <c:v>0</c:v>
                </c:pt>
              </c:numCache>
            </c:numRef>
          </c:xVal>
          <c:yVal>
            <c:numRef>
              <c:f>'Sheet 1'!$R$10:$R$200</c:f>
              <c:numCache>
                <c:formatCode>0.000</c:formatCode>
                <c:ptCount val="1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2C-45D6-93FC-5C3221855389}"/>
            </c:ext>
          </c:extLst>
        </c:ser>
        <c:ser>
          <c:idx val="0"/>
          <c:order val="1"/>
          <c:tx>
            <c:v>Секущая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'Sheet 1'!$W$24:$Y$24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'Sheet 1'!$W$25:$Y$25</c:f>
              <c:numCache>
                <c:formatCode>0.0000</c:formatCode>
                <c:ptCount val="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2C-45D6-93FC-5C3221855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158512"/>
        <c:axId val="1"/>
      </c:scatterChart>
      <c:valAx>
        <c:axId val="1055158512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424242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424242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ru-RU"/>
          </a:p>
        </c:txPr>
        <c:crossAx val="10551585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28</xdr:row>
      <xdr:rowOff>43142</xdr:rowOff>
    </xdr:from>
    <xdr:to>
      <xdr:col>9</xdr:col>
      <xdr:colOff>21423</xdr:colOff>
      <xdr:row>59</xdr:row>
      <xdr:rowOff>10085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0.40346</cdr:x>
      <cdr:y>0.00783</cdr:y>
    </cdr:from>
    <cdr:to>
      <cdr:x>0.73709</cdr:x>
      <cdr:y>0.07303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29255" y="27227"/>
          <a:ext cx="1087804" cy="2436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(</a:t>
          </a:r>
          <a:r>
            <a:rPr lang="el-GR" sz="1000">
              <a:latin typeface="Arial" panose="020B0604020202020204" pitchFamily="34" charset="0"/>
              <a:cs typeface="Arial" panose="020B0604020202020204" pitchFamily="34" charset="0"/>
            </a:rPr>
            <a:t>σ</a:t>
          </a:r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1-</a:t>
          </a:r>
          <a:r>
            <a:rPr lang="el-GR" sz="1000">
              <a:latin typeface="Arial" panose="020B0604020202020204" pitchFamily="34" charset="0"/>
              <a:cs typeface="Arial" panose="020B0604020202020204" pitchFamily="34" charset="0"/>
            </a:rPr>
            <a:t>σ</a:t>
          </a:r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3), </a:t>
          </a:r>
          <a:r>
            <a:rPr lang="ru-RU" sz="1000">
              <a:latin typeface="Arial" panose="020B0604020202020204" pitchFamily="34" charset="0"/>
              <a:cs typeface="Arial" panose="020B0604020202020204" pitchFamily="34" charset="0"/>
            </a:rPr>
            <a:t>МПа</a:t>
          </a:r>
        </a:p>
      </cdr:txBody>
    </cdr:sp>
  </cdr:relSizeAnchor>
  <cdr:relSizeAnchor xmlns:cdr="http://schemas.openxmlformats.org/drawingml/2006/chartDrawing">
    <cdr:from>
      <cdr:x>0.00559</cdr:x>
      <cdr:y>0.24378</cdr:y>
    </cdr:from>
    <cdr:to>
      <cdr:x>0.08376</cdr:x>
      <cdr:y>0.60855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408903" y="1260850"/>
          <a:ext cx="1199356" cy="336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000">
              <a:latin typeface="Times New Roman" panose="02020603050405020304" pitchFamily="18" charset="0"/>
              <a:cs typeface="Times New Roman" panose="02020603050405020304" pitchFamily="18" charset="0"/>
            </a:rPr>
            <a:t>ε</a:t>
          </a:r>
          <a:r>
            <a:rPr lang="ru-RU" sz="10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, </a:t>
          </a:r>
          <a:r>
            <a:rPr lang="ru-RU" sz="1000">
              <a:latin typeface="Arial" panose="020B0604020202020204" pitchFamily="34" charset="0"/>
              <a:cs typeface="Arial" panose="020B0604020202020204" pitchFamily="34" charset="0"/>
            </a:rPr>
            <a:t>д.е.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7"/>
  <sheetViews>
    <sheetView showGridLines="0" tabSelected="1" zoomScale="70" zoomScaleNormal="70" zoomScaleSheetLayoutView="85" workbookViewId="0">
      <selection activeCell="X1" sqref="X1"/>
    </sheetView>
  </sheetViews>
  <sheetFormatPr defaultRowHeight="12.75" x14ac:dyDescent="0.2"/>
  <cols>
    <col min="1" max="1" width="9.140625" style="1"/>
    <col min="2" max="2" width="10.140625" style="1" customWidth="1"/>
    <col min="3" max="13" width="9.140625" style="1"/>
    <col min="14" max="14" width="2.5703125" style="1" customWidth="1"/>
    <col min="15" max="15" width="4.140625" style="1" customWidth="1"/>
    <col min="16" max="16" width="2.5703125" style="1" customWidth="1"/>
    <col min="17" max="17" width="19.140625" style="1" customWidth="1"/>
    <col min="18" max="18" width="7.140625" style="1" customWidth="1"/>
    <col min="19" max="19" width="8.85546875" style="1" customWidth="1"/>
    <col min="20" max="20" width="9.42578125" style="1" customWidth="1"/>
    <col min="21" max="33" width="13.42578125" style="1" customWidth="1"/>
  </cols>
  <sheetData>
    <row r="1" spans="1:33" x14ac:dyDescent="0.2">
      <c r="A1" s="85" t="s">
        <v>17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</row>
    <row r="2" spans="1:33" x14ac:dyDescent="0.2">
      <c r="A2" s="85" t="s">
        <v>18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</row>
    <row r="3" spans="1:33" x14ac:dyDescent="0.2">
      <c r="A3" s="85" t="s">
        <v>19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</row>
    <row r="4" spans="1:33" x14ac:dyDescent="0.2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</row>
    <row r="5" spans="1:33" x14ac:dyDescent="0.2">
      <c r="A5" s="85" t="s">
        <v>20</v>
      </c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</row>
    <row r="6" spans="1:33" ht="12.75" customHeight="1" x14ac:dyDescent="0.2">
      <c r="A6" s="89" t="s">
        <v>21</v>
      </c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R6" s="87" t="s">
        <v>60</v>
      </c>
      <c r="S6" s="87" t="s">
        <v>58</v>
      </c>
      <c r="T6" s="87" t="s">
        <v>75</v>
      </c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</row>
    <row r="7" spans="1:33" ht="14.25" x14ac:dyDescent="0.2">
      <c r="A7" s="85" t="s">
        <v>22</v>
      </c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R7" s="87"/>
      <c r="S7" s="87"/>
      <c r="T7" s="87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</row>
    <row r="8" spans="1:33" ht="14.25" x14ac:dyDescent="0.2">
      <c r="A8" s="22"/>
      <c r="B8" s="23"/>
      <c r="C8" s="23"/>
      <c r="D8" s="23"/>
      <c r="E8" s="23"/>
      <c r="F8" s="24"/>
      <c r="G8" s="24"/>
      <c r="H8" s="25"/>
      <c r="I8" s="26"/>
      <c r="J8" s="27"/>
      <c r="K8" s="28"/>
      <c r="L8" s="28"/>
      <c r="R8" s="87"/>
      <c r="S8" s="87"/>
      <c r="T8" s="87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</row>
    <row r="9" spans="1:33" ht="14.25" x14ac:dyDescent="0.2">
      <c r="A9" s="86" t="s">
        <v>40</v>
      </c>
      <c r="B9" s="86"/>
      <c r="C9" s="86"/>
      <c r="D9" s="86"/>
      <c r="E9" s="86"/>
      <c r="F9" s="86"/>
      <c r="G9" s="71" t="e">
        <f>IF(#REF!="","",#REF!)</f>
        <v>#REF!</v>
      </c>
      <c r="H9" s="49" t="e">
        <f>CONCATENATE("от ",#REF!)</f>
        <v>#REF!</v>
      </c>
      <c r="I9" s="49"/>
      <c r="J9" s="29"/>
      <c r="K9" s="29"/>
      <c r="L9" s="29"/>
      <c r="R9" s="87"/>
      <c r="S9" s="87"/>
      <c r="T9" s="87"/>
      <c r="U9" s="56"/>
      <c r="V9" s="3" t="s">
        <v>57</v>
      </c>
      <c r="W9" s="56"/>
      <c r="X9" s="56"/>
      <c r="Y9" s="77" t="e">
        <f>C27</f>
        <v>#REF!</v>
      </c>
      <c r="Z9" s="56"/>
      <c r="AA9" s="56"/>
      <c r="AB9" s="56"/>
      <c r="AC9" s="56"/>
      <c r="AD9" s="56"/>
      <c r="AE9" s="56"/>
      <c r="AF9" s="56"/>
      <c r="AG9" s="56"/>
    </row>
    <row r="10" spans="1:33" ht="15" customHeight="1" x14ac:dyDescent="0.2">
      <c r="A10" s="30"/>
      <c r="B10" s="23"/>
      <c r="C10" s="23"/>
      <c r="D10" s="23"/>
      <c r="E10" s="23"/>
      <c r="F10" s="24"/>
      <c r="G10" s="24"/>
      <c r="H10" s="25"/>
      <c r="I10" s="26"/>
      <c r="J10" s="27"/>
      <c r="K10" s="28"/>
      <c r="L10" s="28"/>
      <c r="R10" s="91"/>
      <c r="S10" s="91">
        <v>0</v>
      </c>
      <c r="T10" s="51" t="e">
        <f>S10+$Y$9</f>
        <v>#REF!</v>
      </c>
      <c r="U10" s="57"/>
      <c r="V10" s="3" t="s">
        <v>55</v>
      </c>
      <c r="W10" s="3"/>
      <c r="X10" s="3"/>
      <c r="Y10" s="18">
        <f>MAX(S10:S109)</f>
        <v>0</v>
      </c>
      <c r="Z10" s="3"/>
      <c r="AA10" s="3"/>
      <c r="AB10" s="3"/>
      <c r="AC10" s="57"/>
      <c r="AD10" s="57"/>
      <c r="AE10" s="57"/>
      <c r="AF10" s="57"/>
      <c r="AG10" s="57"/>
    </row>
    <row r="11" spans="1:33" x14ac:dyDescent="0.2">
      <c r="A11" s="31" t="s">
        <v>62</v>
      </c>
      <c r="B11" s="23"/>
      <c r="C11" s="23"/>
      <c r="D11" s="23"/>
      <c r="E11" s="23"/>
      <c r="F11" s="24"/>
      <c r="G11" s="24"/>
      <c r="H11" s="25"/>
      <c r="I11" s="26"/>
      <c r="J11" s="27"/>
      <c r="K11" s="28"/>
      <c r="L11" s="28"/>
      <c r="R11" s="91"/>
      <c r="S11" s="91"/>
      <c r="T11" s="51" t="e">
        <f t="shared" ref="T10:T74" si="0">S11+$Y$9</f>
        <v>#REF!</v>
      </c>
      <c r="U11" s="58"/>
      <c r="V11" s="3" t="s">
        <v>56</v>
      </c>
      <c r="W11" s="3"/>
      <c r="X11" s="4"/>
      <c r="Y11" s="8" t="e">
        <f>(Y10-Y9)/2</f>
        <v>#REF!</v>
      </c>
      <c r="Z11" s="3"/>
      <c r="AA11" s="3"/>
      <c r="AB11" s="3"/>
      <c r="AC11" s="58"/>
      <c r="AD11" s="58"/>
      <c r="AE11" s="58"/>
      <c r="AF11" s="58"/>
      <c r="AG11" s="58"/>
    </row>
    <row r="12" spans="1:33" ht="15" customHeight="1" x14ac:dyDescent="0.2">
      <c r="A12" s="29" t="s">
        <v>61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R12" s="91"/>
      <c r="S12" s="91"/>
      <c r="T12" s="51" t="e">
        <f t="shared" si="0"/>
        <v>#REF!</v>
      </c>
      <c r="U12" s="58"/>
      <c r="V12" s="3" t="s">
        <v>5</v>
      </c>
      <c r="W12" s="3"/>
      <c r="X12" s="3"/>
      <c r="Y12" s="5" t="e">
        <f>(Y10+Y9)/2</f>
        <v>#REF!</v>
      </c>
      <c r="Z12" s="3"/>
      <c r="AA12" s="3"/>
      <c r="AB12" s="3"/>
      <c r="AC12" s="58"/>
      <c r="AD12" s="58"/>
      <c r="AE12" s="58"/>
      <c r="AF12" s="58"/>
      <c r="AG12" s="58"/>
    </row>
    <row r="13" spans="1:33" x14ac:dyDescent="0.2">
      <c r="A13" s="31" t="s">
        <v>41</v>
      </c>
      <c r="B13" s="23"/>
      <c r="C13" s="23"/>
      <c r="D13" s="23"/>
      <c r="E13" s="23"/>
      <c r="F13" s="24"/>
      <c r="G13" s="24"/>
      <c r="H13" s="33"/>
      <c r="I13" s="33"/>
      <c r="J13" s="33"/>
      <c r="K13" s="34"/>
      <c r="L13" s="34"/>
      <c r="R13" s="91"/>
      <c r="S13" s="91"/>
      <c r="T13" s="51" t="e">
        <f t="shared" si="0"/>
        <v>#REF!</v>
      </c>
      <c r="U13" s="58"/>
      <c r="V13" s="3"/>
      <c r="W13" s="3"/>
      <c r="X13" s="3"/>
      <c r="Y13" s="5"/>
      <c r="Z13" s="3"/>
      <c r="AA13" s="3"/>
      <c r="AB13" s="3"/>
      <c r="AC13" s="58"/>
      <c r="AD13" s="58"/>
      <c r="AE13" s="58"/>
      <c r="AF13" s="58"/>
      <c r="AG13" s="58"/>
    </row>
    <row r="14" spans="1:33" ht="15" customHeight="1" x14ac:dyDescent="0.2">
      <c r="A14" s="31" t="s">
        <v>23</v>
      </c>
      <c r="B14" s="23"/>
      <c r="C14" s="23"/>
      <c r="D14" s="23"/>
      <c r="E14" s="23"/>
      <c r="F14" s="24"/>
      <c r="G14" s="24"/>
      <c r="H14" s="27"/>
      <c r="I14" s="27"/>
      <c r="J14" s="35"/>
      <c r="K14" s="33"/>
      <c r="L14" s="36"/>
      <c r="R14" s="91"/>
      <c r="S14" s="91"/>
      <c r="T14" s="51" t="e">
        <f t="shared" si="0"/>
        <v>#REF!</v>
      </c>
      <c r="U14" s="58"/>
      <c r="V14" s="3"/>
      <c r="W14" s="3"/>
      <c r="X14" s="3"/>
      <c r="Y14" s="3" t="s">
        <v>0</v>
      </c>
      <c r="Z14" s="3"/>
      <c r="AA14" s="3" t="s">
        <v>1</v>
      </c>
      <c r="AB14" s="3"/>
      <c r="AC14" s="58"/>
      <c r="AD14" s="58"/>
      <c r="AE14" s="58"/>
      <c r="AF14" s="58"/>
      <c r="AG14" s="58"/>
    </row>
    <row r="15" spans="1:33" x14ac:dyDescent="0.2">
      <c r="A15" s="31" t="s">
        <v>42</v>
      </c>
      <c r="B15" s="23"/>
      <c r="C15" s="23"/>
      <c r="D15" s="23"/>
      <c r="E15" s="23"/>
      <c r="F15" s="24"/>
      <c r="G15" s="24"/>
      <c r="H15" s="27"/>
      <c r="I15" s="27"/>
      <c r="J15" s="35"/>
      <c r="K15" s="33"/>
      <c r="L15" s="36"/>
      <c r="R15" s="91"/>
      <c r="S15" s="91"/>
      <c r="T15" s="51" t="e">
        <f t="shared" si="0"/>
        <v>#REF!</v>
      </c>
      <c r="U15" s="58"/>
      <c r="V15" s="3"/>
      <c r="W15" s="3"/>
      <c r="X15" s="3"/>
      <c r="Y15" s="6" t="e">
        <f>INDEX(T10:T109,MATCH(Y12,T10:T109,1),1)</f>
        <v>#REF!</v>
      </c>
      <c r="Z15" s="3"/>
      <c r="AA15" s="9" t="e">
        <f>INDEX(T10:T109,MATCH(Y12,T10:T109,1)+1,1)</f>
        <v>#REF!</v>
      </c>
      <c r="AB15" s="3"/>
      <c r="AC15" s="58"/>
      <c r="AD15" s="58"/>
      <c r="AE15" s="58"/>
      <c r="AF15" s="58"/>
      <c r="AG15" s="58"/>
    </row>
    <row r="16" spans="1:33" ht="15" customHeight="1" x14ac:dyDescent="0.2">
      <c r="A16" s="31" t="s">
        <v>43</v>
      </c>
      <c r="B16" s="23"/>
      <c r="C16" s="23"/>
      <c r="D16" s="23"/>
      <c r="E16" s="23"/>
      <c r="F16" s="24"/>
      <c r="G16" s="24"/>
      <c r="H16" s="37"/>
      <c r="I16" s="27"/>
      <c r="J16" s="28"/>
      <c r="K16" s="34"/>
      <c r="L16" s="36"/>
      <c r="R16" s="91"/>
      <c r="S16" s="91"/>
      <c r="T16" s="51" t="e">
        <f t="shared" si="0"/>
        <v>#REF!</v>
      </c>
      <c r="U16" s="58"/>
      <c r="V16" s="3"/>
      <c r="W16" s="3"/>
      <c r="X16" s="3" t="s">
        <v>2</v>
      </c>
      <c r="Y16" s="59" t="e">
        <f>INDEX(R10:R109,MATCH(Y12,T10:T109,1),1)</f>
        <v>#REF!</v>
      </c>
      <c r="Z16" s="59"/>
      <c r="AA16" s="60" t="e">
        <f>INDEX(R10:R109,MATCH(AA15,T10:T109,1),1)</f>
        <v>#REF!</v>
      </c>
      <c r="AB16" s="3"/>
      <c r="AC16" s="58"/>
      <c r="AD16" s="58"/>
      <c r="AE16" s="58"/>
      <c r="AF16" s="58"/>
      <c r="AG16" s="58"/>
    </row>
    <row r="17" spans="1:33" ht="15.75" thickBot="1" x14ac:dyDescent="0.25">
      <c r="A17" s="88" t="s">
        <v>45</v>
      </c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88"/>
      <c r="R17" s="91"/>
      <c r="S17" s="91"/>
      <c r="T17" s="51" t="e">
        <f t="shared" si="0"/>
        <v>#REF!</v>
      </c>
      <c r="U17" s="58"/>
      <c r="V17"/>
      <c r="W17"/>
      <c r="X17"/>
      <c r="Y17"/>
      <c r="Z17"/>
      <c r="AA17"/>
      <c r="AB17"/>
      <c r="AC17" s="58"/>
      <c r="AD17" s="58"/>
      <c r="AE17" s="58"/>
      <c r="AF17" s="58"/>
      <c r="AG17" s="58"/>
    </row>
    <row r="18" spans="1:33" ht="15" x14ac:dyDescent="0.2">
      <c r="A18" s="88" t="s">
        <v>46</v>
      </c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R18" s="91"/>
      <c r="S18" s="91"/>
      <c r="T18" s="51" t="e">
        <f t="shared" si="0"/>
        <v>#REF!</v>
      </c>
      <c r="U18" s="58"/>
      <c r="V18" s="17" t="s">
        <v>3</v>
      </c>
      <c r="W18" s="19" t="e">
        <f>Y16+(AA16-Y16)*((Y12-Y15)/(AA15-Y15))</f>
        <v>#REF!</v>
      </c>
      <c r="X18" s="15"/>
      <c r="Y18" s="15"/>
      <c r="Z18" s="15"/>
      <c r="AA18" s="15"/>
      <c r="AB18" s="16"/>
      <c r="AC18" s="58"/>
      <c r="AD18" s="58"/>
      <c r="AE18" s="58"/>
      <c r="AF18" s="58"/>
      <c r="AG18" s="58"/>
    </row>
    <row r="19" spans="1:33" ht="15" thickBot="1" x14ac:dyDescent="0.3">
      <c r="A19" s="39" t="s">
        <v>24</v>
      </c>
      <c r="B19" s="40"/>
      <c r="C19" s="41"/>
      <c r="D19" s="40"/>
      <c r="E19" s="42" t="s">
        <v>25</v>
      </c>
      <c r="F19" s="62" t="e">
        <f>#REF!</f>
        <v>#REF!</v>
      </c>
      <c r="G19" s="42" t="s">
        <v>31</v>
      </c>
      <c r="H19" s="63" t="e">
        <f>#REF!</f>
        <v>#REF!</v>
      </c>
      <c r="I19" s="40"/>
      <c r="J19" s="40"/>
      <c r="L19" s="40"/>
      <c r="R19" s="91"/>
      <c r="S19" s="91"/>
      <c r="T19" s="51" t="e">
        <f t="shared" si="0"/>
        <v>#REF!</v>
      </c>
      <c r="U19" s="58"/>
      <c r="V19" s="11" t="s">
        <v>13</v>
      </c>
      <c r="W19" s="12"/>
      <c r="X19" s="12"/>
      <c r="Y19" s="14" t="e">
        <f>Y11</f>
        <v>#REF!</v>
      </c>
      <c r="Z19" s="12" t="s">
        <v>14</v>
      </c>
      <c r="AA19" s="12" t="s">
        <v>16</v>
      </c>
      <c r="AB19" s="13" t="e">
        <f>Y12</f>
        <v>#REF!</v>
      </c>
      <c r="AC19" s="58"/>
      <c r="AD19" s="58"/>
      <c r="AE19" s="58"/>
      <c r="AF19" s="58"/>
      <c r="AG19" s="58"/>
    </row>
    <row r="20" spans="1:33" ht="14.25" x14ac:dyDescent="0.2">
      <c r="A20" s="39" t="s">
        <v>26</v>
      </c>
      <c r="B20" s="40"/>
      <c r="C20" s="61" t="e">
        <f>#REF!</f>
        <v>#REF!</v>
      </c>
      <c r="D20" s="40"/>
      <c r="E20" s="42" t="s">
        <v>27</v>
      </c>
      <c r="F20" s="63" t="e">
        <f>#REF!</f>
        <v>#REF!</v>
      </c>
      <c r="G20" s="42" t="s">
        <v>32</v>
      </c>
      <c r="H20" s="63" t="e">
        <f>#REF!</f>
        <v>#REF!</v>
      </c>
      <c r="I20" s="40"/>
      <c r="J20" s="40"/>
      <c r="L20" s="40"/>
      <c r="R20" s="91"/>
      <c r="S20" s="91"/>
      <c r="T20" s="51" t="e">
        <f t="shared" si="0"/>
        <v>#REF!</v>
      </c>
      <c r="U20" s="58"/>
      <c r="V20" s="3"/>
      <c r="W20" s="3"/>
      <c r="X20" s="3"/>
      <c r="Y20" s="3"/>
      <c r="Z20" s="3"/>
      <c r="AA20" s="3"/>
      <c r="AB20" s="3"/>
      <c r="AC20" s="58"/>
      <c r="AD20" s="58"/>
      <c r="AE20" s="58"/>
      <c r="AF20" s="58"/>
      <c r="AG20" s="58"/>
    </row>
    <row r="21" spans="1:33" ht="14.25" x14ac:dyDescent="0.2">
      <c r="A21" s="39" t="s">
        <v>28</v>
      </c>
      <c r="B21" s="40"/>
      <c r="C21" s="61" t="e">
        <f>#REF!</f>
        <v>#REF!</v>
      </c>
      <c r="D21" s="40"/>
      <c r="E21" s="42" t="s">
        <v>29</v>
      </c>
      <c r="F21" s="63" t="e">
        <f>#REF!</f>
        <v>#REF!</v>
      </c>
      <c r="G21" s="39" t="s">
        <v>30</v>
      </c>
      <c r="I21" s="40"/>
      <c r="J21" s="61" t="e">
        <f>#REF!</f>
        <v>#REF!</v>
      </c>
      <c r="L21" s="40"/>
      <c r="R21" s="91"/>
      <c r="S21" s="91"/>
      <c r="T21" s="51" t="e">
        <f t="shared" si="0"/>
        <v>#REF!</v>
      </c>
      <c r="U21" s="58"/>
      <c r="V21" s="3" t="s">
        <v>4</v>
      </c>
      <c r="W21" s="7" t="e">
        <f>(Y12-Y9)/(W18-R10)</f>
        <v>#REF!</v>
      </c>
      <c r="X21" s="20"/>
      <c r="Y21" s="3"/>
      <c r="Z21" s="3"/>
      <c r="AA21" s="3"/>
      <c r="AB21" s="3"/>
      <c r="AC21" s="58"/>
      <c r="AD21" s="58"/>
      <c r="AE21" s="58"/>
      <c r="AF21" s="58"/>
      <c r="AG21" s="58"/>
    </row>
    <row r="22" spans="1:33" x14ac:dyDescent="0.2">
      <c r="R22" s="91"/>
      <c r="S22" s="91"/>
      <c r="T22" s="51" t="e">
        <f t="shared" si="0"/>
        <v>#REF!</v>
      </c>
      <c r="U22" s="58"/>
      <c r="V22" s="3" t="s">
        <v>8</v>
      </c>
      <c r="W22" s="20"/>
      <c r="X22" s="20"/>
      <c r="Y22" s="3"/>
      <c r="Z22" s="3"/>
      <c r="AA22" s="3"/>
      <c r="AB22" s="3"/>
      <c r="AC22" s="58"/>
      <c r="AD22" s="58"/>
      <c r="AE22" s="58"/>
      <c r="AF22" s="58"/>
      <c r="AG22" s="58"/>
    </row>
    <row r="23" spans="1:33" ht="15.75" customHeight="1" x14ac:dyDescent="0.2">
      <c r="A23" s="81" t="s">
        <v>33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R23" s="91"/>
      <c r="S23" s="91"/>
      <c r="T23" s="51" t="e">
        <f t="shared" si="0"/>
        <v>#REF!</v>
      </c>
      <c r="U23" s="58"/>
      <c r="V23" s="3"/>
      <c r="W23" s="20">
        <v>1</v>
      </c>
      <c r="X23" s="20">
        <v>2</v>
      </c>
      <c r="Y23" s="3">
        <v>3</v>
      </c>
      <c r="Z23" s="3"/>
      <c r="AA23" s="3"/>
      <c r="AB23" s="3"/>
      <c r="AC23" s="58"/>
      <c r="AD23" s="58"/>
      <c r="AE23" s="58"/>
      <c r="AF23" s="58"/>
      <c r="AG23" s="58"/>
    </row>
    <row r="24" spans="1:33" x14ac:dyDescent="0.2">
      <c r="A24" s="38"/>
      <c r="B24" s="82" t="s">
        <v>50</v>
      </c>
      <c r="C24" s="82"/>
      <c r="D24" s="82"/>
      <c r="E24" s="82"/>
      <c r="F24" s="38"/>
      <c r="G24" s="38"/>
      <c r="H24" s="40" t="s">
        <v>59</v>
      </c>
      <c r="I24" s="38"/>
      <c r="J24" s="38"/>
      <c r="K24" s="38"/>
      <c r="L24" s="38"/>
      <c r="R24" s="91"/>
      <c r="S24" s="91"/>
      <c r="T24" s="51" t="e">
        <f t="shared" si="0"/>
        <v>#REF!</v>
      </c>
      <c r="U24" s="58"/>
      <c r="V24" s="3" t="s">
        <v>9</v>
      </c>
      <c r="W24" s="69">
        <f>0</f>
        <v>0</v>
      </c>
      <c r="X24" s="69" t="e">
        <f>(Y10-Y9)/2</f>
        <v>#REF!</v>
      </c>
      <c r="Y24" s="69">
        <f>Y10</f>
        <v>0</v>
      </c>
      <c r="Z24" s="3"/>
      <c r="AA24" s="3"/>
      <c r="AB24" s="3"/>
      <c r="AC24" s="58"/>
      <c r="AD24" s="58"/>
      <c r="AE24" s="58"/>
      <c r="AF24" s="58"/>
      <c r="AG24" s="58"/>
    </row>
    <row r="25" spans="1:33" ht="18.75" x14ac:dyDescent="0.35">
      <c r="A25" s="38"/>
      <c r="B25" s="54" t="s">
        <v>51</v>
      </c>
      <c r="C25" s="54" t="s">
        <v>52</v>
      </c>
      <c r="D25" s="54" t="s">
        <v>53</v>
      </c>
      <c r="E25" s="54" t="s">
        <v>47</v>
      </c>
      <c r="F25" s="38"/>
      <c r="G25" s="38"/>
      <c r="H25" s="55" t="s">
        <v>4</v>
      </c>
      <c r="I25" s="55" t="s">
        <v>54</v>
      </c>
      <c r="J25" s="55" t="s">
        <v>44</v>
      </c>
      <c r="K25" s="38"/>
      <c r="L25" s="38"/>
      <c r="R25" s="91"/>
      <c r="S25" s="91"/>
      <c r="T25" s="51" t="e">
        <f t="shared" si="0"/>
        <v>#REF!</v>
      </c>
      <c r="U25" s="58"/>
      <c r="V25" s="3" t="s">
        <v>10</v>
      </c>
      <c r="W25" s="70" t="e">
        <f>INDEX(R10:R109,MATCH(0,R10:R109,1),1)</f>
        <v>#N/A</v>
      </c>
      <c r="X25" s="70" t="e">
        <f>W18</f>
        <v>#REF!</v>
      </c>
      <c r="Y25" s="70" t="e">
        <f>W27*Y24+W28</f>
        <v>#REF!</v>
      </c>
      <c r="Z25" s="3"/>
      <c r="AA25" s="3"/>
      <c r="AB25" s="3"/>
      <c r="AC25" s="58"/>
      <c r="AD25" s="58"/>
      <c r="AE25" s="58"/>
      <c r="AF25" s="58"/>
      <c r="AG25" s="58"/>
    </row>
    <row r="26" spans="1:33" x14ac:dyDescent="0.2">
      <c r="A26" s="43"/>
      <c r="B26" s="53" t="s">
        <v>15</v>
      </c>
      <c r="C26" s="53" t="s">
        <v>15</v>
      </c>
      <c r="D26" s="53" t="s">
        <v>48</v>
      </c>
      <c r="E26" s="53" t="s">
        <v>15</v>
      </c>
      <c r="F26" s="38"/>
      <c r="G26" s="38"/>
      <c r="H26" s="53" t="s">
        <v>15</v>
      </c>
      <c r="I26" s="53" t="s">
        <v>15</v>
      </c>
      <c r="J26" s="53" t="s">
        <v>48</v>
      </c>
      <c r="K26" s="38"/>
      <c r="L26" s="38"/>
      <c r="R26" s="91"/>
      <c r="S26" s="91"/>
      <c r="T26" s="51" t="e">
        <f t="shared" si="0"/>
        <v>#REF!</v>
      </c>
      <c r="U26" s="58"/>
      <c r="V26" s="3"/>
      <c r="W26" s="20"/>
      <c r="X26" s="20"/>
      <c r="Y26" s="3"/>
      <c r="Z26" s="3"/>
      <c r="AA26" s="3"/>
      <c r="AB26" s="3"/>
      <c r="AC26" s="58"/>
      <c r="AD26" s="58"/>
      <c r="AE26" s="58"/>
      <c r="AF26" s="58"/>
      <c r="AG26" s="58"/>
    </row>
    <row r="27" spans="1:33" x14ac:dyDescent="0.2">
      <c r="A27" s="44"/>
      <c r="B27" s="64" t="e">
        <f>#REF!</f>
        <v>#REF!</v>
      </c>
      <c r="C27" s="64" t="e">
        <f>#REF!</f>
        <v>#REF!</v>
      </c>
      <c r="D27" s="68" t="e">
        <f>INDEX(#REF!,MATCH(B27,#REF!,0),3)</f>
        <v>#REF!</v>
      </c>
      <c r="E27" s="65" t="s">
        <v>49</v>
      </c>
      <c r="F27" s="38"/>
      <c r="G27" s="38"/>
      <c r="H27" s="66" t="e">
        <f>W21</f>
        <v>#REF!</v>
      </c>
      <c r="I27" s="66" t="e">
        <f>X55</f>
        <v>#REF!</v>
      </c>
      <c r="J27" s="67" t="e">
        <f>#REF!</f>
        <v>#REF!</v>
      </c>
      <c r="K27" s="38"/>
      <c r="L27" s="38"/>
      <c r="R27" s="91"/>
      <c r="S27" s="91"/>
      <c r="T27" s="51" t="e">
        <f t="shared" si="0"/>
        <v>#REF!</v>
      </c>
      <c r="U27" s="58"/>
      <c r="V27" s="3" t="s">
        <v>6</v>
      </c>
      <c r="W27" s="9" t="e">
        <f>(X25-W25)/(X24-W24)</f>
        <v>#REF!</v>
      </c>
      <c r="X27" s="20"/>
      <c r="Y27" s="3"/>
      <c r="Z27" s="3"/>
      <c r="AA27" s="3"/>
      <c r="AB27" s="3"/>
      <c r="AC27" s="58"/>
      <c r="AD27" s="58"/>
      <c r="AE27" s="58"/>
      <c r="AF27" s="58"/>
      <c r="AG27" s="58"/>
    </row>
    <row r="28" spans="1:33" x14ac:dyDescent="0.2">
      <c r="R28" s="91"/>
      <c r="S28" s="91"/>
      <c r="T28" s="51" t="e">
        <f t="shared" si="0"/>
        <v>#REF!</v>
      </c>
      <c r="U28" s="58"/>
      <c r="V28" s="3" t="s">
        <v>7</v>
      </c>
      <c r="W28" s="9" t="e">
        <f>X25-((X25-W25)/(X24-W24))*X24</f>
        <v>#REF!</v>
      </c>
      <c r="X28" s="20"/>
      <c r="Y28" s="3"/>
      <c r="Z28" s="3"/>
      <c r="AA28" s="3"/>
      <c r="AB28" s="3"/>
      <c r="AC28" s="58"/>
      <c r="AD28" s="58"/>
      <c r="AE28" s="58"/>
      <c r="AF28" s="58"/>
      <c r="AG28" s="58"/>
    </row>
    <row r="29" spans="1:33" x14ac:dyDescent="0.2">
      <c r="R29" s="91"/>
      <c r="S29" s="91"/>
      <c r="T29" s="51" t="e">
        <f t="shared" si="0"/>
        <v>#REF!</v>
      </c>
      <c r="U29" s="58"/>
      <c r="V29" s="3"/>
      <c r="W29" s="20"/>
      <c r="X29" s="20"/>
      <c r="Y29" s="3"/>
      <c r="Z29" s="3"/>
      <c r="AA29" s="3"/>
      <c r="AB29" s="3"/>
      <c r="AC29" s="58"/>
      <c r="AD29" s="58"/>
      <c r="AE29" s="58"/>
      <c r="AF29" s="58"/>
      <c r="AG29" s="58"/>
    </row>
    <row r="30" spans="1:33" x14ac:dyDescent="0.2">
      <c r="R30" s="91"/>
      <c r="S30" s="91"/>
      <c r="T30" s="51" t="e">
        <f t="shared" si="0"/>
        <v>#REF!</v>
      </c>
      <c r="U30" s="58"/>
      <c r="V30" s="3"/>
      <c r="W30" s="20"/>
      <c r="X30" s="20"/>
      <c r="Y30" s="3"/>
      <c r="Z30" s="3"/>
      <c r="AA30" s="3"/>
      <c r="AB30" s="3"/>
      <c r="AC30" s="58"/>
      <c r="AD30" s="58"/>
      <c r="AE30" s="58"/>
      <c r="AF30" s="58"/>
      <c r="AG30" s="58"/>
    </row>
    <row r="31" spans="1:33" x14ac:dyDescent="0.2">
      <c r="R31" s="91"/>
      <c r="S31" s="91"/>
      <c r="T31" s="51" t="e">
        <f t="shared" si="0"/>
        <v>#REF!</v>
      </c>
      <c r="U31" s="58"/>
      <c r="V31" s="3"/>
      <c r="W31" s="20"/>
      <c r="X31" s="20"/>
      <c r="Y31" s="3"/>
      <c r="Z31" s="3"/>
      <c r="AA31" s="3"/>
      <c r="AB31" s="3"/>
      <c r="AC31" s="58"/>
      <c r="AD31" s="58"/>
      <c r="AE31" s="58"/>
      <c r="AF31" s="58"/>
      <c r="AG31" s="58"/>
    </row>
    <row r="32" spans="1:33" x14ac:dyDescent="0.2">
      <c r="R32" s="91"/>
      <c r="S32" s="91"/>
      <c r="T32" s="51" t="e">
        <f t="shared" si="0"/>
        <v>#REF!</v>
      </c>
      <c r="U32" s="58"/>
      <c r="V32"/>
      <c r="W32"/>
      <c r="X32"/>
      <c r="Y32"/>
      <c r="Z32"/>
      <c r="AA32"/>
      <c r="AB32"/>
      <c r="AC32" s="58"/>
      <c r="AD32" s="58"/>
      <c r="AE32" s="58"/>
      <c r="AF32" s="58"/>
      <c r="AG32" s="58"/>
    </row>
    <row r="33" spans="1:33" x14ac:dyDescent="0.2">
      <c r="R33" s="91"/>
      <c r="S33" s="91"/>
      <c r="T33" s="51" t="e">
        <f t="shared" si="0"/>
        <v>#REF!</v>
      </c>
      <c r="U33" s="58"/>
      <c r="V33"/>
      <c r="W33"/>
      <c r="X33"/>
      <c r="Y33"/>
      <c r="Z33"/>
      <c r="AA33"/>
      <c r="AB33"/>
      <c r="AC33" s="58"/>
      <c r="AD33" s="58"/>
      <c r="AE33" s="58"/>
      <c r="AF33" s="58"/>
      <c r="AG33" s="58"/>
    </row>
    <row r="34" spans="1:33" x14ac:dyDescent="0.2">
      <c r="R34" s="91"/>
      <c r="S34" s="91"/>
      <c r="T34" s="51" t="e">
        <f t="shared" si="0"/>
        <v>#REF!</v>
      </c>
      <c r="V34"/>
      <c r="W34"/>
      <c r="X34"/>
      <c r="Y34"/>
      <c r="Z34"/>
      <c r="AA34"/>
      <c r="AB34"/>
    </row>
    <row r="35" spans="1:33" x14ac:dyDescent="0.2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R35" s="91"/>
      <c r="S35" s="91"/>
      <c r="T35" s="51" t="e">
        <f t="shared" si="0"/>
        <v>#REF!</v>
      </c>
      <c r="V35"/>
      <c r="W35"/>
      <c r="X35"/>
      <c r="Y35"/>
      <c r="Z35"/>
      <c r="AA35"/>
      <c r="AB35"/>
    </row>
    <row r="36" spans="1:33" x14ac:dyDescent="0.2">
      <c r="R36" s="91"/>
      <c r="S36" s="91"/>
      <c r="T36" s="51" t="e">
        <f t="shared" si="0"/>
        <v>#REF!</v>
      </c>
      <c r="V36"/>
      <c r="W36"/>
      <c r="X36"/>
      <c r="Y36"/>
      <c r="Z36"/>
      <c r="AA36"/>
      <c r="AB36"/>
    </row>
    <row r="37" spans="1:33" x14ac:dyDescent="0.2">
      <c r="R37" s="91"/>
      <c r="S37" s="91"/>
      <c r="T37" s="51" t="e">
        <f t="shared" si="0"/>
        <v>#REF!</v>
      </c>
      <c r="V37"/>
      <c r="W37"/>
      <c r="X37"/>
      <c r="Y37"/>
      <c r="Z37"/>
      <c r="AA37"/>
      <c r="AB37"/>
    </row>
    <row r="38" spans="1:33" x14ac:dyDescent="0.2">
      <c r="R38" s="91"/>
      <c r="S38" s="91"/>
      <c r="T38" s="51" t="e">
        <f t="shared" si="0"/>
        <v>#REF!</v>
      </c>
      <c r="V38"/>
      <c r="W38"/>
      <c r="X38"/>
      <c r="Y38"/>
      <c r="Z38"/>
      <c r="AA38"/>
      <c r="AB38"/>
    </row>
    <row r="39" spans="1:33" x14ac:dyDescent="0.2">
      <c r="R39" s="91"/>
      <c r="S39" s="91"/>
      <c r="T39" s="51" t="e">
        <f t="shared" si="0"/>
        <v>#REF!</v>
      </c>
      <c r="V39"/>
      <c r="W39"/>
      <c r="X39"/>
      <c r="Y39"/>
      <c r="Z39"/>
      <c r="AA39"/>
      <c r="AB39"/>
    </row>
    <row r="40" spans="1:33" x14ac:dyDescent="0.2">
      <c r="R40" s="91"/>
      <c r="S40" s="91"/>
      <c r="T40" s="51" t="e">
        <f t="shared" si="0"/>
        <v>#REF!</v>
      </c>
      <c r="V40"/>
      <c r="W40"/>
      <c r="X40"/>
      <c r="Y40"/>
      <c r="Z40"/>
      <c r="AA40"/>
      <c r="AB40"/>
    </row>
    <row r="41" spans="1:33" x14ac:dyDescent="0.2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R41" s="91"/>
      <c r="S41" s="91"/>
      <c r="T41" s="51" t="e">
        <f t="shared" si="0"/>
        <v>#REF!</v>
      </c>
      <c r="V41"/>
      <c r="W41"/>
      <c r="X41"/>
      <c r="Y41"/>
      <c r="Z41"/>
      <c r="AA41"/>
      <c r="AB41"/>
    </row>
    <row r="42" spans="1:33" x14ac:dyDescent="0.2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R42" s="92"/>
      <c r="S42" s="92"/>
      <c r="T42" s="51" t="e">
        <f t="shared" si="0"/>
        <v>#REF!</v>
      </c>
      <c r="V42"/>
      <c r="W42"/>
      <c r="X42"/>
      <c r="Y42"/>
      <c r="Z42"/>
      <c r="AA42"/>
      <c r="AB42"/>
    </row>
    <row r="43" spans="1:33" x14ac:dyDescent="0.2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R43" s="92"/>
      <c r="S43" s="92"/>
      <c r="T43" s="51" t="e">
        <f t="shared" si="0"/>
        <v>#REF!</v>
      </c>
      <c r="V43"/>
      <c r="W43"/>
      <c r="X43"/>
      <c r="Y43"/>
      <c r="Z43"/>
      <c r="AA43"/>
      <c r="AB43"/>
    </row>
    <row r="44" spans="1:33" x14ac:dyDescent="0.2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R44" s="90"/>
      <c r="S44" s="90"/>
      <c r="T44" s="51" t="e">
        <f t="shared" si="0"/>
        <v>#REF!</v>
      </c>
      <c r="V44"/>
      <c r="W44"/>
      <c r="X44"/>
      <c r="Y44"/>
      <c r="Z44"/>
      <c r="AA44"/>
      <c r="AB44"/>
    </row>
    <row r="45" spans="1:33" x14ac:dyDescent="0.2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R45" s="90"/>
      <c r="S45" s="90"/>
      <c r="T45" s="51" t="e">
        <f t="shared" si="0"/>
        <v>#REF!</v>
      </c>
      <c r="V45"/>
      <c r="W45"/>
      <c r="X45"/>
      <c r="Y45"/>
      <c r="Z45"/>
      <c r="AA45"/>
      <c r="AB45"/>
    </row>
    <row r="46" spans="1:33" x14ac:dyDescent="0.2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R46" s="90"/>
      <c r="S46" s="90"/>
      <c r="T46" s="51" t="e">
        <f t="shared" si="0"/>
        <v>#REF!</v>
      </c>
      <c r="V46"/>
      <c r="W46"/>
      <c r="X46"/>
      <c r="Y46"/>
      <c r="Z46"/>
      <c r="AA46"/>
      <c r="AB46"/>
    </row>
    <row r="47" spans="1:33" x14ac:dyDescent="0.2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R47" s="90"/>
      <c r="S47" s="90"/>
      <c r="T47" s="51" t="e">
        <f t="shared" si="0"/>
        <v>#REF!</v>
      </c>
      <c r="V47" s="3" t="s">
        <v>11</v>
      </c>
      <c r="W47" s="3"/>
      <c r="X47" s="3"/>
      <c r="Y47" s="3"/>
      <c r="Z47"/>
      <c r="AA47"/>
      <c r="AB47"/>
    </row>
    <row r="48" spans="1:33" x14ac:dyDescent="0.2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R48" s="90"/>
      <c r="S48" s="90"/>
      <c r="T48" s="51" t="e">
        <f t="shared" si="0"/>
        <v>#REF!</v>
      </c>
      <c r="V48" s="3"/>
      <c r="W48" s="1">
        <v>0</v>
      </c>
      <c r="X48" s="3">
        <v>1</v>
      </c>
      <c r="Y48" s="3">
        <v>2</v>
      </c>
      <c r="Z48" s="3">
        <v>3</v>
      </c>
      <c r="AA48"/>
      <c r="AB48"/>
    </row>
    <row r="49" spans="1:28" x14ac:dyDescent="0.2">
      <c r="R49" s="90"/>
      <c r="S49" s="90"/>
      <c r="T49" s="51" t="e">
        <f t="shared" si="0"/>
        <v>#REF!</v>
      </c>
      <c r="V49" s="3" t="s">
        <v>9</v>
      </c>
      <c r="W49" s="21" t="e">
        <f>-W53/W52</f>
        <v>#REF!</v>
      </c>
      <c r="X49" s="9" t="e">
        <f>#REF!</f>
        <v>#REF!</v>
      </c>
      <c r="Y49" s="10" t="e">
        <f>#REF!</f>
        <v>#REF!</v>
      </c>
      <c r="Z49" s="6">
        <f>(Y10)*1.2</f>
        <v>0</v>
      </c>
      <c r="AA49"/>
      <c r="AB49"/>
    </row>
    <row r="50" spans="1:28" x14ac:dyDescent="0.2">
      <c r="R50" s="90"/>
      <c r="S50" s="90"/>
      <c r="T50" s="51" t="e">
        <f t="shared" si="0"/>
        <v>#REF!</v>
      </c>
      <c r="V50" s="3" t="s">
        <v>10</v>
      </c>
      <c r="W50" s="50">
        <v>0</v>
      </c>
      <c r="X50" s="59" t="e">
        <f>INDEX(#REF!,MATCH(X49,#REF!,0),3)</f>
        <v>#REF!</v>
      </c>
      <c r="Y50" s="59" t="e">
        <f>INDEX(#REF!,MATCH(Y49,#REF!,0),3)</f>
        <v>#REF!</v>
      </c>
      <c r="Z50" s="59" t="e">
        <f>W52*Z49+W53</f>
        <v>#REF!</v>
      </c>
      <c r="AA50"/>
      <c r="AB50"/>
    </row>
    <row r="51" spans="1:28" x14ac:dyDescent="0.2">
      <c r="R51" s="90"/>
      <c r="S51" s="90"/>
      <c r="T51" s="51" t="e">
        <f t="shared" si="0"/>
        <v>#REF!</v>
      </c>
      <c r="V51"/>
      <c r="W51"/>
      <c r="X51"/>
      <c r="Y51"/>
      <c r="Z51"/>
      <c r="AA51"/>
      <c r="AB51"/>
    </row>
    <row r="52" spans="1:28" x14ac:dyDescent="0.2">
      <c r="R52" s="90"/>
      <c r="S52" s="90"/>
      <c r="T52" s="51" t="e">
        <f t="shared" si="0"/>
        <v>#REF!</v>
      </c>
      <c r="V52" s="3" t="s">
        <v>6</v>
      </c>
      <c r="W52" s="9" t="e">
        <f>(Y50-X50)/(Y49-X49)</f>
        <v>#REF!</v>
      </c>
      <c r="X52"/>
      <c r="Y52"/>
      <c r="Z52"/>
      <c r="AA52"/>
      <c r="AB52"/>
    </row>
    <row r="53" spans="1:28" x14ac:dyDescent="0.2">
      <c r="R53" s="90"/>
      <c r="S53" s="90"/>
      <c r="T53" s="51" t="e">
        <f t="shared" si="0"/>
        <v>#REF!</v>
      </c>
      <c r="V53" s="3" t="s">
        <v>7</v>
      </c>
      <c r="W53" s="9" t="e">
        <f>Y50-((Y50-X50)/(Y49-X49))*Y49</f>
        <v>#REF!</v>
      </c>
      <c r="X53"/>
      <c r="Y53"/>
      <c r="Z53"/>
      <c r="AA53"/>
      <c r="AB53"/>
    </row>
    <row r="54" spans="1:28" x14ac:dyDescent="0.2">
      <c r="R54" s="90"/>
      <c r="S54" s="90"/>
      <c r="T54" s="51" t="e">
        <f t="shared" si="0"/>
        <v>#REF!</v>
      </c>
      <c r="V54"/>
      <c r="W54"/>
      <c r="X54"/>
      <c r="Y54"/>
      <c r="Z54"/>
      <c r="AA54"/>
      <c r="AB54"/>
    </row>
    <row r="55" spans="1:28" x14ac:dyDescent="0.2">
      <c r="R55" s="90"/>
      <c r="S55" s="90"/>
      <c r="T55" s="51" t="e">
        <f t="shared" si="0"/>
        <v>#REF!</v>
      </c>
      <c r="V55" s="3" t="s">
        <v>12</v>
      </c>
      <c r="W55" t="e">
        <f>ROUND(0,2)&amp;" – "&amp;ROUND(Y49,2)</f>
        <v>#REF!</v>
      </c>
      <c r="X55" s="2" t="e">
        <f>(Y49-X49)/(Y50-X50)</f>
        <v>#REF!</v>
      </c>
      <c r="Y55"/>
      <c r="Z55"/>
      <c r="AA55"/>
      <c r="AB55"/>
    </row>
    <row r="56" spans="1:28" x14ac:dyDescent="0.2">
      <c r="R56" s="90"/>
      <c r="S56" s="90"/>
      <c r="T56" s="51" t="e">
        <f t="shared" si="0"/>
        <v>#REF!</v>
      </c>
    </row>
    <row r="57" spans="1:28" x14ac:dyDescent="0.2">
      <c r="R57" s="90"/>
      <c r="S57" s="90"/>
      <c r="T57" s="51" t="e">
        <f t="shared" si="0"/>
        <v>#REF!</v>
      </c>
    </row>
    <row r="58" spans="1:28" x14ac:dyDescent="0.2">
      <c r="R58" s="90"/>
      <c r="S58" s="90"/>
      <c r="T58" s="51" t="e">
        <f t="shared" si="0"/>
        <v>#REF!</v>
      </c>
    </row>
    <row r="59" spans="1:28" x14ac:dyDescent="0.2">
      <c r="R59" s="90"/>
      <c r="S59" s="90"/>
      <c r="T59" s="51" t="e">
        <f t="shared" si="0"/>
        <v>#REF!</v>
      </c>
    </row>
    <row r="60" spans="1:28" x14ac:dyDescent="0.2">
      <c r="R60" s="90"/>
      <c r="S60" s="90"/>
      <c r="T60" s="51" t="e">
        <f t="shared" si="0"/>
        <v>#REF!</v>
      </c>
    </row>
    <row r="61" spans="1:28" x14ac:dyDescent="0.2">
      <c r="R61" s="90"/>
      <c r="S61" s="90"/>
      <c r="T61" s="51" t="e">
        <f t="shared" si="0"/>
        <v>#REF!</v>
      </c>
    </row>
    <row r="62" spans="1:28" ht="15" customHeight="1" x14ac:dyDescent="0.2">
      <c r="R62" s="90"/>
      <c r="S62" s="90"/>
      <c r="T62" s="51" t="e">
        <f t="shared" si="0"/>
        <v>#REF!</v>
      </c>
    </row>
    <row r="63" spans="1:28" ht="18" customHeight="1" x14ac:dyDescent="0.2">
      <c r="A63" s="45"/>
      <c r="B63" s="46" t="s">
        <v>34</v>
      </c>
      <c r="C63" s="47"/>
      <c r="D63" s="46"/>
      <c r="E63" s="46"/>
      <c r="F63" s="46"/>
      <c r="G63" s="46"/>
      <c r="H63" s="46"/>
      <c r="I63" s="45" t="s">
        <v>35</v>
      </c>
      <c r="J63" s="45"/>
      <c r="K63" s="28"/>
      <c r="L63" s="48"/>
      <c r="R63" s="90"/>
      <c r="S63" s="90"/>
      <c r="T63" s="51" t="e">
        <f t="shared" si="0"/>
        <v>#REF!</v>
      </c>
    </row>
    <row r="64" spans="1:28" x14ac:dyDescent="0.2">
      <c r="A64" s="45"/>
      <c r="B64" s="46" t="s">
        <v>36</v>
      </c>
      <c r="C64" s="47"/>
      <c r="D64" s="46"/>
      <c r="E64" s="46"/>
      <c r="F64" s="46"/>
      <c r="G64" s="46"/>
      <c r="H64" s="46"/>
      <c r="I64" s="46" t="s">
        <v>37</v>
      </c>
      <c r="J64" s="45"/>
      <c r="K64" s="28"/>
      <c r="L64" s="28"/>
      <c r="R64" s="90"/>
      <c r="S64" s="90"/>
      <c r="T64" s="51" t="e">
        <f t="shared" si="0"/>
        <v>#REF!</v>
      </c>
    </row>
    <row r="65" spans="1:20" x14ac:dyDescent="0.2">
      <c r="A65" s="45"/>
      <c r="B65" s="45"/>
      <c r="C65" s="46"/>
      <c r="D65" s="46"/>
      <c r="E65" s="46"/>
      <c r="F65" s="46"/>
      <c r="G65" s="46"/>
      <c r="H65" s="46"/>
      <c r="I65" s="45"/>
      <c r="J65" s="45"/>
      <c r="K65" s="48"/>
      <c r="L65" s="48"/>
      <c r="R65" s="90"/>
      <c r="S65" s="90"/>
      <c r="T65" s="51" t="e">
        <f t="shared" si="0"/>
        <v>#REF!</v>
      </c>
    </row>
    <row r="66" spans="1:20" x14ac:dyDescent="0.2">
      <c r="A66" s="83" t="s">
        <v>38</v>
      </c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R66" s="90"/>
      <c r="S66" s="90"/>
      <c r="T66" s="51" t="e">
        <f t="shared" si="0"/>
        <v>#REF!</v>
      </c>
    </row>
    <row r="67" spans="1:20" x14ac:dyDescent="0.2">
      <c r="A67" s="84" t="s">
        <v>39</v>
      </c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R67" s="90"/>
      <c r="S67" s="90"/>
      <c r="T67" s="51" t="e">
        <f t="shared" si="0"/>
        <v>#REF!</v>
      </c>
    </row>
    <row r="68" spans="1:20" x14ac:dyDescent="0.2">
      <c r="R68" s="90"/>
      <c r="S68" s="90"/>
      <c r="T68" s="51" t="e">
        <f t="shared" si="0"/>
        <v>#REF!</v>
      </c>
    </row>
    <row r="69" spans="1:20" x14ac:dyDescent="0.2">
      <c r="R69" s="90"/>
      <c r="S69" s="90"/>
      <c r="T69" s="51" t="e">
        <f t="shared" si="0"/>
        <v>#REF!</v>
      </c>
    </row>
    <row r="70" spans="1:20" x14ac:dyDescent="0.2">
      <c r="R70" s="90"/>
      <c r="S70" s="90"/>
      <c r="T70" s="51" t="e">
        <f t="shared" si="0"/>
        <v>#REF!</v>
      </c>
    </row>
    <row r="71" spans="1:20" x14ac:dyDescent="0.2">
      <c r="R71" s="90"/>
      <c r="S71" s="90"/>
      <c r="T71" s="51" t="e">
        <f t="shared" si="0"/>
        <v>#REF!</v>
      </c>
    </row>
    <row r="72" spans="1:20" x14ac:dyDescent="0.2">
      <c r="R72" s="90"/>
      <c r="S72" s="90"/>
      <c r="T72" s="51" t="e">
        <f t="shared" si="0"/>
        <v>#REF!</v>
      </c>
    </row>
    <row r="73" spans="1:20" x14ac:dyDescent="0.2">
      <c r="R73" s="90"/>
      <c r="S73" s="90"/>
      <c r="T73" s="51" t="e">
        <f t="shared" si="0"/>
        <v>#REF!</v>
      </c>
    </row>
    <row r="74" spans="1:20" x14ac:dyDescent="0.2">
      <c r="R74" s="90"/>
      <c r="S74" s="90"/>
      <c r="T74" s="51" t="e">
        <f t="shared" si="0"/>
        <v>#REF!</v>
      </c>
    </row>
    <row r="75" spans="1:20" x14ac:dyDescent="0.2">
      <c r="R75" s="90"/>
      <c r="S75" s="90"/>
      <c r="T75" s="51" t="e">
        <f t="shared" ref="T75:T109" si="1">S75+$Y$9</f>
        <v>#REF!</v>
      </c>
    </row>
    <row r="76" spans="1:20" x14ac:dyDescent="0.2">
      <c r="R76" s="90"/>
      <c r="S76" s="90"/>
      <c r="T76" s="51" t="e">
        <f t="shared" si="1"/>
        <v>#REF!</v>
      </c>
    </row>
    <row r="77" spans="1:20" x14ac:dyDescent="0.2">
      <c r="R77" s="90"/>
      <c r="S77" s="90"/>
      <c r="T77" s="51" t="e">
        <f t="shared" si="1"/>
        <v>#REF!</v>
      </c>
    </row>
    <row r="78" spans="1:20" x14ac:dyDescent="0.2">
      <c r="R78" s="90"/>
      <c r="S78" s="90"/>
      <c r="T78" s="51" t="e">
        <f t="shared" si="1"/>
        <v>#REF!</v>
      </c>
    </row>
    <row r="79" spans="1:20" x14ac:dyDescent="0.2">
      <c r="R79" s="90"/>
      <c r="S79" s="90"/>
      <c r="T79" s="51" t="e">
        <f t="shared" si="1"/>
        <v>#REF!</v>
      </c>
    </row>
    <row r="80" spans="1:20" x14ac:dyDescent="0.2">
      <c r="R80" s="90"/>
      <c r="S80" s="90"/>
      <c r="T80" s="51" t="e">
        <f t="shared" si="1"/>
        <v>#REF!</v>
      </c>
    </row>
    <row r="81" spans="18:20" x14ac:dyDescent="0.2">
      <c r="R81" s="90"/>
      <c r="S81" s="90"/>
      <c r="T81" s="51" t="e">
        <f t="shared" si="1"/>
        <v>#REF!</v>
      </c>
    </row>
    <row r="82" spans="18:20" x14ac:dyDescent="0.2">
      <c r="R82" s="90"/>
      <c r="S82" s="90"/>
      <c r="T82" s="51" t="e">
        <f t="shared" si="1"/>
        <v>#REF!</v>
      </c>
    </row>
    <row r="83" spans="18:20" x14ac:dyDescent="0.2">
      <c r="R83" s="90"/>
      <c r="S83" s="90"/>
      <c r="T83" s="51" t="e">
        <f t="shared" si="1"/>
        <v>#REF!</v>
      </c>
    </row>
    <row r="84" spans="18:20" x14ac:dyDescent="0.2">
      <c r="R84" s="90"/>
      <c r="S84" s="90"/>
      <c r="T84" s="51" t="e">
        <f t="shared" si="1"/>
        <v>#REF!</v>
      </c>
    </row>
    <row r="85" spans="18:20" x14ac:dyDescent="0.2">
      <c r="R85" s="90"/>
      <c r="S85" s="90"/>
      <c r="T85" s="51" t="e">
        <f t="shared" si="1"/>
        <v>#REF!</v>
      </c>
    </row>
    <row r="86" spans="18:20" x14ac:dyDescent="0.2">
      <c r="R86" s="90"/>
      <c r="S86" s="90"/>
      <c r="T86" s="51" t="e">
        <f t="shared" si="1"/>
        <v>#REF!</v>
      </c>
    </row>
    <row r="87" spans="18:20" x14ac:dyDescent="0.2">
      <c r="R87" s="90"/>
      <c r="S87" s="90"/>
      <c r="T87" s="51" t="e">
        <f t="shared" si="1"/>
        <v>#REF!</v>
      </c>
    </row>
    <row r="88" spans="18:20" x14ac:dyDescent="0.2">
      <c r="R88" s="90"/>
      <c r="S88" s="90"/>
      <c r="T88" s="51" t="e">
        <f t="shared" si="1"/>
        <v>#REF!</v>
      </c>
    </row>
    <row r="89" spans="18:20" x14ac:dyDescent="0.2">
      <c r="R89" s="90"/>
      <c r="S89" s="90"/>
      <c r="T89" s="51" t="e">
        <f t="shared" si="1"/>
        <v>#REF!</v>
      </c>
    </row>
    <row r="90" spans="18:20" x14ac:dyDescent="0.2">
      <c r="R90" s="90"/>
      <c r="S90" s="90"/>
      <c r="T90" s="51" t="e">
        <f t="shared" si="1"/>
        <v>#REF!</v>
      </c>
    </row>
    <row r="91" spans="18:20" x14ac:dyDescent="0.2">
      <c r="R91" s="90"/>
      <c r="S91" s="90"/>
      <c r="T91" s="51" t="e">
        <f t="shared" si="1"/>
        <v>#REF!</v>
      </c>
    </row>
    <row r="92" spans="18:20" x14ac:dyDescent="0.2">
      <c r="R92" s="90"/>
      <c r="S92" s="90"/>
      <c r="T92" s="51" t="e">
        <f t="shared" si="1"/>
        <v>#REF!</v>
      </c>
    </row>
    <row r="93" spans="18:20" x14ac:dyDescent="0.2">
      <c r="R93" s="90"/>
      <c r="S93" s="90"/>
      <c r="T93" s="51" t="e">
        <f t="shared" si="1"/>
        <v>#REF!</v>
      </c>
    </row>
    <row r="94" spans="18:20" x14ac:dyDescent="0.2">
      <c r="R94" s="90"/>
      <c r="S94" s="90"/>
      <c r="T94" s="51" t="e">
        <f t="shared" si="1"/>
        <v>#REF!</v>
      </c>
    </row>
    <row r="95" spans="18:20" x14ac:dyDescent="0.2">
      <c r="R95" s="90"/>
      <c r="S95" s="90"/>
      <c r="T95" s="51" t="e">
        <f t="shared" si="1"/>
        <v>#REF!</v>
      </c>
    </row>
    <row r="96" spans="18:20" x14ac:dyDescent="0.2">
      <c r="R96" s="90"/>
      <c r="S96" s="90"/>
      <c r="T96" s="51" t="e">
        <f t="shared" si="1"/>
        <v>#REF!</v>
      </c>
    </row>
    <row r="97" spans="18:20" x14ac:dyDescent="0.2">
      <c r="R97" s="90"/>
      <c r="S97" s="90"/>
      <c r="T97" s="51" t="e">
        <f t="shared" si="1"/>
        <v>#REF!</v>
      </c>
    </row>
    <row r="98" spans="18:20" x14ac:dyDescent="0.2">
      <c r="R98" s="90"/>
      <c r="S98" s="90"/>
      <c r="T98" s="51" t="e">
        <f t="shared" si="1"/>
        <v>#REF!</v>
      </c>
    </row>
    <row r="99" spans="18:20" x14ac:dyDescent="0.2">
      <c r="R99" s="90"/>
      <c r="S99" s="90"/>
      <c r="T99" s="51" t="e">
        <f t="shared" si="1"/>
        <v>#REF!</v>
      </c>
    </row>
    <row r="100" spans="18:20" x14ac:dyDescent="0.2">
      <c r="R100" s="90"/>
      <c r="S100" s="90"/>
      <c r="T100" s="51" t="e">
        <f t="shared" si="1"/>
        <v>#REF!</v>
      </c>
    </row>
    <row r="101" spans="18:20" x14ac:dyDescent="0.2">
      <c r="R101" s="90"/>
      <c r="S101" s="90"/>
      <c r="T101" s="51" t="e">
        <f t="shared" si="1"/>
        <v>#REF!</v>
      </c>
    </row>
    <row r="102" spans="18:20" x14ac:dyDescent="0.2">
      <c r="R102" s="90"/>
      <c r="S102" s="90"/>
      <c r="T102" s="51" t="e">
        <f t="shared" si="1"/>
        <v>#REF!</v>
      </c>
    </row>
    <row r="103" spans="18:20" x14ac:dyDescent="0.2">
      <c r="R103" s="90"/>
      <c r="S103" s="90"/>
      <c r="T103" s="51" t="e">
        <f t="shared" si="1"/>
        <v>#REF!</v>
      </c>
    </row>
    <row r="104" spans="18:20" x14ac:dyDescent="0.2">
      <c r="R104" s="90"/>
      <c r="S104" s="90"/>
      <c r="T104" s="51" t="e">
        <f t="shared" si="1"/>
        <v>#REF!</v>
      </c>
    </row>
    <row r="105" spans="18:20" x14ac:dyDescent="0.2">
      <c r="R105" s="90"/>
      <c r="S105" s="90"/>
      <c r="T105" s="51" t="e">
        <f t="shared" si="1"/>
        <v>#REF!</v>
      </c>
    </row>
    <row r="106" spans="18:20" x14ac:dyDescent="0.2">
      <c r="R106" s="90"/>
      <c r="S106" s="90"/>
      <c r="T106" s="51" t="e">
        <f t="shared" si="1"/>
        <v>#REF!</v>
      </c>
    </row>
    <row r="107" spans="18:20" x14ac:dyDescent="0.2">
      <c r="R107" s="90"/>
      <c r="S107" s="90"/>
      <c r="T107" s="51" t="e">
        <f t="shared" si="1"/>
        <v>#REF!</v>
      </c>
    </row>
    <row r="108" spans="18:20" x14ac:dyDescent="0.2">
      <c r="R108" s="90"/>
      <c r="S108" s="90"/>
      <c r="T108" s="51" t="e">
        <f t="shared" si="1"/>
        <v>#REF!</v>
      </c>
    </row>
    <row r="109" spans="18:20" x14ac:dyDescent="0.2">
      <c r="R109" s="90"/>
      <c r="S109" s="90"/>
      <c r="T109" s="51" t="e">
        <f t="shared" si="1"/>
        <v>#REF!</v>
      </c>
    </row>
    <row r="136" ht="112.5" customHeight="1" x14ac:dyDescent="0.2"/>
    <row r="137" ht="12.75" customHeight="1" x14ac:dyDescent="0.2"/>
  </sheetData>
  <mergeCells count="16">
    <mergeCell ref="A1:L1"/>
    <mergeCell ref="A2:L2"/>
    <mergeCell ref="A3:L3"/>
    <mergeCell ref="A5:L5"/>
    <mergeCell ref="A6:L6"/>
    <mergeCell ref="S6:S9"/>
    <mergeCell ref="T6:T9"/>
    <mergeCell ref="R6:R9"/>
    <mergeCell ref="A17:L17"/>
    <mergeCell ref="A23:L23"/>
    <mergeCell ref="B24:E24"/>
    <mergeCell ref="A66:L66"/>
    <mergeCell ref="A67:L67"/>
    <mergeCell ref="A7:L7"/>
    <mergeCell ref="A9:F9"/>
    <mergeCell ref="A18:L18"/>
  </mergeCells>
  <pageMargins left="0.78740157480314965" right="0.19685039370078741" top="0.98425196850393704" bottom="0.59055118110236227" header="0.51181102362204722" footer="0.51181102362204722"/>
  <pageSetup paperSize="9" scale="78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10" sqref="D10"/>
    </sheetView>
  </sheetViews>
  <sheetFormatPr defaultRowHeight="12.75" x14ac:dyDescent="0.2"/>
  <cols>
    <col min="2" max="3" width="19.7109375" customWidth="1"/>
    <col min="4" max="4" width="23.5703125" customWidth="1"/>
  </cols>
  <sheetData>
    <row r="1" spans="1:5" ht="51" x14ac:dyDescent="0.2">
      <c r="A1" s="75" t="s">
        <v>67</v>
      </c>
      <c r="B1" s="75" t="s">
        <v>68</v>
      </c>
      <c r="C1" s="75" t="s">
        <v>69</v>
      </c>
      <c r="D1" s="76" t="s">
        <v>70</v>
      </c>
      <c r="E1" s="79" t="s">
        <v>74</v>
      </c>
    </row>
    <row r="2" spans="1:5" x14ac:dyDescent="0.2">
      <c r="A2" s="75">
        <v>1</v>
      </c>
      <c r="B2" s="75">
        <v>2</v>
      </c>
      <c r="C2" s="75">
        <v>3</v>
      </c>
      <c r="D2" s="75">
        <v>4</v>
      </c>
      <c r="E2" s="52"/>
    </row>
    <row r="3" spans="1:5" x14ac:dyDescent="0.2">
      <c r="A3" s="74">
        <v>1</v>
      </c>
      <c r="B3" s="73" t="s">
        <v>63</v>
      </c>
      <c r="C3" s="52">
        <v>0.8</v>
      </c>
      <c r="D3" s="78">
        <v>0.27</v>
      </c>
      <c r="E3" s="52"/>
    </row>
    <row r="4" spans="1:5" x14ac:dyDescent="0.2">
      <c r="A4" s="74">
        <v>2</v>
      </c>
      <c r="B4" s="73" t="s">
        <v>64</v>
      </c>
      <c r="C4" s="52">
        <v>0.7</v>
      </c>
      <c r="D4" s="78">
        <v>0.32</v>
      </c>
      <c r="E4" s="52"/>
    </row>
    <row r="5" spans="1:5" x14ac:dyDescent="0.2">
      <c r="A5" s="74">
        <v>3</v>
      </c>
      <c r="B5" s="73" t="s">
        <v>65</v>
      </c>
      <c r="C5" s="52">
        <v>0.6</v>
      </c>
      <c r="D5" s="78">
        <v>0.35820000000000002</v>
      </c>
      <c r="E5" s="52"/>
    </row>
    <row r="6" spans="1:5" x14ac:dyDescent="0.2">
      <c r="A6" s="74"/>
      <c r="B6" s="73" t="s">
        <v>72</v>
      </c>
      <c r="C6" s="52"/>
      <c r="D6" s="78"/>
      <c r="E6" s="80" t="s">
        <v>73</v>
      </c>
    </row>
    <row r="7" spans="1:5" x14ac:dyDescent="0.2">
      <c r="A7" s="74"/>
      <c r="B7" s="73" t="s">
        <v>71</v>
      </c>
      <c r="C7" s="52"/>
      <c r="D7" s="78"/>
      <c r="E7" s="80">
        <v>0.39</v>
      </c>
    </row>
    <row r="8" spans="1:5" x14ac:dyDescent="0.2">
      <c r="A8" s="74">
        <v>4</v>
      </c>
      <c r="B8" s="73" t="s">
        <v>66</v>
      </c>
      <c r="C8" s="52">
        <v>0.4</v>
      </c>
      <c r="D8" s="78">
        <v>0.4178</v>
      </c>
      <c r="E8" s="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 1</vt:lpstr>
      <vt:lpstr>Коэффициент Пуассона</vt:lpstr>
      <vt:lpstr>'Sheet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Êóòåðãèí Â.Í.</dc:creator>
  <dc:description>Øàáëîí äëÿ îáðàáîòêè òðåõîñíûõ èñïûòàíèé â Excel</dc:description>
  <cp:lastModifiedBy>Ferma301</cp:lastModifiedBy>
  <cp:lastPrinted>2018-07-28T18:07:17Z</cp:lastPrinted>
  <dcterms:created xsi:type="dcterms:W3CDTF">2000-09-07T17:34:33Z</dcterms:created>
  <dcterms:modified xsi:type="dcterms:W3CDTF">2019-03-24T20:58:03Z</dcterms:modified>
</cp:coreProperties>
</file>