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B9370037-2A34-485D-A9A8-05630D3B056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L12" i="1"/>
  <c r="F12" i="1"/>
  <c r="D12" i="1"/>
  <c r="D11" i="1"/>
  <c r="E11" i="1" s="1"/>
  <c r="D6" i="1"/>
  <c r="J7" i="1"/>
  <c r="D25" i="1"/>
  <c r="C25" i="1"/>
  <c r="A16" i="1" s="1"/>
  <c r="L6" i="1"/>
  <c r="F6" i="1"/>
  <c r="D5" i="1"/>
  <c r="I12" i="1" l="1"/>
  <c r="K12" i="1" s="1"/>
  <c r="L11" i="1"/>
  <c r="L13" i="1" s="1"/>
  <c r="F11" i="1"/>
  <c r="I11" i="1" s="1"/>
  <c r="K11" i="1" s="1"/>
  <c r="I6" i="1"/>
  <c r="E5" i="1"/>
  <c r="I13" i="1" l="1"/>
  <c r="K13" i="1"/>
  <c r="L5" i="1"/>
  <c r="L7" i="1" s="1"/>
  <c r="F5" i="1"/>
  <c r="I5" i="1" s="1"/>
  <c r="K5" i="1" s="1"/>
  <c r="K6" i="1"/>
  <c r="I7" i="1" l="1"/>
  <c r="K7" i="1"/>
</calcChain>
</file>

<file path=xl/sharedStrings.xml><?xml version="1.0" encoding="utf-8"?>
<sst xmlns="http://schemas.openxmlformats.org/spreadsheetml/2006/main" count="49" uniqueCount="32">
  <si>
    <t>指导价</t>
    <phoneticPr fontId="1" type="noConversion"/>
  </si>
  <si>
    <t>南联店</t>
    <phoneticPr fontId="1" type="noConversion"/>
  </si>
  <si>
    <t>现金优惠</t>
    <phoneticPr fontId="1" type="noConversion"/>
  </si>
  <si>
    <t>购置税</t>
    <phoneticPr fontId="1" type="noConversion"/>
  </si>
  <si>
    <t>4S店缴增值税</t>
    <phoneticPr fontId="1" type="noConversion"/>
  </si>
  <si>
    <t>保险（6种）</t>
    <phoneticPr fontId="1" type="noConversion"/>
  </si>
  <si>
    <t>上牌费</t>
    <phoneticPr fontId="1" type="noConversion"/>
  </si>
  <si>
    <t>计算落地</t>
    <phoneticPr fontId="1" type="noConversion"/>
  </si>
  <si>
    <t>发票</t>
    <phoneticPr fontId="1" type="noConversion"/>
  </si>
  <si>
    <t>方案</t>
    <phoneticPr fontId="1" type="noConversion"/>
  </si>
  <si>
    <t>正常全款</t>
    <phoneticPr fontId="1" type="noConversion"/>
  </si>
  <si>
    <t>低开全款</t>
    <phoneticPr fontId="1" type="noConversion"/>
  </si>
  <si>
    <t>报价落地</t>
    <phoneticPr fontId="1" type="noConversion"/>
  </si>
  <si>
    <t>车上人员责任险</t>
    <phoneticPr fontId="1" type="noConversion"/>
  </si>
  <si>
    <t>驾驶位（每万）</t>
    <phoneticPr fontId="1" type="noConversion"/>
  </si>
  <si>
    <t>乘客位（每万）</t>
    <phoneticPr fontId="1" type="noConversion"/>
  </si>
  <si>
    <t>5万保额</t>
    <phoneticPr fontId="1" type="noConversion"/>
  </si>
  <si>
    <t>10万保额</t>
    <phoneticPr fontId="1" type="noConversion"/>
  </si>
  <si>
    <t>乘客位数</t>
    <phoneticPr fontId="1" type="noConversion"/>
  </si>
  <si>
    <t>车船税</t>
    <phoneticPr fontId="1" type="noConversion"/>
  </si>
  <si>
    <t>交强险</t>
    <phoneticPr fontId="1" type="noConversion"/>
  </si>
  <si>
    <t>车损险</t>
    <phoneticPr fontId="1" type="noConversion"/>
  </si>
  <si>
    <t>裸车价</t>
    <phoneticPr fontId="1" type="noConversion"/>
  </si>
  <si>
    <t>三责险</t>
    <phoneticPr fontId="1" type="noConversion"/>
  </si>
  <si>
    <t>医保外用药</t>
    <phoneticPr fontId="1" type="noConversion"/>
  </si>
  <si>
    <t>由购置税减少产生</t>
    <phoneticPr fontId="1" type="noConversion"/>
  </si>
  <si>
    <t>由购置税+让利产生</t>
    <phoneticPr fontId="1" type="noConversion"/>
  </si>
  <si>
    <t>让利</t>
    <phoneticPr fontId="1" type="noConversion"/>
  </si>
  <si>
    <t>避税数额</t>
    <phoneticPr fontId="1" type="noConversion"/>
  </si>
  <si>
    <t>表面获利</t>
    <phoneticPr fontId="1" type="noConversion"/>
  </si>
  <si>
    <t>综合保费</t>
    <phoneticPr fontId="1" type="noConversion"/>
  </si>
  <si>
    <t>推演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</si>
</sst>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B0F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6"/>
  <sheetViews>
    <sheetView tabSelected="1" workbookViewId="0">
      <selection activeCell="F15" sqref="F15"/>
    </sheetView>
  </sheetViews>
  <sheetFormatPr defaultColWidth="19.33203125" defaultRowHeight="13.8" x14ac:dyDescent="0.25"/>
  <cols>
    <col min="1" max="1" width="9.88671875" style="1" customWidth="1"/>
    <col min="2" max="2" width="17" style="1" customWidth="1"/>
    <col min="3" max="3" width="13.88671875" style="1" customWidth="1"/>
    <col min="4" max="4" width="14.44140625" style="1" customWidth="1"/>
    <col min="5" max="5" width="18.77734375" style="1" customWidth="1"/>
    <col min="6" max="6" width="19" style="1" customWidth="1"/>
    <col min="7" max="7" width="14.77734375" style="1" customWidth="1"/>
    <col min="8" max="8" width="8.33203125" style="1" customWidth="1"/>
    <col min="9" max="10" width="19.33203125" style="1"/>
    <col min="11" max="11" width="11.109375" style="1" customWidth="1"/>
    <col min="12" max="12" width="15.21875" style="1" customWidth="1"/>
    <col min="13" max="16384" width="19.33203125" style="1"/>
  </cols>
  <sheetData>
    <row r="2" spans="1:12" x14ac:dyDescent="0.25">
      <c r="A2" s="1" t="s">
        <v>0</v>
      </c>
      <c r="B2" s="1">
        <v>157700</v>
      </c>
    </row>
    <row r="4" spans="1:12" x14ac:dyDescent="0.25">
      <c r="B4" s="1" t="s">
        <v>9</v>
      </c>
      <c r="C4" s="1" t="s">
        <v>2</v>
      </c>
      <c r="D4" s="1" t="s">
        <v>22</v>
      </c>
      <c r="E4" s="1" t="s">
        <v>8</v>
      </c>
      <c r="F4" s="1" t="s">
        <v>3</v>
      </c>
      <c r="G4" s="1" t="s">
        <v>5</v>
      </c>
      <c r="H4" s="1" t="s">
        <v>6</v>
      </c>
      <c r="I4" s="1" t="s">
        <v>7</v>
      </c>
      <c r="J4" s="1" t="s">
        <v>12</v>
      </c>
      <c r="K4" s="1" t="s">
        <v>29</v>
      </c>
      <c r="L4" s="1" t="s">
        <v>4</v>
      </c>
    </row>
    <row r="5" spans="1:12" x14ac:dyDescent="0.25">
      <c r="A5" s="1" t="s">
        <v>1</v>
      </c>
      <c r="B5" s="1" t="s">
        <v>10</v>
      </c>
      <c r="C5" s="3">
        <v>24000</v>
      </c>
      <c r="D5" s="1">
        <f>$B$2-C5</f>
        <v>133700</v>
      </c>
      <c r="E5" s="1">
        <f>D5</f>
        <v>133700</v>
      </c>
      <c r="F5" s="2">
        <f>E5/11.3</f>
        <v>11831.858407079646</v>
      </c>
      <c r="G5" s="3">
        <v>4200</v>
      </c>
      <c r="H5" s="4">
        <v>500</v>
      </c>
      <c r="I5" s="2">
        <f>D5+F5+G5+H$5</f>
        <v>150231.85840707965</v>
      </c>
      <c r="J5" s="1">
        <v>153000</v>
      </c>
      <c r="K5" s="2">
        <f>J5-I5</f>
        <v>2768.1415929203504</v>
      </c>
      <c r="L5" s="1">
        <f>E5*0.13</f>
        <v>17381</v>
      </c>
    </row>
    <row r="6" spans="1:12" x14ac:dyDescent="0.25">
      <c r="B6" s="1" t="s">
        <v>11</v>
      </c>
      <c r="C6" s="3">
        <v>24000</v>
      </c>
      <c r="D6" s="1">
        <f>$B$2-C6</f>
        <v>133700</v>
      </c>
      <c r="E6" s="1">
        <v>100000</v>
      </c>
      <c r="F6" s="2">
        <f>E6/11.3</f>
        <v>8849.5575221238923</v>
      </c>
      <c r="G6" s="3">
        <v>4200</v>
      </c>
      <c r="H6" s="4"/>
      <c r="I6" s="2">
        <f>D6+F6+G6+H$5</f>
        <v>147249.55752212388</v>
      </c>
      <c r="J6" s="1">
        <v>149800</v>
      </c>
      <c r="K6" s="2">
        <f>J6-I6</f>
        <v>2550.4424778761168</v>
      </c>
      <c r="L6" s="1">
        <f>E6*0.13</f>
        <v>13000</v>
      </c>
    </row>
    <row r="7" spans="1:12" x14ac:dyDescent="0.25">
      <c r="I7" s="2">
        <f>I6-I5</f>
        <v>-2982.3008849557664</v>
      </c>
      <c r="J7" s="1">
        <f>J6-J5</f>
        <v>-3200</v>
      </c>
      <c r="K7" s="2">
        <f>K6-K5</f>
        <v>-217.69911504423362</v>
      </c>
      <c r="L7" s="1">
        <f>L6-L5</f>
        <v>-4381</v>
      </c>
    </row>
    <row r="8" spans="1:12" x14ac:dyDescent="0.25">
      <c r="I8" s="1" t="s">
        <v>25</v>
      </c>
      <c r="J8" s="1" t="s">
        <v>26</v>
      </c>
      <c r="K8" s="1" t="s">
        <v>27</v>
      </c>
      <c r="L8" s="1" t="s">
        <v>28</v>
      </c>
    </row>
    <row r="10" spans="1:12" x14ac:dyDescent="0.25">
      <c r="B10" s="1" t="s">
        <v>9</v>
      </c>
      <c r="C10" s="1" t="s">
        <v>2</v>
      </c>
      <c r="D10" s="1" t="s">
        <v>22</v>
      </c>
      <c r="E10" s="1" t="s">
        <v>8</v>
      </c>
      <c r="F10" s="1" t="s">
        <v>3</v>
      </c>
      <c r="G10" s="1" t="s">
        <v>5</v>
      </c>
      <c r="H10" s="1" t="s">
        <v>6</v>
      </c>
      <c r="I10" s="1" t="s">
        <v>7</v>
      </c>
      <c r="J10" s="1" t="s">
        <v>12</v>
      </c>
      <c r="K10" s="1" t="s">
        <v>29</v>
      </c>
      <c r="L10" s="1" t="s">
        <v>4</v>
      </c>
    </row>
    <row r="11" spans="1:12" x14ac:dyDescent="0.25">
      <c r="A11" s="4" t="s">
        <v>31</v>
      </c>
      <c r="B11" s="1" t="s">
        <v>10</v>
      </c>
      <c r="C11" s="3">
        <v>24000</v>
      </c>
      <c r="D11" s="1">
        <f>$B$2-C11</f>
        <v>133700</v>
      </c>
      <c r="E11" s="1">
        <f>D11</f>
        <v>133700</v>
      </c>
      <c r="F11" s="2">
        <f>E11/11.3</f>
        <v>11831.858407079646</v>
      </c>
      <c r="G11" s="3">
        <v>4200</v>
      </c>
      <c r="H11" s="4">
        <v>500</v>
      </c>
      <c r="I11" s="2">
        <f>D11+F11+G11+H$5</f>
        <v>150231.85840707965</v>
      </c>
      <c r="J11" s="1">
        <v>153000</v>
      </c>
      <c r="K11" s="2">
        <f>J11-I11</f>
        <v>2768.1415929203504</v>
      </c>
      <c r="L11" s="1">
        <f>E11*0.13</f>
        <v>17381</v>
      </c>
    </row>
    <row r="12" spans="1:12" x14ac:dyDescent="0.25">
      <c r="A12" s="4"/>
      <c r="B12" s="1" t="s">
        <v>11</v>
      </c>
      <c r="C12" s="6">
        <v>25000</v>
      </c>
      <c r="D12" s="1">
        <f>$B$2-C12</f>
        <v>132700</v>
      </c>
      <c r="E12" s="5">
        <v>125000</v>
      </c>
      <c r="F12" s="2">
        <f>E12/11.3</f>
        <v>11061.946902654867</v>
      </c>
      <c r="G12" s="3">
        <v>4200</v>
      </c>
      <c r="H12" s="4"/>
      <c r="I12" s="2">
        <f>D12+F12+G12+H$5</f>
        <v>148461.94690265486</v>
      </c>
      <c r="J12" s="5">
        <v>150000</v>
      </c>
      <c r="K12" s="2">
        <f>J12-I12</f>
        <v>1538.0530973451387</v>
      </c>
      <c r="L12" s="1">
        <f>E12*0.13</f>
        <v>16250</v>
      </c>
    </row>
    <row r="13" spans="1:12" x14ac:dyDescent="0.25">
      <c r="I13" s="2">
        <f>I12-I11</f>
        <v>-1769.9115044247883</v>
      </c>
      <c r="J13" s="1">
        <f>J12-J11</f>
        <v>-3000</v>
      </c>
      <c r="K13" s="2">
        <f>K12-K11</f>
        <v>-1230.0884955752117</v>
      </c>
      <c r="L13" s="1">
        <f>L12-L11</f>
        <v>-1131</v>
      </c>
    </row>
    <row r="14" spans="1:12" x14ac:dyDescent="0.25">
      <c r="I14" s="1" t="s">
        <v>25</v>
      </c>
      <c r="J14" s="1" t="s">
        <v>26</v>
      </c>
      <c r="K14" s="1" t="s">
        <v>27</v>
      </c>
      <c r="L14" s="1" t="s">
        <v>28</v>
      </c>
    </row>
    <row r="15" spans="1:12" x14ac:dyDescent="0.25">
      <c r="A15" s="1" t="s">
        <v>30</v>
      </c>
    </row>
    <row r="16" spans="1:12" x14ac:dyDescent="0.25">
      <c r="A16" s="4">
        <f>C25+C16+C18+C20+C23+C22</f>
        <v>5990</v>
      </c>
      <c r="B16" s="1" t="s">
        <v>19</v>
      </c>
      <c r="C16" s="3">
        <v>480</v>
      </c>
    </row>
    <row r="17" spans="1:7" x14ac:dyDescent="0.25">
      <c r="A17" s="4"/>
    </row>
    <row r="18" spans="1:7" x14ac:dyDescent="0.25">
      <c r="A18" s="4"/>
      <c r="B18" s="1" t="s">
        <v>20</v>
      </c>
      <c r="C18" s="1">
        <v>950</v>
      </c>
    </row>
    <row r="19" spans="1:7" x14ac:dyDescent="0.25">
      <c r="A19" s="4"/>
    </row>
    <row r="20" spans="1:7" x14ac:dyDescent="0.25">
      <c r="A20" s="4"/>
      <c r="B20" s="1" t="s">
        <v>21</v>
      </c>
      <c r="C20" s="3">
        <v>1870</v>
      </c>
    </row>
    <row r="21" spans="1:7" x14ac:dyDescent="0.25">
      <c r="A21" s="4"/>
    </row>
    <row r="22" spans="1:7" x14ac:dyDescent="0.25">
      <c r="A22" s="4"/>
      <c r="B22" s="1" t="s">
        <v>23</v>
      </c>
      <c r="C22" s="3">
        <v>1870</v>
      </c>
    </row>
    <row r="23" spans="1:7" x14ac:dyDescent="0.25">
      <c r="A23" s="4"/>
      <c r="B23" s="1" t="s">
        <v>24</v>
      </c>
      <c r="C23" s="3">
        <v>80</v>
      </c>
    </row>
    <row r="24" spans="1:7" x14ac:dyDescent="0.25">
      <c r="A24" s="4"/>
    </row>
    <row r="25" spans="1:7" x14ac:dyDescent="0.25">
      <c r="A25" s="4"/>
      <c r="B25" s="1" t="s">
        <v>13</v>
      </c>
      <c r="C25" s="3">
        <f>E25*5+F25*5*G25</f>
        <v>740</v>
      </c>
      <c r="D25" s="1">
        <f>E25*10+F25*10*G25</f>
        <v>1480</v>
      </c>
      <c r="E25" s="1">
        <v>40</v>
      </c>
      <c r="F25" s="1">
        <v>27</v>
      </c>
      <c r="G25" s="1">
        <v>4</v>
      </c>
    </row>
    <row r="26" spans="1:7" x14ac:dyDescent="0.25">
      <c r="A26" s="4"/>
      <c r="C26" s="1" t="s">
        <v>16</v>
      </c>
      <c r="D26" s="1" t="s">
        <v>17</v>
      </c>
      <c r="E26" s="1" t="s">
        <v>14</v>
      </c>
      <c r="F26" s="1" t="s">
        <v>15</v>
      </c>
      <c r="G26" s="1" t="s">
        <v>18</v>
      </c>
    </row>
  </sheetData>
  <mergeCells count="4">
    <mergeCell ref="H5:H6"/>
    <mergeCell ref="A16:A26"/>
    <mergeCell ref="H11:H12"/>
    <mergeCell ref="A11:A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Gavin Lin</cp:lastModifiedBy>
  <dcterms:created xsi:type="dcterms:W3CDTF">2015-06-05T18:19:34Z</dcterms:created>
  <dcterms:modified xsi:type="dcterms:W3CDTF">2024-10-26T14:48:09Z</dcterms:modified>
</cp:coreProperties>
</file>