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15ac="http://schemas.microsoft.com/office/spreadsheetml/2010/11/ac" xmlns:xcalcf="http://schemas.microsoft.com/office/spreadsheetml/2018/calcfeatures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>
  <fileVersion appName="xl" lastEdited="7" lowestEdited="7" rupBuild="10211"/>
  <workbookPr defaultThemeVersion="202300"/>
  <mc:AlternateContent>
    <mc:Choice Requires="x15">
      <x15ac:absPath url="/Users/sunmeng/Documents/Service/Lecture/物理实验-1/"/>
    </mc:Choice>
  </mc:AlternateContent>
  <xr:revisionPtr revIDLastSave="0" documentId="13_ncr:1_{C4A7DB2D-FCB6-594E-935A-89A336385526}" xr6:coauthVersionLast="47" xr6:coauthVersionMax="47" xr10:uidLastSave="{00000000-0000-0000-0000-000000000000}"/>
  <bookViews>
    <workbookView xWindow="8260" yWindow="760" windowWidth="27140" windowHeight="16940" activeTab="1" xr2:uid="{15818FEB-9741-DC4D-9ED9-9E45D5A0C37E}"/>
  </bookViews>
  <sheets>
    <sheet name="Sheet1" sheetId="1" r:id="rId1"/>
    <sheet name="Sheet2" sheetId="2" r:id="rId2"/>
  </sheets>
  <definedNames>
    <definedName name="_xlchart.v1.0" hidden="1">Sheet2!$D$2:$D$11</definedName>
    <definedName name="_xlchart.v1.1" hidden="1">Sheet2!$E$2:$E$11</definedName>
    <definedName name="_xlchart.v2.2" hidden="1">Sheet2!$D$2:$D$11</definedName>
    <definedName name="_xlchart.v2.3" hidden="1">Sheet2!$E$2:$E$11</definedName>
  </definedNames>
  <calcPr calcId="191029"/>
  <extLst>
    <ext uri="{140A7094-0E35-4892-8432-C4D2E57EDEB5}">
      <x15:workbookPr chartTrackingRefBase="1"/>
    </ext>
    <ext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2" l="1"/>
  <c r="E28" i="1"/>
  <c r="D11" i="2"/>
  <c r="D10" i="2"/>
  <c r="D9" i="2"/>
  <c r="D8" i="2"/>
  <c r="D7" i="2"/>
  <c r="D6" i="2"/>
  <c r="D5" i="2"/>
  <c r="D4" i="2"/>
  <c r="D3" i="2"/>
  <c r="D2" i="2"/>
  <c r="D14" i="1"/>
  <c r="D15" i="1"/>
  <c r="D16" i="1"/>
  <c r="D17" i="1"/>
  <c r="D18" i="1"/>
  <c r="E13" i="1" s="1"/>
  <c r="D19" i="1"/>
  <c r="E14" i="1" s="1"/>
  <c r="D20" i="1"/>
  <c r="E15" i="1" s="1"/>
  <c r="D21" i="1"/>
  <c r="E16" i="1" s="1"/>
  <c r="D22" i="1"/>
  <c r="E17" i="1" s="1"/>
  <c r="D13" i="1"/>
  <c r="B9" i="1"/>
  <c r="B11" i="1" s="1"/>
  <c r="B8" i="1"/>
  <c r="E21" i="1" l="1"/>
  <c r="F15" i="1" s="1"/>
  <c r="B30" i="1" s="1"/>
  <c r="E19" i="1"/>
</calcChain>
</file>

<file path=xl/sharedStrings.xml><?xml version="1.0" encoding="utf-8"?>
<sst xmlns="http://schemas.openxmlformats.org/spreadsheetml/2006/main" count="42" uniqueCount="38">
  <si>
    <t>钢丝直径（毫米）</t>
  </si>
  <si>
    <t>平均值</t>
  </si>
  <si>
    <t>不确定度</t>
  </si>
  <si>
    <t>钢丝长度（毫米）</t>
  </si>
  <si>
    <t>R值（毫米）</t>
  </si>
  <si>
    <t>∆R（毫米）</t>
  </si>
  <si>
    <t>b值（毫米）</t>
  </si>
  <si>
    <t>∆b （毫米）</t>
  </si>
  <si>
    <t>砝码质量（克）</t>
  </si>
  <si>
    <t>砝码相对不确定度%</t>
  </si>
  <si>
    <t>光杠杆读数1 （厘米）</t>
  </si>
  <si>
    <t>光杠杆读数2（厘米）</t>
  </si>
  <si>
    <t>平均值（厘米）</t>
  </si>
  <si>
    <t>逐差值（厘米）</t>
  </si>
  <si>
    <t>不确定度（厘米）</t>
  </si>
  <si>
    <t>仪器不确定度（厘米）</t>
  </si>
  <si>
    <t>光杠杆总不确定度 （厘米）</t>
  </si>
  <si>
    <t>弹性模量的计算</t>
  </si>
  <si>
    <t>m（克）</t>
  </si>
  <si>
    <t>L（毫米）</t>
  </si>
  <si>
    <t>R（毫米）</t>
  </si>
  <si>
    <t>b（毫米）</t>
  </si>
  <si>
    <t>d（毫米）</t>
  </si>
  <si>
    <t>𝛿n （豪米）</t>
  </si>
  <si>
    <t>g （牛/克）</t>
  </si>
  <si>
    <t>弹性模量(牛/米/米)</t>
  </si>
  <si>
    <t>钢丝长度的不确定度（毫米）</t>
  </si>
  <si>
    <t>仪器不确定度</t>
  </si>
  <si>
    <t>总不确定度</t>
  </si>
  <si>
    <t>相对不确定度%</t>
  </si>
  <si>
    <t>砝码质量（千克）</t>
  </si>
  <si>
    <t>k（厘米/千克）</t>
  </si>
  <si>
    <t>L（厘米）</t>
  </si>
  <si>
    <t>R（厘米）</t>
  </si>
  <si>
    <t>g (牛/千克）</t>
  </si>
  <si>
    <t>b（厘米）</t>
  </si>
  <si>
    <t>d（厘米）</t>
  </si>
  <si>
    <t>E(牛/米/米)</t>
  </si>
</sst>
</file>

<file path=xl/styles.xml><?xml version="1.0" encoding="utf-8"?>
<styleSheet xmlns="http://schemas.openxmlformats.org/spreadsheetml/2006/main" xmlns:x14="http://schemas.microsoft.com/office/spreadsheetml/2009/9/main" xmlns:x14ac="http://schemas.microsoft.com/office/spreadsheetml/2009/9/ac" xmlns:x15="http://schemas.microsoft.com/office/spreadsheetml/2010/11/main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9" fontId="0" fillId="6" borderId="1" xfId="0" applyNumberFormat="1" applyFill="1" applyBorder="1"/>
    <xf numFmtId="10" fontId="0" fillId="4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uri="{EB79DEF2-80B8-43e5-95BD-54CBDDF9020C}">
      <x14:slicerStyles defaultSlicerStyle="SlicerStyleLight1"/>
    </ext>
    <ext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a="http://schemas.openxmlformats.org/drawingml/2006/main" xmlns:c="http://schemas.openxmlformats.org/drawingml/2006/chart" xmlns:c14="http://schemas.microsoft.com/office/drawing/2007/8/2/chart" xmlns:c16="http://schemas.microsoft.com/office/drawing/2014/chart" xmlns:c16r3="http://schemas.microsoft.com/office/drawing/2017/03/chart" xmlns:mc="http://schemas.openxmlformats.org/markup-compatibility/2006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dispBlanksAs val="gap"/>
    <c:extLst>
      <c:ext uri="{56B9EC1D-385E-4148-901F-78D8002777C0}">
        <c16r3:dataDisplayOptions16>
          <c16r3:dispNaAsBlank val="1"/>
        </c16r3:dataDisplayOptions16>
      </c:ext>
    </c:extLst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6127952755905511E-2"/>
                  <c:y val="-0.13466426071741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xVal>
            <c:numRef>
              <c:f>Sheet2!$E$2:$E$11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Sheet2!$D$2:$D$11</c:f>
              <c:numCache>
                <c:formatCode>General</c:formatCode>
                <c:ptCount val="10"/>
                <c:pt idx="0">
                  <c:v>4.99</c:v>
                </c:pt>
                <c:pt idx="1">
                  <c:v>5.2</c:v>
                </c:pt>
                <c:pt idx="2">
                  <c:v>5.6449999999999996</c:v>
                </c:pt>
                <c:pt idx="3">
                  <c:v>6.0975000000000001</c:v>
                </c:pt>
                <c:pt idx="4">
                  <c:v>6.5175000000000001</c:v>
                </c:pt>
                <c:pt idx="5">
                  <c:v>6.9425000000000008</c:v>
                </c:pt>
                <c:pt idx="6">
                  <c:v>7.3849999999999998</c:v>
                </c:pt>
                <c:pt idx="7">
                  <c:v>7.8175000000000008</c:v>
                </c:pt>
                <c:pt idx="8">
                  <c:v>8.2550000000000008</c:v>
                </c:pt>
                <c:pt idx="9">
                  <c:v>8.6675000000000004</c:v>
                </c:pt>
              </c:numCache>
            </c:numRef>
          </c:yVal>
          <c:smooth val="0"/>
          <c:extLst>
            <c:ext uri="{C3380CC4-5D6E-409C-BE32-E72D297353CC}">
              <c16:uniqueId val="{00000000-B0A2-1F42-8219-662A3DD86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999728"/>
        <c:axId val="1281400144"/>
      </c:scatterChart>
      <c:valAx>
        <c:axId val="128199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质量kg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81400144"/>
        <c:crosses val="autoZero"/>
        <c:crossBetween val="midCat"/>
      </c:valAx>
      <c:valAx>
        <c:axId val="12814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形变cm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8199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showDLblsOverMax val="0"/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弹性模量测量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</c:chart>
  <c:spPr>
    <a:effectLst/>
    <a:ln w="9525" cap="flat" cmpd="sng" algn="ctr">
      <a:solidFill>
        <a:schemeClr val="tx1">
          <a:lumMod val="15000"/>
          <a:lumOff val="85000"/>
        </a:schemeClr>
      </a:solidFill>
      <a:round/>
    </a:ln>
    <a:solidFill>
      <a:schemeClr val="bg1"/>
    </a:solidFill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a="http://schemas.openxmlformats.org/drawingml/2006/main" xmlns:cs="http://schemas.microsoft.com/office/drawing/2012/chartStyle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a="http://schemas.openxmlformats.org/drawingml/2006/main" xmlns:cs="http://schemas.microsoft.com/office/drawing/2012/chartStyle" id="343">
  <cs:axisTitle>
    <cs:defRPr sz="900" kern="1200"/>
    <cs:effectRef idx="0"/>
    <cs:fillRef idx="0"/>
    <cs:fontRef idx="minor">
      <a:schemeClr val="tx1">
        <a:lumMod val="65000"/>
        <a:lumOff val="35000"/>
      </a:schemeClr>
    </cs:fontRef>
    <cs:lnRef idx="0"/>
  </cs:axisTitle>
  <cs:categoryAxis>
    <cs:defRPr sz="900" kern="1200"/>
    <cs:effectRef idx="0"/>
    <cs:fillRef idx="0"/>
    <cs:fontRef idx="minor">
      <a:schemeClr val="tx1">
        <a:lumMod val="65000"/>
        <a:lumOff val="35000"/>
      </a:schemeClr>
    </cs:fontRef>
    <cs:lnRef idx="0"/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</cs:categoryAxis>
  <cs:chartArea mods="allowNoFillOverride allowNoLineOverride">
    <cs:defRPr sz="900" kern="1200"/>
    <cs:effectRef idx="0"/>
    <cs:fillRef idx="0"/>
    <cs:fontRef idx="minor">
      <a:schemeClr val="tx2"/>
    </cs:fontRef>
    <cs:lnRef idx="0"/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chartArea>
  <cs:dataLabel>
    <cs:defRPr sz="900" kern="1200"/>
    <cs:effectRef idx="0"/>
    <cs:fillRef idx="0"/>
    <cs:fontRef idx="minor">
      <a:schemeClr val="tx1">
        <a:lumMod val="75000"/>
        <a:lumOff val="25000"/>
      </a:schemeClr>
    </cs:fontRef>
    <cs:lnRef idx="0"/>
  </cs:dataLabel>
  <cs:dataLabelCallout>
    <cs:bodyPr rot="0" spcFirstLastPara="1" vertOverflow="clip" horzOverflow="clip" vert="horz" wrap="square" lIns="36576" tIns="18288" rIns="36576" bIns="18288" anchor="ctr" anchorCtr="1">
      <a:spAutoFit/>
    </cs:bodyPr>
    <cs:defRPr sz="900" kern="1200"/>
    <cs:effectRef idx="0"/>
    <cs:fillRef idx="0"/>
    <cs:fontRef idx="minor">
      <a:schemeClr val="dk1">
        <a:lumMod val="65000"/>
        <a:lumOff val="35000"/>
      </a:schemeClr>
    </cs:fontRef>
    <cs:lnRef idx="0"/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</cs:dataLabelCallout>
  <cs:dataPoint>
    <cs:effectRef idx="3"/>
    <cs:fillRef idx="3">
      <cs:styleClr val="auto"/>
    </cs:fillRef>
    <cs:fontRef idx="minor">
      <a:schemeClr val="tx1"/>
    </cs:fontRef>
    <cs:lnRef idx="0"/>
  </cs:dataPoint>
  <cs:dataPoint3D>
    <cs:effectRef idx="3"/>
    <cs:fillRef idx="3">
      <cs:styleClr val="auto"/>
    </cs:fillRef>
    <cs:fontRef idx="minor">
      <a:schemeClr val="tx1"/>
    </cs:fontRef>
    <cs:lnRef idx="0"/>
  </cs:dataPoint3D>
  <cs:dataPointLine>
    <cs:effectRef idx="3"/>
    <cs:fillRef idx="3"/>
    <cs:fontRef idx="minor">
      <a:schemeClr val="tx1"/>
    </cs:fontRef>
    <cs:lnRef idx="0">
      <cs:styleClr val="auto"/>
    </cs:lnRef>
    <cs:spPr>
      <a:ln w="9525" cap="rnd">
        <a:solidFill>
          <a:schemeClr val="phClr"/>
        </a:solidFill>
        <a:round/>
      </a:ln>
    </cs:spPr>
  </cs:dataPointLine>
  <cs:dataPointMarker>
    <cs:effectRef idx="3"/>
    <cs:fillRef idx="3">
      <cs:styleClr val="auto"/>
    </cs:fillRef>
    <cs:fontRef idx="minor">
      <a:schemeClr val="tx1"/>
    </cs:fontRef>
    <cs:lnRef idx="0">
      <cs:styleClr val="auto"/>
    </cs:ln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effectRef idx="3"/>
    <cs:fillRef idx="3"/>
    <cs:fontRef idx="minor">
      <a:schemeClr val="tx1"/>
    </cs:fontRef>
    <cs:lnRef idx="0">
      <cs:styleClr val="auto"/>
    </cs:lnRef>
    <cs:spPr>
      <a:ln w="9525" cap="rnd">
        <a:solidFill>
          <a:schemeClr val="phClr"/>
        </a:solidFill>
        <a:round/>
      </a:ln>
    </cs:spPr>
  </cs:dataPointWireframe>
  <cs:dataTable>
    <cs:defRPr sz="900" kern="1200"/>
    <cs:effectRef idx="0"/>
    <cs:fillRef idx="0"/>
    <cs:fontRef idx="minor">
      <a:schemeClr val="tx1">
        <a:lumMod val="65000"/>
        <a:lumOff val="35000"/>
      </a:schemeClr>
    </cs:fontRef>
    <cs:lnRef idx="0"/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dataTable>
  <cs:downBar>
    <cs:effectRef idx="0"/>
    <cs:fillRef idx="0"/>
    <cs:fontRef idx="minor">
      <a:schemeClr val="dk1"/>
    </cs:fontRef>
    <cs:lnRef idx="0"/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effectRef idx="0"/>
    <cs:fillRef idx="0"/>
    <cs:fontRef idx="minor">
      <a:schemeClr val="tx1"/>
    </cs:fontRef>
    <cs:lnRef idx="0"/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effectRef idx="0"/>
    <cs:fillRef idx="0"/>
    <cs:fontRef idx="minor">
      <a:schemeClr val="tx1"/>
    </cs:fontRef>
    <cs:lnRef idx="0"/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effectRef idx="0"/>
    <cs:fillRef idx="0"/>
    <cs:fontRef idx="minor">
      <a:schemeClr val="lt1"/>
    </cs:fontRef>
    <cs:lnRef idx="0"/>
  </cs:floor>
  <cs:gridlineMajor>
    <cs:effectRef idx="0"/>
    <cs:fillRef idx="0"/>
    <cs:fontRef idx="minor">
      <a:schemeClr val="tx1"/>
    </cs:fontRef>
    <cs:lnRef idx="0"/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effectRef idx="0"/>
    <cs:fillRef idx="0"/>
    <cs:fontRef idx="minor">
      <a:schemeClr val="tx1"/>
    </cs:fontRef>
    <cs:lnRef idx="0"/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effectRef idx="0"/>
    <cs:fillRef idx="0"/>
    <cs:fontRef idx="minor">
      <a:schemeClr val="tx1"/>
    </cs:fontRef>
    <cs:lnRef idx="0"/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effectRef idx="0"/>
    <cs:fillRef idx="0"/>
    <cs:fontRef idx="minor">
      <a:schemeClr val="tx1"/>
    </cs:fontRef>
    <cs:lnRef idx="0"/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defRPr sz="900" kern="1200"/>
    <cs:effectRef idx="0"/>
    <cs:fillRef idx="0"/>
    <cs:fontRef idx="minor">
      <a:schemeClr val="tx1">
        <a:lumMod val="65000"/>
        <a:lumOff val="35000"/>
      </a:schemeClr>
    </cs:fontRef>
    <cs:lnRef idx="0"/>
  </cs:legend>
  <cs:plotArea>
    <cs:effectRef idx="0"/>
    <cs:fillRef idx="0"/>
    <cs:fontRef idx="minor">
      <a:schemeClr val="lt1"/>
    </cs:fontRef>
    <cs:lnRef idx="0"/>
  </cs:plotArea>
  <cs:plotArea3D>
    <cs:effectRef idx="0"/>
    <cs:fillRef idx="0"/>
    <cs:fontRef idx="minor">
      <a:schemeClr val="lt1"/>
    </cs:fontRef>
    <cs:lnRef idx="0"/>
  </cs:plotArea3D>
  <cs:seriesAxis>
    <cs:defRPr sz="900" kern="1200"/>
    <cs:effectRef idx="0"/>
    <cs:fillRef idx="0"/>
    <cs:fontRef idx="minor">
      <a:schemeClr val="tx1">
        <a:lumMod val="65000"/>
        <a:lumOff val="35000"/>
      </a:schemeClr>
    </cs:fontRef>
    <cs:lnRef idx="0"/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</cs:seriesAxis>
  <cs:seriesLine>
    <cs:effectRef idx="0"/>
    <cs:fillRef idx="0"/>
    <cs:fontRef idx="minor">
      <a:schemeClr val="tx1"/>
    </cs:fontRef>
    <cs:lnRef idx="0"/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defRPr sz="1600" b="1" kern="1200" baseline="0"/>
    <cs:effectRef idx="0"/>
    <cs:fillRef idx="0"/>
    <cs:fontRef idx="minor">
      <a:schemeClr val="tx1">
        <a:lumMod val="65000"/>
        <a:lumOff val="35000"/>
      </a:schemeClr>
    </cs:fontRef>
    <cs:lnRef idx="0"/>
  </cs:title>
  <cs:trendline>
    <cs:effectRef idx="0"/>
    <cs:fillRef idx="0"/>
    <cs:fontRef idx="minor">
      <a:schemeClr val="lt1"/>
    </cs:fontRef>
    <cs:lnRef idx="0">
      <cs:styleClr val="auto"/>
    </cs:lnRef>
    <cs:spPr>
      <a:ln w="19050" cap="rnd">
        <a:solidFill>
          <a:schemeClr val="phClr"/>
        </a:solidFill>
      </a:ln>
    </cs:spPr>
  </cs:trendline>
  <cs:trendlineLabel>
    <cs:defRPr sz="900" kern="1200"/>
    <cs:effectRef idx="0"/>
    <cs:fillRef idx="0"/>
    <cs:fontRef idx="minor">
      <a:schemeClr val="tx1">
        <a:lumMod val="65000"/>
        <a:lumOff val="35000"/>
      </a:schemeClr>
    </cs:fontRef>
    <cs:lnRef idx="0"/>
  </cs:trendlineLabel>
  <cs:upBar>
    <cs:effectRef idx="0"/>
    <cs:fillRef idx="0"/>
    <cs:fontRef idx="minor">
      <a:schemeClr val="dk1"/>
    </cs:fontRef>
    <cs:lnRef idx="0"/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defRPr sz="900" kern="1200"/>
    <cs:effectRef idx="0"/>
    <cs:fillRef idx="0"/>
    <cs:fontRef idx="minor">
      <a:schemeClr val="tx1">
        <a:lumMod val="65000"/>
        <a:lumOff val="35000"/>
      </a:schemeClr>
    </cs:fontRef>
    <cs:lnRef idx="0"/>
  </cs:valueAxis>
  <cs:wall>
    <cs:effectRef idx="0"/>
    <cs:fillRef idx="0"/>
    <cs:fontRef idx="minor">
      <a:schemeClr val="lt1"/>
    </cs:fontRef>
    <cs:lnRef idx="0"/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a16="http://schemas.microsoft.com/office/drawing/2014/main" xmlns:c="http://schemas.openxmlformats.org/drawingml/2006/chart" xmlns:r="http://schemas.openxmlformats.org/officeDocument/2006/relationships" xmlns:xdr="http://schemas.openxmlformats.org/drawingml/2006/spreadsheetDrawing">
  <xdr:twoCellAnchor>
    <xdr:clientData/>
    <xdr:from>
      <xdr:col>4</xdr:col>
      <xdr:colOff>1841500</xdr:colOff>
      <xdr:row>12</xdr:row>
      <xdr:rowOff>63500</xdr:rowOff>
    </xdr:from>
    <xdr:graphicFrame macro="">
      <xdr:nvGraphicFramePr>
        <xdr:cNvPr id="3" name="Chart 2">
          <a:extLst>
            <a:ext uri="{FF2B5EF4-FFF2-40B4-BE49-F238E27FC236}">
              <a16:creationId id="{EB1BF1D3-D70A-BBAA-D821-D5DEB0F29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to>
      <xdr:col>11</xdr:col>
      <xdr:colOff>38100</xdr:colOff>
      <xdr:row>31</xdr:row>
      <xdr:rowOff>127000</xdr:rowOff>
    </xdr:to>
  </xdr:twoCellAnchor>
</xdr:wsDr>
</file>

<file path=xl/theme/theme1.xml><?xml version="1.0" encoding="utf-8"?>
<a:theme xmlns:a="http://schemas.openxmlformats.org/drawingml/2006/main" xmlns:thm15="http://schemas.microsoft.com/office/thememl/2012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x14ac="http://schemas.microsoft.com/office/spreadsheetml/2009/9/ac" xmlns:xr="http://schemas.microsoft.com/office/spreadsheetml/2014/revision" xr:uid="{20E69CFE-F0D3-5A48-8D85-D0183E052F84}">
  <dimension ref="A1:F30"/>
  <sheetViews>
    <sheetView topLeftCell="A3" workbookViewId="0">
      <selection activeCell="E27" sqref="E27"/>
    </sheetView>
  </sheetViews>
  <sheetFormatPr baseColWidth="10" defaultRowHeight="16" x14ac:dyDescent="0.2"/>
  <cols>
    <col min="1" max="1" width="15.1640625" style="1" customWidth="1"/>
    <col min="2" max="2" width="19.1640625" style="1" customWidth="1"/>
    <col min="3" max="3" width="29.5" style="1" customWidth="1"/>
    <col min="4" max="4" width="16.6640625" style="1" customWidth="1"/>
    <col min="5" max="5" width="20.6640625" style="1" customWidth="1"/>
    <col min="6" max="6" width="24.83203125" style="1" customWidth="1"/>
    <col min="7" max="16384" width="10.83203125" style="1"/>
  </cols>
  <sheetData>
    <row r="1" spans="1:6" x14ac:dyDescent="0.2">
      <c r="A1" s="5"/>
      <c r="B1" s="3" t="s">
        <v>0</v>
      </c>
      <c r="C1" s="2" t="s">
        <v>3</v>
      </c>
      <c r="D1" s="3" t="s">
        <v>6</v>
      </c>
      <c r="E1" s="2" t="s">
        <v>8</v>
      </c>
    </row>
    <row r="2" spans="1:6" x14ac:dyDescent="0.2">
      <c r="A2" s="5">
        <v>1</v>
      </c>
      <c r="B2" s="3">
        <v>0.79100000000000004</v>
      </c>
      <c r="C2" s="2">
        <v>389.5</v>
      </c>
      <c r="D2" s="3">
        <v>38.5</v>
      </c>
      <c r="E2" s="2">
        <v>1000</v>
      </c>
    </row>
    <row r="3" spans="1:6" x14ac:dyDescent="0.2">
      <c r="A3" s="5">
        <v>2</v>
      </c>
      <c r="B3" s="3">
        <v>0.79100000000000004</v>
      </c>
      <c r="C3" s="2" t="s">
        <v>4</v>
      </c>
      <c r="D3" s="3" t="s">
        <v>7</v>
      </c>
      <c r="E3" s="6" t="s">
        <v>9</v>
      </c>
    </row>
    <row r="4" spans="1:6" x14ac:dyDescent="0.2">
      <c r="A4" s="5">
        <v>3</v>
      </c>
      <c r="B4" s="3">
        <v>0.79500000000000004</v>
      </c>
      <c r="C4" s="2">
        <v>960</v>
      </c>
      <c r="D4" s="3">
        <v>5</v>
      </c>
      <c r="E4" s="7">
        <v>0.03</v>
      </c>
    </row>
    <row r="5" spans="1:6" x14ac:dyDescent="0.2">
      <c r="A5" s="5">
        <v>4</v>
      </c>
      <c r="B5" s="3">
        <v>0.79300000000000004</v>
      </c>
      <c r="C5" s="2" t="s">
        <v>5</v>
      </c>
    </row>
    <row r="6" spans="1:6" x14ac:dyDescent="0.2">
      <c r="A6" s="5">
        <v>5</v>
      </c>
      <c r="B6" s="3">
        <v>0.79300000000000004</v>
      </c>
      <c r="C6" s="2">
        <v>20</v>
      </c>
    </row>
    <row r="7" spans="1:6" x14ac:dyDescent="0.2">
      <c r="A7" s="5">
        <v>6</v>
      </c>
      <c r="B7" s="3">
        <v>0.79200000000000004</v>
      </c>
      <c r="C7" s="6" t="s">
        <v>26</v>
      </c>
    </row>
    <row r="8" spans="1:6" x14ac:dyDescent="0.2">
      <c r="A8" s="5" t="s">
        <v>1</v>
      </c>
      <c r="B8" s="3">
        <f>AVERAGE(B2:B7)</f>
        <v>0.79250000000000009</v>
      </c>
      <c r="C8" s="6">
        <v>5</v>
      </c>
    </row>
    <row r="9" spans="1:6" x14ac:dyDescent="0.2">
      <c r="A9" s="5" t="s">
        <v>2</v>
      </c>
      <c r="B9" s="3">
        <f>STDEV(B2:B7)</f>
        <v>1.5165750888103116E-3</v>
      </c>
    </row>
    <row r="10" spans="1:6" x14ac:dyDescent="0.2">
      <c r="A10" s="6" t="s">
        <v>27</v>
      </c>
      <c r="B10" s="6">
        <v>4.0000000000000001E-3</v>
      </c>
    </row>
    <row r="11" spans="1:6" x14ac:dyDescent="0.2">
      <c r="A11" s="5" t="s">
        <v>28</v>
      </c>
      <c r="B11" s="3">
        <f>SQRT(B9^2+B10^2)</f>
        <v>4.2778499272414878E-3</v>
      </c>
    </row>
    <row r="12" spans="1:6" x14ac:dyDescent="0.2">
      <c r="A12" s="5"/>
      <c r="B12" s="2" t="s">
        <v>10</v>
      </c>
      <c r="C12" s="3" t="s">
        <v>11</v>
      </c>
      <c r="D12" s="2" t="s">
        <v>12</v>
      </c>
      <c r="E12" s="3" t="s">
        <v>13</v>
      </c>
      <c r="F12" s="2" t="s">
        <v>15</v>
      </c>
    </row>
    <row r="13" spans="1:6" x14ac:dyDescent="0.2">
      <c r="A13" s="5">
        <v>0</v>
      </c>
      <c r="B13" s="2">
        <v>4.96</v>
      </c>
      <c r="C13" s="3">
        <v>5.0199999999999996</v>
      </c>
      <c r="D13" s="2">
        <f>AVERAGE(B12:C13)</f>
        <v>4.99</v>
      </c>
      <c r="E13" s="3">
        <f>D18-D13</f>
        <v>1.9525000000000006</v>
      </c>
      <c r="F13" s="2">
        <v>0.03</v>
      </c>
    </row>
    <row r="14" spans="1:6" x14ac:dyDescent="0.2">
      <c r="A14" s="5">
        <v>1</v>
      </c>
      <c r="B14" s="2">
        <v>5.36</v>
      </c>
      <c r="C14" s="3">
        <v>5.46</v>
      </c>
      <c r="D14" s="2">
        <f t="shared" ref="D14:D22" si="0">AVERAGE(B13:C14)</f>
        <v>5.2</v>
      </c>
      <c r="E14" s="3">
        <f>D19-D14</f>
        <v>2.1849999999999996</v>
      </c>
      <c r="F14" s="2" t="s">
        <v>16</v>
      </c>
    </row>
    <row r="15" spans="1:6" x14ac:dyDescent="0.2">
      <c r="A15" s="5">
        <v>2</v>
      </c>
      <c r="B15" s="2">
        <v>5.86</v>
      </c>
      <c r="C15" s="3">
        <v>5.9</v>
      </c>
      <c r="D15" s="2">
        <f t="shared" si="0"/>
        <v>5.6449999999999996</v>
      </c>
      <c r="E15" s="3">
        <f>D20-D15</f>
        <v>2.1725000000000012</v>
      </c>
      <c r="F15" s="2">
        <f>SQRT((E21)^2+(F13)^2)</f>
        <v>0.10109710678352762</v>
      </c>
    </row>
    <row r="16" spans="1:6" x14ac:dyDescent="0.2">
      <c r="A16" s="5">
        <v>3</v>
      </c>
      <c r="B16" s="2">
        <v>6.28</v>
      </c>
      <c r="C16" s="3">
        <v>6.35</v>
      </c>
      <c r="D16" s="2">
        <f t="shared" si="0"/>
        <v>6.0975000000000001</v>
      </c>
      <c r="E16" s="3">
        <f>D21-D16</f>
        <v>2.1575000000000006</v>
      </c>
    </row>
    <row r="17" spans="1:5" x14ac:dyDescent="0.2">
      <c r="A17" s="5">
        <v>4</v>
      </c>
      <c r="B17" s="2">
        <v>6.66</v>
      </c>
      <c r="C17" s="3">
        <v>6.78</v>
      </c>
      <c r="D17" s="2">
        <f t="shared" si="0"/>
        <v>6.5175000000000001</v>
      </c>
      <c r="E17" s="3">
        <f>D22-D17</f>
        <v>2.1500000000000004</v>
      </c>
    </row>
    <row r="18" spans="1:5" x14ac:dyDescent="0.2">
      <c r="A18" s="5">
        <v>5</v>
      </c>
      <c r="B18" s="2">
        <v>7.18</v>
      </c>
      <c r="C18" s="3">
        <v>7.15</v>
      </c>
      <c r="D18" s="2">
        <f t="shared" si="0"/>
        <v>6.9425000000000008</v>
      </c>
      <c r="E18" s="3" t="s">
        <v>12</v>
      </c>
    </row>
    <row r="19" spans="1:5" x14ac:dyDescent="0.2">
      <c r="A19" s="5">
        <v>6</v>
      </c>
      <c r="B19" s="2">
        <v>7.56</v>
      </c>
      <c r="C19" s="3">
        <v>7.65</v>
      </c>
      <c r="D19" s="2">
        <f t="shared" si="0"/>
        <v>7.3849999999999998</v>
      </c>
      <c r="E19" s="3">
        <f>AVERAGE(E13:E17)</f>
        <v>2.1235000000000004</v>
      </c>
    </row>
    <row r="20" spans="1:5" x14ac:dyDescent="0.2">
      <c r="A20" s="5">
        <v>7</v>
      </c>
      <c r="B20" s="2">
        <v>7.98</v>
      </c>
      <c r="C20" s="3">
        <v>8.08</v>
      </c>
      <c r="D20" s="2">
        <f t="shared" si="0"/>
        <v>7.8175000000000008</v>
      </c>
      <c r="E20" s="3" t="s">
        <v>14</v>
      </c>
    </row>
    <row r="21" spans="1:5" x14ac:dyDescent="0.2">
      <c r="A21" s="5">
        <v>8</v>
      </c>
      <c r="B21" s="2">
        <v>8.48</v>
      </c>
      <c r="C21" s="3">
        <v>8.48</v>
      </c>
      <c r="D21" s="2">
        <f t="shared" si="0"/>
        <v>8.2550000000000008</v>
      </c>
      <c r="E21" s="3">
        <f>STDEV(E13:E17)</f>
        <v>9.6543384030186072E-2</v>
      </c>
    </row>
    <row r="22" spans="1:5" x14ac:dyDescent="0.2">
      <c r="A22" s="5">
        <v>9</v>
      </c>
      <c r="B22" s="2">
        <v>8.85</v>
      </c>
      <c r="C22" s="3">
        <v>8.86</v>
      </c>
      <c r="D22" s="2">
        <f t="shared" si="0"/>
        <v>8.6675000000000004</v>
      </c>
    </row>
    <row r="24" spans="1:5" x14ac:dyDescent="0.2">
      <c r="A24" s="9" t="s">
        <v>17</v>
      </c>
      <c r="B24" s="10"/>
      <c r="C24" s="10"/>
      <c r="D24" s="10"/>
      <c r="E24" s="11"/>
    </row>
    <row r="25" spans="1:5" x14ac:dyDescent="0.2">
      <c r="A25" s="4" t="s">
        <v>18</v>
      </c>
      <c r="B25" s="6" t="s">
        <v>24</v>
      </c>
      <c r="C25" s="4" t="s">
        <v>19</v>
      </c>
      <c r="D25" s="4" t="s">
        <v>20</v>
      </c>
      <c r="E25" s="4" t="s">
        <v>21</v>
      </c>
    </row>
    <row r="26" spans="1:5" x14ac:dyDescent="0.2">
      <c r="A26" s="4">
        <v>1000</v>
      </c>
      <c r="B26" s="6">
        <v>9.8014999999999994E-3</v>
      </c>
      <c r="C26" s="4">
        <v>389.5</v>
      </c>
      <c r="D26" s="4">
        <v>960</v>
      </c>
      <c r="E26" s="4">
        <v>38.5</v>
      </c>
    </row>
    <row r="27" spans="1:5" x14ac:dyDescent="0.2">
      <c r="A27" s="4" t="s">
        <v>22</v>
      </c>
      <c r="B27" s="4" t="s">
        <v>23</v>
      </c>
      <c r="E27" s="4" t="s">
        <v>25</v>
      </c>
    </row>
    <row r="28" spans="1:5" x14ac:dyDescent="0.2">
      <c r="A28" s="4">
        <v>0.79249999999999998</v>
      </c>
      <c r="B28" s="4">
        <v>4.2469999999999999</v>
      </c>
      <c r="E28" s="4">
        <f>16*A26*B26*C26*D26/(PI()*E26*A28*A28*B28)*1000*1000</f>
        <v>181760629013.0155</v>
      </c>
    </row>
    <row r="29" spans="1:5" x14ac:dyDescent="0.2">
      <c r="B29" s="4" t="s">
        <v>29</v>
      </c>
    </row>
    <row r="30" spans="1:5" x14ac:dyDescent="0.2">
      <c r="B30" s="8">
        <f>SQRT((C8/C2)^2+(C6/C4)^2+(D4/E2)^2+4*(B11/B8)^2+(F15/B28)^2+E4^2)</f>
        <v>4.6978858013898298E-2</v>
      </c>
    </row>
  </sheetData>
  <mergeCells count="1">
    <mergeCell ref="A24:E2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14ac="http://schemas.microsoft.com/office/spreadsheetml/2009/9/ac" xmlns:xr="http://schemas.microsoft.com/office/spreadsheetml/2014/revision" xr:uid="{512E1A36-C906-8B4C-9CF3-E9CCA8328790}">
  <dimension ref="A1:E23"/>
  <sheetViews>
    <sheetView tabSelected="1" workbookViewId="0">
      <selection activeCell="C26" sqref="C26"/>
    </sheetView>
  </sheetViews>
  <sheetFormatPr baseColWidth="10" defaultRowHeight="16" x14ac:dyDescent="0.2"/>
  <cols>
    <col min="1" max="1" width="22.1640625" style="1" customWidth="1"/>
    <col min="2" max="3" width="10.83203125" style="1"/>
    <col min="4" max="4" width="24.5" style="1" customWidth="1"/>
    <col min="5" max="5" width="28.1640625" style="1" customWidth="1"/>
    <col min="6" max="16384" width="10.83203125" style="1"/>
  </cols>
  <sheetData>
    <row r="1" spans="1:5" x14ac:dyDescent="0.2">
      <c r="A1" s="5"/>
      <c r="B1" s="2" t="s">
        <v>10</v>
      </c>
      <c r="C1" s="3" t="s">
        <v>11</v>
      </c>
      <c r="D1" s="2" t="s">
        <v>12</v>
      </c>
      <c r="E1" s="3" t="s">
        <v>30</v>
      </c>
    </row>
    <row r="2" spans="1:5" x14ac:dyDescent="0.2">
      <c r="A2" s="5">
        <v>0</v>
      </c>
      <c r="B2" s="2">
        <v>4.96</v>
      </c>
      <c r="C2" s="3">
        <v>5.0199999999999996</v>
      </c>
      <c r="D2" s="2">
        <f>AVERAGE(B1:C2)</f>
        <v>4.99</v>
      </c>
      <c r="E2" s="3">
        <v>0</v>
      </c>
    </row>
    <row r="3" spans="1:5" x14ac:dyDescent="0.2">
      <c r="A3" s="5">
        <v>1</v>
      </c>
      <c r="B3" s="2">
        <v>5.36</v>
      </c>
      <c r="C3" s="3">
        <v>5.46</v>
      </c>
      <c r="D3" s="2">
        <f t="shared" ref="D3:D11" si="0">AVERAGE(B2:C3)</f>
        <v>5.2</v>
      </c>
      <c r="E3" s="3">
        <v>1</v>
      </c>
    </row>
    <row r="4" spans="1:5" x14ac:dyDescent="0.2">
      <c r="A4" s="5">
        <v>2</v>
      </c>
      <c r="B4" s="2">
        <v>5.86</v>
      </c>
      <c r="C4" s="3">
        <v>5.9</v>
      </c>
      <c r="D4" s="2">
        <f t="shared" si="0"/>
        <v>5.6449999999999996</v>
      </c>
      <c r="E4" s="3">
        <v>2</v>
      </c>
    </row>
    <row r="5" spans="1:5" x14ac:dyDescent="0.2">
      <c r="A5" s="5">
        <v>3</v>
      </c>
      <c r="B5" s="2">
        <v>6.28</v>
      </c>
      <c r="C5" s="3">
        <v>6.35</v>
      </c>
      <c r="D5" s="2">
        <f t="shared" si="0"/>
        <v>6.0975000000000001</v>
      </c>
      <c r="E5" s="3">
        <v>3</v>
      </c>
    </row>
    <row r="6" spans="1:5" x14ac:dyDescent="0.2">
      <c r="A6" s="5">
        <v>4</v>
      </c>
      <c r="B6" s="2">
        <v>6.66</v>
      </c>
      <c r="C6" s="3">
        <v>6.78</v>
      </c>
      <c r="D6" s="2">
        <f t="shared" si="0"/>
        <v>6.5175000000000001</v>
      </c>
      <c r="E6" s="3">
        <v>4</v>
      </c>
    </row>
    <row r="7" spans="1:5" x14ac:dyDescent="0.2">
      <c r="A7" s="5">
        <v>5</v>
      </c>
      <c r="B7" s="2">
        <v>7.18</v>
      </c>
      <c r="C7" s="3">
        <v>7.15</v>
      </c>
      <c r="D7" s="2">
        <f t="shared" si="0"/>
        <v>6.9425000000000008</v>
      </c>
      <c r="E7" s="3">
        <v>5</v>
      </c>
    </row>
    <row r="8" spans="1:5" x14ac:dyDescent="0.2">
      <c r="A8" s="5">
        <v>6</v>
      </c>
      <c r="B8" s="2">
        <v>7.56</v>
      </c>
      <c r="C8" s="3">
        <v>7.65</v>
      </c>
      <c r="D8" s="2">
        <f t="shared" si="0"/>
        <v>7.3849999999999998</v>
      </c>
      <c r="E8" s="3">
        <v>6</v>
      </c>
    </row>
    <row r="9" spans="1:5" x14ac:dyDescent="0.2">
      <c r="A9" s="5">
        <v>7</v>
      </c>
      <c r="B9" s="2">
        <v>7.98</v>
      </c>
      <c r="C9" s="3">
        <v>8.08</v>
      </c>
      <c r="D9" s="2">
        <f t="shared" si="0"/>
        <v>7.8175000000000008</v>
      </c>
      <c r="E9" s="3">
        <v>7</v>
      </c>
    </row>
    <row r="10" spans="1:5" x14ac:dyDescent="0.2">
      <c r="A10" s="5">
        <v>8</v>
      </c>
      <c r="B10" s="2">
        <v>8.48</v>
      </c>
      <c r="C10" s="3">
        <v>8.48</v>
      </c>
      <c r="D10" s="2">
        <f t="shared" si="0"/>
        <v>8.2550000000000008</v>
      </c>
      <c r="E10" s="3">
        <v>8</v>
      </c>
    </row>
    <row r="11" spans="1:5" x14ac:dyDescent="0.2">
      <c r="A11" s="5">
        <v>9</v>
      </c>
      <c r="B11" s="2">
        <v>8.85</v>
      </c>
      <c r="C11" s="3">
        <v>8.86</v>
      </c>
      <c r="D11" s="2">
        <f t="shared" si="0"/>
        <v>8.6675000000000004</v>
      </c>
      <c r="E11" s="3">
        <v>9</v>
      </c>
    </row>
    <row r="18" spans="1:3" x14ac:dyDescent="0.2">
      <c r="A18" s="3" t="s">
        <v>31</v>
      </c>
      <c r="B18" s="3" t="s">
        <v>32</v>
      </c>
      <c r="C18" s="3" t="s">
        <v>33</v>
      </c>
    </row>
    <row r="19" spans="1:3" x14ac:dyDescent="0.2">
      <c r="A19" s="3">
        <v>0.42199999999999999</v>
      </c>
      <c r="B19" s="3">
        <v>38.950000000000003</v>
      </c>
      <c r="C19" s="3">
        <v>96</v>
      </c>
    </row>
    <row r="20" spans="1:3" x14ac:dyDescent="0.2">
      <c r="A20" s="3" t="s">
        <v>34</v>
      </c>
      <c r="B20" s="3" t="s">
        <v>35</v>
      </c>
      <c r="C20" s="3" t="s">
        <v>36</v>
      </c>
    </row>
    <row r="21" spans="1:3" x14ac:dyDescent="0.2">
      <c r="A21" s="3">
        <v>9.8015000000000008</v>
      </c>
      <c r="B21" s="3">
        <v>3.85</v>
      </c>
      <c r="C21" s="3">
        <v>7.9250000000000001E-2</v>
      </c>
    </row>
    <row r="22" spans="1:3" x14ac:dyDescent="0.2">
      <c r="A22" s="3" t="s">
        <v>37</v>
      </c>
      <c r="B22" s="3"/>
      <c r="C22" s="3"/>
    </row>
    <row r="23" spans="1:3" x14ac:dyDescent="0.2">
      <c r="A23" s="12">
        <f>16*B19*C19*A21/PI()/B21/C21/C21/A19*100*100</f>
        <v>182923552468.78601</v>
      </c>
      <c r="B23" s="3"/>
      <c r="C2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/>
</file>

<file path=docProps/core.xml><?xml version="1.0" encoding="utf-8"?>
<cp:coreProperties xmlns:cp="http://schemas.openxmlformats.org/package/2006/metadata/core-properties"/>
</file>