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lowitz/Desktop/"/>
    </mc:Choice>
  </mc:AlternateContent>
  <bookViews>
    <workbookView xWindow="0" yWindow="460" windowWidth="40460" windowHeight="22100" tabRatio="707" activeTab="18"/>
  </bookViews>
  <sheets>
    <sheet name="Summary" sheetId="20" r:id="rId1"/>
    <sheet name="5.1" sheetId="2" r:id="rId2"/>
    <sheet name="5.2" sheetId="3" r:id="rId3"/>
    <sheet name="5.3" sheetId="4" r:id="rId4"/>
    <sheet name="5.4" sheetId="5" r:id="rId5"/>
    <sheet name="5.5" sheetId="6" r:id="rId6"/>
    <sheet name="5.6" sheetId="7" r:id="rId7"/>
    <sheet name="5.7" sheetId="8" r:id="rId8"/>
    <sheet name="5.8" sheetId="9" r:id="rId9"/>
    <sheet name="5.9" sheetId="10" r:id="rId10"/>
    <sheet name="6.1" sheetId="11" r:id="rId11"/>
    <sheet name="6.2" sheetId="12" r:id="rId12"/>
    <sheet name="7.1 &amp; 7.2" sheetId="15" r:id="rId13"/>
    <sheet name="7.3" sheetId="16" r:id="rId14"/>
    <sheet name="7.4" sheetId="17" r:id="rId15"/>
    <sheet name="8.0" sheetId="18" r:id="rId16"/>
    <sheet name="8.1" sheetId="13" r:id="rId17"/>
    <sheet name="8.2" sheetId="19" r:id="rId18"/>
    <sheet name="8.3" sheetId="14" r:id="rId1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5" l="1"/>
  <c r="O22" i="15"/>
  <c r="O23" i="15"/>
  <c r="O24" i="15"/>
  <c r="O25" i="15"/>
  <c r="O26" i="15"/>
  <c r="O27" i="15"/>
  <c r="O20" i="15"/>
  <c r="R21" i="15"/>
  <c r="R22" i="15"/>
  <c r="R23" i="15"/>
  <c r="R24" i="15"/>
  <c r="R25" i="15"/>
  <c r="R26" i="15"/>
  <c r="R27" i="15"/>
  <c r="R20" i="15"/>
  <c r="M21" i="15"/>
  <c r="M22" i="15"/>
  <c r="M23" i="15"/>
  <c r="M20" i="15"/>
  <c r="I28" i="11"/>
  <c r="F28" i="11"/>
  <c r="I27" i="11"/>
  <c r="F27" i="11"/>
  <c r="I26" i="11"/>
  <c r="F26" i="11"/>
  <c r="I25" i="11"/>
  <c r="F25" i="11"/>
  <c r="I24" i="11"/>
  <c r="F24" i="11"/>
  <c r="I23" i="11"/>
  <c r="F23" i="11"/>
  <c r="I22" i="11"/>
  <c r="F22" i="11"/>
  <c r="I21" i="11"/>
  <c r="F21" i="11"/>
  <c r="I20" i="11"/>
  <c r="F20" i="11"/>
  <c r="I19" i="11"/>
  <c r="F19" i="11"/>
  <c r="I18" i="11"/>
  <c r="F18" i="11"/>
  <c r="I17" i="11"/>
  <c r="F17" i="11"/>
  <c r="I16" i="11"/>
  <c r="F16" i="11"/>
  <c r="M27" i="9"/>
  <c r="M26" i="9"/>
  <c r="M25" i="9"/>
  <c r="M24" i="9"/>
  <c r="M27" i="8"/>
  <c r="M26" i="8"/>
  <c r="M25" i="8"/>
  <c r="M24" i="8"/>
  <c r="M27" i="7"/>
  <c r="M26" i="7"/>
  <c r="M25" i="7"/>
  <c r="M24" i="7"/>
  <c r="J27" i="9"/>
  <c r="J26" i="9"/>
  <c r="J25" i="9"/>
  <c r="J24" i="9"/>
  <c r="J27" i="8"/>
  <c r="J26" i="8"/>
  <c r="J25" i="8"/>
  <c r="J24" i="8"/>
  <c r="J27" i="7"/>
  <c r="J26" i="7"/>
  <c r="J25" i="7"/>
  <c r="J24" i="7"/>
  <c r="K24" i="8"/>
  <c r="K25" i="8"/>
  <c r="K26" i="8"/>
  <c r="K27" i="8"/>
  <c r="K28" i="8"/>
  <c r="K29" i="8"/>
  <c r="K30" i="8"/>
  <c r="K31" i="8"/>
  <c r="K24" i="9"/>
  <c r="K25" i="9"/>
  <c r="K26" i="9"/>
  <c r="K27" i="9"/>
  <c r="K28" i="9"/>
  <c r="K29" i="9"/>
  <c r="K30" i="9"/>
  <c r="K31" i="9"/>
  <c r="E24" i="7"/>
  <c r="F24" i="7"/>
  <c r="G24" i="7"/>
  <c r="H24" i="7"/>
  <c r="I24" i="7"/>
  <c r="K24" i="7"/>
  <c r="L24" i="7"/>
  <c r="N24" i="7"/>
  <c r="O24" i="7"/>
  <c r="E25" i="7"/>
  <c r="F25" i="7"/>
  <c r="G25" i="7"/>
  <c r="H25" i="7"/>
  <c r="I25" i="7"/>
  <c r="K25" i="7"/>
  <c r="L25" i="7"/>
  <c r="N25" i="7"/>
  <c r="O25" i="7"/>
  <c r="E26" i="7"/>
  <c r="F26" i="7"/>
  <c r="G26" i="7"/>
  <c r="H26" i="7"/>
  <c r="I26" i="7"/>
  <c r="K26" i="7"/>
  <c r="L26" i="7"/>
  <c r="N26" i="7"/>
  <c r="O26" i="7"/>
  <c r="E27" i="7"/>
  <c r="F27" i="7"/>
  <c r="G27" i="7"/>
  <c r="H27" i="7"/>
  <c r="I27" i="7"/>
  <c r="K27" i="7"/>
  <c r="L27" i="7"/>
  <c r="N27" i="7"/>
  <c r="O27" i="7"/>
  <c r="H28" i="7"/>
  <c r="I28" i="7"/>
  <c r="K28" i="7"/>
  <c r="L28" i="7"/>
  <c r="N28" i="7"/>
  <c r="O28" i="7"/>
  <c r="H29" i="7"/>
  <c r="I29" i="7"/>
  <c r="K29" i="7"/>
  <c r="L29" i="7"/>
  <c r="N29" i="7"/>
  <c r="O29" i="7"/>
  <c r="H30" i="7"/>
  <c r="I30" i="7"/>
  <c r="K30" i="7"/>
  <c r="L30" i="7"/>
  <c r="N30" i="7"/>
  <c r="O30" i="7"/>
  <c r="H31" i="7"/>
  <c r="I31" i="7"/>
  <c r="K31" i="7"/>
  <c r="L31" i="7"/>
  <c r="N31" i="7"/>
  <c r="O31" i="7"/>
  <c r="E24" i="8"/>
  <c r="F24" i="8"/>
  <c r="G24" i="8"/>
  <c r="H24" i="8"/>
  <c r="I24" i="8"/>
  <c r="L24" i="8"/>
  <c r="N24" i="8"/>
  <c r="O24" i="8"/>
  <c r="E25" i="8"/>
  <c r="F25" i="8"/>
  <c r="G25" i="8"/>
  <c r="H25" i="8"/>
  <c r="I25" i="8"/>
  <c r="L25" i="8"/>
  <c r="N25" i="8"/>
  <c r="O25" i="8"/>
  <c r="E26" i="8"/>
  <c r="F26" i="8"/>
  <c r="G26" i="8"/>
  <c r="H26" i="8"/>
  <c r="I26" i="8"/>
  <c r="L26" i="8"/>
  <c r="N26" i="8"/>
  <c r="O26" i="8"/>
  <c r="E27" i="8"/>
  <c r="F27" i="8"/>
  <c r="G27" i="8"/>
  <c r="H27" i="8"/>
  <c r="I27" i="8"/>
  <c r="L27" i="8"/>
  <c r="N27" i="8"/>
  <c r="O27" i="8"/>
  <c r="H28" i="8"/>
  <c r="I28" i="8"/>
  <c r="L28" i="8"/>
  <c r="N28" i="8"/>
  <c r="O28" i="8"/>
  <c r="H29" i="8"/>
  <c r="I29" i="8"/>
  <c r="L29" i="8"/>
  <c r="N29" i="8"/>
  <c r="O29" i="8"/>
  <c r="H30" i="8"/>
  <c r="I30" i="8"/>
  <c r="L30" i="8"/>
  <c r="N30" i="8"/>
  <c r="O30" i="8"/>
  <c r="H31" i="8"/>
  <c r="I31" i="8"/>
  <c r="L31" i="8"/>
  <c r="N31" i="8"/>
  <c r="O31" i="8"/>
  <c r="E24" i="9"/>
  <c r="F24" i="9"/>
  <c r="G24" i="9"/>
  <c r="H24" i="9"/>
  <c r="I24" i="9"/>
  <c r="L24" i="9"/>
  <c r="N24" i="9"/>
  <c r="O24" i="9"/>
  <c r="E25" i="9"/>
  <c r="F25" i="9"/>
  <c r="G25" i="9"/>
  <c r="H25" i="9"/>
  <c r="I25" i="9"/>
  <c r="L25" i="9"/>
  <c r="N25" i="9"/>
  <c r="O25" i="9"/>
  <c r="E26" i="9"/>
  <c r="F26" i="9"/>
  <c r="G26" i="9"/>
  <c r="H26" i="9"/>
  <c r="I26" i="9"/>
  <c r="L26" i="9"/>
  <c r="N26" i="9"/>
  <c r="O26" i="9"/>
  <c r="E27" i="9"/>
  <c r="F27" i="9"/>
  <c r="G27" i="9"/>
  <c r="H27" i="9"/>
  <c r="I27" i="9"/>
  <c r="L27" i="9"/>
  <c r="N27" i="9"/>
  <c r="O27" i="9"/>
  <c r="H28" i="9"/>
  <c r="I28" i="9"/>
  <c r="L28" i="9"/>
  <c r="N28" i="9"/>
  <c r="O28" i="9"/>
  <c r="H29" i="9"/>
  <c r="I29" i="9"/>
  <c r="L29" i="9"/>
  <c r="N29" i="9"/>
  <c r="O29" i="9"/>
  <c r="H30" i="9"/>
  <c r="I30" i="9"/>
  <c r="L30" i="9"/>
  <c r="N30" i="9"/>
  <c r="O30" i="9"/>
  <c r="H31" i="9"/>
  <c r="I31" i="9"/>
  <c r="L31" i="9"/>
  <c r="N31" i="9"/>
  <c r="O31" i="9"/>
  <c r="M23" i="6"/>
  <c r="M24" i="6"/>
  <c r="M25" i="6"/>
  <c r="M22" i="6"/>
  <c r="J23" i="6"/>
  <c r="J24" i="6"/>
  <c r="J25" i="6"/>
  <c r="J22" i="6"/>
  <c r="I34" i="14"/>
  <c r="F34" i="14"/>
  <c r="F18" i="14"/>
  <c r="G34" i="14"/>
  <c r="J34" i="14"/>
  <c r="I35" i="14"/>
  <c r="F35" i="14"/>
  <c r="G35" i="14"/>
  <c r="J35" i="14"/>
  <c r="I36" i="14"/>
  <c r="F36" i="14"/>
  <c r="F19" i="14"/>
  <c r="G36" i="14"/>
  <c r="J36" i="14"/>
  <c r="I37" i="14"/>
  <c r="F37" i="14"/>
  <c r="G37" i="14"/>
  <c r="J37" i="14"/>
  <c r="I38" i="14"/>
  <c r="F38" i="14"/>
  <c r="F20" i="14"/>
  <c r="G38" i="14"/>
  <c r="J38" i="14"/>
  <c r="I39" i="14"/>
  <c r="F39" i="14"/>
  <c r="G39" i="14"/>
  <c r="J39" i="14"/>
  <c r="I40" i="14"/>
  <c r="F40" i="14"/>
  <c r="F21" i="14"/>
  <c r="G40" i="14"/>
  <c r="J40" i="14"/>
  <c r="I41" i="14"/>
  <c r="F41" i="14"/>
  <c r="G41" i="14"/>
  <c r="J41" i="14"/>
  <c r="I42" i="14"/>
  <c r="F42" i="14"/>
  <c r="F22" i="14"/>
  <c r="G42" i="14"/>
  <c r="J42" i="14"/>
  <c r="I43" i="14"/>
  <c r="F43" i="14"/>
  <c r="G43" i="14"/>
  <c r="J43" i="14"/>
  <c r="I30" i="14"/>
  <c r="F30" i="14"/>
  <c r="I29" i="14"/>
  <c r="F29" i="14"/>
  <c r="I28" i="14"/>
  <c r="F28" i="14"/>
  <c r="I27" i="14"/>
  <c r="F27" i="14"/>
  <c r="I26" i="14"/>
  <c r="F26" i="14"/>
  <c r="I22" i="14"/>
  <c r="I21" i="14"/>
  <c r="I20" i="14"/>
  <c r="I19" i="14"/>
  <c r="I18" i="14"/>
  <c r="G22" i="14"/>
  <c r="G21" i="14"/>
  <c r="G20" i="14"/>
  <c r="G19" i="14"/>
  <c r="J19" i="14"/>
  <c r="G18" i="14"/>
  <c r="N33" i="19"/>
  <c r="K33" i="19"/>
  <c r="N32" i="19"/>
  <c r="K32" i="19"/>
  <c r="N31" i="19"/>
  <c r="K31" i="19"/>
  <c r="N30" i="19"/>
  <c r="K30" i="19"/>
  <c r="N29" i="19"/>
  <c r="K29" i="19"/>
  <c r="N28" i="19"/>
  <c r="K28" i="19"/>
  <c r="L28" i="19"/>
  <c r="N27" i="19"/>
  <c r="K27" i="19"/>
  <c r="L27" i="19"/>
  <c r="N26" i="19"/>
  <c r="K26" i="19"/>
  <c r="L26" i="19"/>
  <c r="N25" i="19"/>
  <c r="K25" i="19"/>
  <c r="L25" i="19"/>
  <c r="N24" i="19"/>
  <c r="K24" i="19"/>
  <c r="L24" i="19"/>
  <c r="J22" i="18"/>
  <c r="K22" i="18"/>
  <c r="L22" i="18"/>
  <c r="J23" i="18"/>
  <c r="K23" i="18"/>
  <c r="L23" i="18"/>
  <c r="J24" i="18"/>
  <c r="K24" i="18"/>
  <c r="L24" i="18"/>
  <c r="J25" i="18"/>
  <c r="J26" i="18"/>
  <c r="E23" i="18"/>
  <c r="F23" i="18"/>
  <c r="G23" i="18"/>
  <c r="E24" i="18"/>
  <c r="F24" i="18"/>
  <c r="G24" i="18"/>
  <c r="E25" i="18"/>
  <c r="F25" i="18"/>
  <c r="G25" i="18"/>
  <c r="E26" i="18"/>
  <c r="E22" i="18"/>
  <c r="F22" i="18"/>
  <c r="G22" i="18"/>
  <c r="K25" i="18"/>
  <c r="L25" i="18"/>
  <c r="F26" i="18"/>
  <c r="G26" i="18"/>
  <c r="K26" i="18"/>
  <c r="L26" i="18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J21" i="14"/>
  <c r="J22" i="14"/>
  <c r="G27" i="14"/>
  <c r="G26" i="14"/>
  <c r="J26" i="14"/>
  <c r="G30" i="14"/>
  <c r="J30" i="14"/>
  <c r="G28" i="14"/>
  <c r="J28" i="14"/>
  <c r="J20" i="14"/>
  <c r="G29" i="14"/>
  <c r="J29" i="14"/>
  <c r="J18" i="14"/>
  <c r="J27" i="14"/>
  <c r="L30" i="19"/>
  <c r="O30" i="19"/>
  <c r="L32" i="19"/>
  <c r="O32" i="19"/>
  <c r="O26" i="19"/>
  <c r="L29" i="19"/>
  <c r="O29" i="19"/>
  <c r="L31" i="19"/>
  <c r="O31" i="19"/>
  <c r="L33" i="19"/>
  <c r="O33" i="19"/>
  <c r="O24" i="19"/>
  <c r="O28" i="19"/>
  <c r="O25" i="19"/>
  <c r="O27" i="19"/>
  <c r="H27" i="15"/>
  <c r="F27" i="15"/>
  <c r="I27" i="15"/>
  <c r="H26" i="15"/>
  <c r="F26" i="15"/>
  <c r="I26" i="15"/>
  <c r="H25" i="15"/>
  <c r="F25" i="15"/>
  <c r="I25" i="15"/>
  <c r="H24" i="15"/>
  <c r="F24" i="15"/>
  <c r="I24" i="15"/>
  <c r="K27" i="15"/>
  <c r="L27" i="15"/>
  <c r="K26" i="15"/>
  <c r="L26" i="15"/>
  <c r="K25" i="15"/>
  <c r="L25" i="15"/>
  <c r="K24" i="15"/>
  <c r="L24" i="15"/>
  <c r="S27" i="15"/>
  <c r="M27" i="15"/>
  <c r="N27" i="15"/>
  <c r="T27" i="15"/>
  <c r="S26" i="15"/>
  <c r="M26" i="15"/>
  <c r="N26" i="15"/>
  <c r="T26" i="15"/>
  <c r="S25" i="15"/>
  <c r="M25" i="15"/>
  <c r="N25" i="15"/>
  <c r="T25" i="15"/>
  <c r="S24" i="15"/>
  <c r="M24" i="15"/>
  <c r="N24" i="15"/>
  <c r="T24" i="15"/>
  <c r="K29" i="5"/>
  <c r="H29" i="5"/>
  <c r="H25" i="5"/>
  <c r="I29" i="5"/>
  <c r="L29" i="5"/>
  <c r="K28" i="5"/>
  <c r="H28" i="5"/>
  <c r="H24" i="5"/>
  <c r="I28" i="5"/>
  <c r="L28" i="5"/>
  <c r="K27" i="5"/>
  <c r="H27" i="5"/>
  <c r="H23" i="5"/>
  <c r="I27" i="5"/>
  <c r="L27" i="5"/>
  <c r="K26" i="5"/>
  <c r="H26" i="5"/>
  <c r="H22" i="5"/>
  <c r="I26" i="5"/>
  <c r="L26" i="5"/>
  <c r="K29" i="6"/>
  <c r="H29" i="6"/>
  <c r="E25" i="6"/>
  <c r="F25" i="6"/>
  <c r="G25" i="6"/>
  <c r="H25" i="6"/>
  <c r="I29" i="6"/>
  <c r="L29" i="6"/>
  <c r="K28" i="6"/>
  <c r="H28" i="6"/>
  <c r="E24" i="6"/>
  <c r="F24" i="6"/>
  <c r="G24" i="6"/>
  <c r="H24" i="6"/>
  <c r="I28" i="6"/>
  <c r="L28" i="6"/>
  <c r="K27" i="6"/>
  <c r="H27" i="6"/>
  <c r="E23" i="6"/>
  <c r="F23" i="6"/>
  <c r="G23" i="6"/>
  <c r="H23" i="6"/>
  <c r="I27" i="6"/>
  <c r="L27" i="6"/>
  <c r="K26" i="6"/>
  <c r="H26" i="6"/>
  <c r="E22" i="6"/>
  <c r="F22" i="6"/>
  <c r="G22" i="6"/>
  <c r="H22" i="6"/>
  <c r="I26" i="6"/>
  <c r="L26" i="6"/>
  <c r="P27" i="15"/>
  <c r="Q27" i="15"/>
  <c r="P26" i="15"/>
  <c r="Q26" i="15"/>
  <c r="P25" i="15"/>
  <c r="Q25" i="15"/>
  <c r="P24" i="15"/>
  <c r="Q24" i="15"/>
  <c r="M27" i="12"/>
  <c r="I27" i="12"/>
  <c r="J27" i="12"/>
  <c r="I23" i="12"/>
  <c r="J23" i="12"/>
  <c r="K27" i="12"/>
  <c r="N27" i="12"/>
  <c r="M28" i="12"/>
  <c r="I28" i="12"/>
  <c r="J28" i="12"/>
  <c r="I24" i="12"/>
  <c r="J24" i="12"/>
  <c r="K28" i="12"/>
  <c r="N28" i="12"/>
  <c r="M29" i="12"/>
  <c r="I29" i="12"/>
  <c r="J29" i="12"/>
  <c r="I25" i="12"/>
  <c r="J25" i="12"/>
  <c r="K29" i="12"/>
  <c r="N29" i="12"/>
  <c r="M30" i="12"/>
  <c r="I30" i="12"/>
  <c r="J30" i="12"/>
  <c r="I22" i="12"/>
  <c r="J22" i="12"/>
  <c r="K30" i="12"/>
  <c r="N30" i="12"/>
  <c r="M31" i="12"/>
  <c r="I31" i="12"/>
  <c r="J31" i="12"/>
  <c r="K31" i="12"/>
  <c r="N31" i="12"/>
  <c r="M32" i="12"/>
  <c r="I32" i="12"/>
  <c r="J32" i="12"/>
  <c r="K32" i="12"/>
  <c r="N32" i="12"/>
  <c r="M33" i="12"/>
  <c r="I33" i="12"/>
  <c r="J33" i="12"/>
  <c r="K33" i="12"/>
  <c r="N33" i="12"/>
  <c r="M26" i="12"/>
  <c r="I26" i="12"/>
  <c r="J26" i="12"/>
  <c r="K26" i="12"/>
  <c r="N26" i="12"/>
  <c r="N29" i="5"/>
  <c r="O29" i="5"/>
  <c r="N28" i="5"/>
  <c r="O28" i="5"/>
  <c r="N27" i="5"/>
  <c r="O27" i="5"/>
  <c r="N26" i="5"/>
  <c r="O26" i="5"/>
  <c r="N29" i="6"/>
  <c r="O29" i="6"/>
  <c r="N28" i="6"/>
  <c r="O28" i="6"/>
  <c r="N27" i="6"/>
  <c r="O27" i="6"/>
  <c r="N26" i="6"/>
  <c r="O26" i="6"/>
  <c r="V33" i="12"/>
  <c r="V32" i="12"/>
  <c r="V31" i="12"/>
  <c r="V30" i="12"/>
  <c r="V29" i="12"/>
  <c r="V28" i="12"/>
  <c r="V27" i="12"/>
  <c r="V26" i="12"/>
  <c r="V25" i="12"/>
  <c r="V24" i="12"/>
  <c r="K24" i="12"/>
  <c r="W24" i="12"/>
  <c r="V23" i="12"/>
  <c r="K23" i="12"/>
  <c r="W23" i="12"/>
  <c r="V22" i="12"/>
  <c r="S22" i="12"/>
  <c r="S33" i="12"/>
  <c r="S32" i="12"/>
  <c r="S31" i="12"/>
  <c r="S30" i="12"/>
  <c r="S29" i="12"/>
  <c r="S28" i="12"/>
  <c r="S27" i="12"/>
  <c r="S26" i="12"/>
  <c r="S25" i="12"/>
  <c r="S24" i="12"/>
  <c r="S23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M25" i="12"/>
  <c r="M24" i="12"/>
  <c r="M23" i="12"/>
  <c r="M22" i="12"/>
  <c r="W28" i="12"/>
  <c r="K22" i="12"/>
  <c r="W22" i="12"/>
  <c r="W30" i="12"/>
  <c r="N23" i="12"/>
  <c r="T31" i="12"/>
  <c r="T26" i="12"/>
  <c r="N22" i="12"/>
  <c r="T30" i="12"/>
  <c r="K25" i="12"/>
  <c r="T25" i="12"/>
  <c r="Q33" i="12"/>
  <c r="T32" i="12"/>
  <c r="T24" i="12"/>
  <c r="Q28" i="12"/>
  <c r="T23" i="12"/>
  <c r="Q30" i="12"/>
  <c r="Q24" i="12"/>
  <c r="N24" i="12"/>
  <c r="Q23" i="12"/>
  <c r="Q29" i="12"/>
  <c r="T33" i="12"/>
  <c r="W33" i="12"/>
  <c r="N25" i="12"/>
  <c r="W25" i="12"/>
  <c r="W26" i="12"/>
  <c r="W31" i="12"/>
  <c r="Q31" i="12"/>
  <c r="W27" i="12"/>
  <c r="Q27" i="12"/>
  <c r="T27" i="12"/>
  <c r="T29" i="12"/>
  <c r="W29" i="12"/>
  <c r="W32" i="12"/>
  <c r="T28" i="12"/>
  <c r="Q25" i="12"/>
  <c r="Q26" i="12"/>
  <c r="Q32" i="12"/>
  <c r="T22" i="12"/>
  <c r="Q22" i="12"/>
  <c r="S23" i="15"/>
  <c r="N23" i="15"/>
  <c r="T23" i="15"/>
  <c r="P23" i="15"/>
  <c r="Q23" i="15"/>
  <c r="S22" i="15"/>
  <c r="N22" i="15"/>
  <c r="T22" i="15"/>
  <c r="P22" i="15"/>
  <c r="Q22" i="15"/>
  <c r="S21" i="15"/>
  <c r="N21" i="15"/>
  <c r="T21" i="15"/>
  <c r="P21" i="15"/>
  <c r="Q21" i="15"/>
  <c r="S20" i="15"/>
  <c r="P20" i="15"/>
  <c r="N20" i="15"/>
  <c r="Q20" i="15"/>
  <c r="T20" i="15"/>
  <c r="F23" i="15"/>
  <c r="F22" i="15"/>
  <c r="F21" i="15"/>
  <c r="F20" i="15"/>
  <c r="K23" i="15"/>
  <c r="H23" i="15"/>
  <c r="K22" i="15"/>
  <c r="H22" i="15"/>
  <c r="K21" i="15"/>
  <c r="H21" i="15"/>
  <c r="K20" i="15"/>
  <c r="H20" i="15"/>
  <c r="I23" i="15"/>
  <c r="I21" i="15"/>
  <c r="L22" i="15"/>
  <c r="L23" i="15"/>
  <c r="L21" i="15"/>
  <c r="L20" i="15"/>
  <c r="I22" i="15"/>
  <c r="I20" i="15"/>
  <c r="H38" i="13"/>
  <c r="H28" i="13"/>
  <c r="I38" i="13"/>
  <c r="L38" i="13"/>
  <c r="H37" i="13"/>
  <c r="H27" i="13"/>
  <c r="I37" i="13"/>
  <c r="L37" i="13"/>
  <c r="H36" i="13"/>
  <c r="H35" i="13"/>
  <c r="H34" i="13"/>
  <c r="H24" i="13"/>
  <c r="I34" i="13"/>
  <c r="L34" i="13"/>
  <c r="H30" i="13"/>
  <c r="H26" i="13"/>
  <c r="I26" i="13"/>
  <c r="H33" i="13"/>
  <c r="H32" i="13"/>
  <c r="H31" i="13"/>
  <c r="I31" i="13"/>
  <c r="L31" i="13"/>
  <c r="H29" i="13"/>
  <c r="I28" i="13"/>
  <c r="I27" i="13"/>
  <c r="H25" i="13"/>
  <c r="I25" i="13"/>
  <c r="I30" i="13"/>
  <c r="L30" i="13"/>
  <c r="I32" i="13"/>
  <c r="L32" i="13"/>
  <c r="I33" i="13"/>
  <c r="L33" i="13"/>
  <c r="I35" i="13"/>
  <c r="L35" i="13"/>
  <c r="I24" i="13"/>
  <c r="L24" i="13"/>
  <c r="I29" i="13"/>
  <c r="L29" i="13"/>
  <c r="I36" i="13"/>
  <c r="L36" i="13"/>
  <c r="L26" i="13"/>
  <c r="L28" i="13"/>
  <c r="L27" i="13"/>
  <c r="L25" i="13"/>
  <c r="N25" i="6"/>
  <c r="K25" i="6"/>
  <c r="N24" i="6"/>
  <c r="K24" i="6"/>
  <c r="N23" i="6"/>
  <c r="K23" i="6"/>
  <c r="N22" i="6"/>
  <c r="K22" i="6"/>
  <c r="N25" i="5"/>
  <c r="N24" i="5"/>
  <c r="N23" i="5"/>
  <c r="N22" i="5"/>
  <c r="K25" i="5"/>
  <c r="K24" i="5"/>
  <c r="K23" i="5"/>
  <c r="K22" i="5"/>
  <c r="I25" i="5"/>
  <c r="I22" i="5"/>
  <c r="I24" i="5"/>
  <c r="L24" i="5"/>
  <c r="I23" i="5"/>
  <c r="L23" i="5"/>
  <c r="L22" i="5"/>
  <c r="O22" i="5"/>
  <c r="L25" i="5"/>
  <c r="O25" i="5"/>
  <c r="O24" i="5"/>
  <c r="O23" i="5"/>
  <c r="I32" i="3"/>
  <c r="K32" i="3"/>
  <c r="L32" i="3"/>
  <c r="F32" i="3"/>
  <c r="G32" i="3"/>
  <c r="H32" i="3"/>
  <c r="I31" i="3"/>
  <c r="K31" i="3"/>
  <c r="L31" i="3"/>
  <c r="F31" i="3"/>
  <c r="G31" i="3"/>
  <c r="H31" i="3"/>
  <c r="I30" i="3"/>
  <c r="K30" i="3"/>
  <c r="L30" i="3"/>
  <c r="F30" i="3"/>
  <c r="G30" i="3"/>
  <c r="H30" i="3"/>
  <c r="I29" i="3"/>
  <c r="K29" i="3"/>
  <c r="L29" i="3"/>
  <c r="F29" i="3"/>
  <c r="G29" i="3"/>
  <c r="H29" i="3"/>
  <c r="I24" i="3"/>
  <c r="K24" i="3"/>
  <c r="L24" i="3"/>
  <c r="F24" i="3"/>
  <c r="G24" i="3"/>
  <c r="H24" i="3"/>
  <c r="I23" i="3"/>
  <c r="K23" i="3"/>
  <c r="L23" i="3"/>
  <c r="F23" i="3"/>
  <c r="G23" i="3"/>
  <c r="H23" i="3"/>
  <c r="I22" i="3"/>
  <c r="K22" i="3"/>
  <c r="L22" i="3"/>
  <c r="F22" i="3"/>
  <c r="G22" i="3"/>
  <c r="H22" i="3"/>
  <c r="I21" i="3"/>
  <c r="K21" i="3"/>
  <c r="L21" i="3"/>
  <c r="F21" i="3"/>
  <c r="G21" i="3"/>
  <c r="H21" i="3"/>
  <c r="I22" i="6"/>
  <c r="O22" i="6"/>
  <c r="L22" i="6"/>
  <c r="I23" i="6"/>
  <c r="L23" i="6"/>
  <c r="I24" i="6"/>
  <c r="L24" i="6"/>
  <c r="O23" i="6"/>
  <c r="O24" i="6"/>
  <c r="I25" i="6"/>
  <c r="O25" i="6"/>
  <c r="L25" i="6"/>
</calcChain>
</file>

<file path=xl/sharedStrings.xml><?xml version="1.0" encoding="utf-8"?>
<sst xmlns="http://schemas.openxmlformats.org/spreadsheetml/2006/main" count="1259" uniqueCount="304">
  <si>
    <t>Measurement</t>
  </si>
  <si>
    <t>6 MeV</t>
  </si>
  <si>
    <t>9 MeV</t>
  </si>
  <si>
    <t>12 MeV</t>
  </si>
  <si>
    <t>16 MeV</t>
  </si>
  <si>
    <t>20 MeV</t>
  </si>
  <si>
    <t>Description:</t>
  </si>
  <si>
    <t>Tolerance:</t>
  </si>
  <si>
    <t>Identical</t>
  </si>
  <si>
    <t>Comparison of dose distribution for large (&gt;30x30) field.</t>
  </si>
  <si>
    <t>Dose distributions in planning module vs. modeling (physics) module</t>
  </si>
  <si>
    <t>Test:</t>
  </si>
  <si>
    <t>Comparison:</t>
  </si>
  <si>
    <t>Comments:</t>
  </si>
  <si>
    <t>Our validation method includes a direct comparison between calculated data in planning mode and measured data from commissioning. Therefore this test in unnecessary.</t>
  </si>
  <si>
    <t>D/MU in test plan vs. clinical calibration condition</t>
  </si>
  <si>
    <t>Reference calibration condition check</t>
  </si>
  <si>
    <t>Eclipse AAA</t>
  </si>
  <si>
    <t>TPS Data</t>
  </si>
  <si>
    <t>Dose/MU at Dmax</t>
  </si>
  <si>
    <t>Percent Depth Dose at Reference Depth</t>
  </si>
  <si>
    <t>Energy</t>
  </si>
  <si>
    <t>Ref. Depth</t>
  </si>
  <si>
    <t>MU</t>
  </si>
  <si>
    <t>MU/Gy (10 cm)</t>
  </si>
  <si>
    <t>Dose/MU (REF)</t>
  </si>
  <si>
    <t>% Diff.</t>
  </si>
  <si>
    <t>Within 0.5%?</t>
  </si>
  <si>
    <t>PDD10 (Eclipse)</t>
  </si>
  <si>
    <t>PDD10 (Databook)</t>
  </si>
  <si>
    <t>6x</t>
  </si>
  <si>
    <t>6x FFF</t>
  </si>
  <si>
    <t>10x FFF</t>
  </si>
  <si>
    <t>Eclipse Acuros</t>
  </si>
  <si>
    <t>16x</t>
  </si>
  <si>
    <t>Results:</t>
  </si>
  <si>
    <t>See Test 5.3</t>
  </si>
  <si>
    <t>Dose distribution calculated in planning system vs. commissioning data</t>
  </si>
  <si>
    <t>Test Patient:</t>
  </si>
  <si>
    <t>Test Course:</t>
  </si>
  <si>
    <t>Test Plan:</t>
  </si>
  <si>
    <t>Plan Settings:</t>
  </si>
  <si>
    <t>zz MPPG #5 Tests</t>
  </si>
  <si>
    <t>MPPG Photons</t>
  </si>
  <si>
    <t>5.2 TB140</t>
  </si>
  <si>
    <t>This analysis is performed using Nick's MATLAB code. Results are stored in PDFs. Links to these PDFs are found below.</t>
  </si>
  <si>
    <t>See PDFs</t>
  </si>
  <si>
    <t>Small MLC shaped field (non SRS)</t>
  </si>
  <si>
    <t>The field shape for this test is shown to the right.</t>
  </si>
  <si>
    <t>5.4 TB140</t>
  </si>
  <si>
    <t>2 mm dose grid</t>
  </si>
  <si>
    <t>Scan SSD:</t>
  </si>
  <si>
    <t>90 cm</t>
  </si>
  <si>
    <t xml:space="preserve">Point Dose Results: </t>
  </si>
  <si>
    <t>Field Name</t>
  </si>
  <si>
    <t>Dose Rate</t>
  </si>
  <si>
    <t>Description</t>
  </si>
  <si>
    <t>% Diff</t>
  </si>
  <si>
    <t>600 Servo On</t>
  </si>
  <si>
    <t>6x 10x10 Standard</t>
  </si>
  <si>
    <t>800 Servo On</t>
  </si>
  <si>
    <t>6x FFF 10x10 Standard</t>
  </si>
  <si>
    <t>MPPG 5.4</t>
  </si>
  <si>
    <t>5.4 8 mm Offset</t>
  </si>
  <si>
    <t>T</t>
  </si>
  <si>
    <t>P</t>
  </si>
  <si>
    <t>M</t>
  </si>
  <si>
    <t>Rel. Dose</t>
  </si>
  <si>
    <t>Calc Dose.</t>
  </si>
  <si>
    <t>AAA</t>
  </si>
  <si>
    <t>Acuros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</si>
  <si>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corr</t>
    </r>
  </si>
  <si>
    <t>2 mm dose grid, all beams have 500 MU</t>
  </si>
  <si>
    <t>Plan Name</t>
  </si>
  <si>
    <t>6x_10x10</t>
  </si>
  <si>
    <t>6xFFF_10x10</t>
  </si>
  <si>
    <t>10xFFF_10x10</t>
  </si>
  <si>
    <t>16x_10x10</t>
  </si>
  <si>
    <t>Ref. Dose [cGy]</t>
  </si>
  <si>
    <t>Our calibration technique involves setting the dose to 1 cGy/MU at dmax for 100 SSD setup. There are two ways to assess this. One is to determine the dose per MU at dmax and verify that it is 1 cGy/MU. Another would be to determine the dose/MU at 10 cm, since this is where the calibration measurement is performed. Below, we verify the dose/MU at dmax and the PDD at 10 cm.</t>
  </si>
  <si>
    <t>Profile Passing Rates:</t>
  </si>
  <si>
    <t>dmax</t>
  </si>
  <si>
    <t>PDD</t>
  </si>
  <si>
    <t>Inline</t>
  </si>
  <si>
    <t>Crossline</t>
  </si>
  <si>
    <t>Criteria: 2%/2mm Global</t>
  </si>
  <si>
    <t>Crossline Profile Depths:</t>
  </si>
  <si>
    <t>Inline Profile Depths:</t>
  </si>
  <si>
    <t>dmax, 10 cm, 25 cm</t>
  </si>
  <si>
    <t>10 cm</t>
  </si>
  <si>
    <t>10x FFF 10x10 Standard</t>
  </si>
  <si>
    <t>16x 10x10 Standard</t>
  </si>
  <si>
    <t>Large MLC shaped field with extensive blocking (e.g.: mantle)</t>
  </si>
  <si>
    <t>5.5 TB140</t>
  </si>
  <si>
    <t>MPPG 5.5</t>
  </si>
  <si>
    <t xml:space="preserve"> </t>
  </si>
  <si>
    <t>Off-axis MLC shaped field, with maximum allowed leaf over travel.</t>
  </si>
  <si>
    <t>MPPG 5.6</t>
  </si>
  <si>
    <t>5.6 TB140</t>
  </si>
  <si>
    <t>Crossline Profile Location:</t>
  </si>
  <si>
    <t>z = 12 cm</t>
  </si>
  <si>
    <t>Inline Profile Location:</t>
  </si>
  <si>
    <t>x = 10 cm</t>
  </si>
  <si>
    <t>5.7 TB140</t>
  </si>
  <si>
    <t>MPPG 5.7</t>
  </si>
  <si>
    <t>80 cm</t>
  </si>
  <si>
    <t>z = 0</t>
  </si>
  <si>
    <t>x = 0</t>
  </si>
  <si>
    <t>Asymmetric MLC shaped field at minimal anticipated SSD</t>
  </si>
  <si>
    <t>MLC shaped field at oblique incidence (30°)</t>
  </si>
  <si>
    <t>5.8 TB140</t>
  </si>
  <si>
    <t>MPPG 5.8</t>
  </si>
  <si>
    <t>Large (&gt;15cm) MLC field for each a non-physical wedge angle</t>
  </si>
  <si>
    <t>5.9 TB140 (05, 10, 20)</t>
  </si>
  <si>
    <t>2 mm dose grid, all beams have 300 MU</t>
  </si>
  <si>
    <t>Validate planning system reported electron (or mass) densities against known values.</t>
  </si>
  <si>
    <t>Objective:</t>
  </si>
  <si>
    <t>CT-density calibration for air, lung, water, dense bone, and possibly additional tissue types.</t>
  </si>
  <si>
    <t>5x5 cm2, measure dose ratio above and below heterogeneity outside of the buildup region</t>
  </si>
  <si>
    <t>Heterogeneity correction distal and proximal to lung tissue</t>
  </si>
  <si>
    <t>Tolerances:</t>
  </si>
  <si>
    <t>Angle</t>
  </si>
  <si>
    <t>Direction</t>
  </si>
  <si>
    <t>(3%/2mm)</t>
  </si>
  <si>
    <t>In</t>
  </si>
  <si>
    <t>Out</t>
  </si>
  <si>
    <t>Depth</t>
  </si>
  <si>
    <t>5 cm</t>
  </si>
  <si>
    <t>20 cm</t>
  </si>
  <si>
    <t>06e</t>
  </si>
  <si>
    <t>09e</t>
  </si>
  <si>
    <t>12e</t>
  </si>
  <si>
    <t>16e</t>
  </si>
  <si>
    <t>20e</t>
  </si>
  <si>
    <t>MPPG 8.1</t>
  </si>
  <si>
    <t>6e 10x10 Standard</t>
  </si>
  <si>
    <t>9e 10x10 Standard</t>
  </si>
  <si>
    <t>12e 10x10 Standard</t>
  </si>
  <si>
    <t>16e 10x10 Standard</t>
  </si>
  <si>
    <t>20e 10x10 Standard</t>
  </si>
  <si>
    <t>6xFFF</t>
  </si>
  <si>
    <t>10xFFF</t>
  </si>
  <si>
    <t>30 cm</t>
  </si>
  <si>
    <t>Diagonal</t>
  </si>
  <si>
    <t>1x1 cm2 MLC shaped field. Jaws are retract 0.8 cm in X and 0.2 cm in Y, as is done automatically. Measured with Edge detector.</t>
  </si>
  <si>
    <t>7.1 TB140</t>
  </si>
  <si>
    <t>1 mm dose grid, all beams have 500 MU</t>
  </si>
  <si>
    <t>Measurements</t>
  </si>
  <si>
    <t>MPPG 7.1</t>
  </si>
  <si>
    <t>7.0 TB140</t>
  </si>
  <si>
    <t>6x 10x10 90 SSD</t>
  </si>
  <si>
    <t>6x FFF 10x10 90 SSD</t>
  </si>
  <si>
    <t>10x FFF 10x10 90 SSD</t>
  </si>
  <si>
    <t>16x 10x10 90 SSD</t>
  </si>
  <si>
    <t>7.0-6x</t>
  </si>
  <si>
    <t>7.0-6xFFF</t>
  </si>
  <si>
    <t>7.0-10xFFF</t>
  </si>
  <si>
    <t>7.0-16x</t>
  </si>
  <si>
    <t>7.1-6x</t>
  </si>
  <si>
    <t>7.1-6xFFF</t>
  </si>
  <si>
    <t>7.1-10xFFF</t>
  </si>
  <si>
    <t>7.1-16x</t>
  </si>
  <si>
    <r>
      <t>With k</t>
    </r>
    <r>
      <rPr>
        <b/>
        <vertAlign val="subscript"/>
        <sz val="11"/>
        <color theme="0"/>
        <rFont val="Calibri"/>
        <family val="2"/>
      </rPr>
      <t>Ω</t>
    </r>
    <r>
      <rPr>
        <b/>
        <sz val="11"/>
        <color theme="0"/>
        <rFont val="Calibri"/>
        <family val="2"/>
      </rPr>
      <t xml:space="preserve"> = 0.967 applied to 1x1 fields</t>
    </r>
  </si>
  <si>
    <t>M1</t>
  </si>
  <si>
    <t>M2</t>
  </si>
  <si>
    <t>Mave</t>
  </si>
  <si>
    <t>Field Size</t>
  </si>
  <si>
    <t>10x10</t>
  </si>
  <si>
    <t>SSD</t>
  </si>
  <si>
    <t>5x5</t>
  </si>
  <si>
    <t>Acuros (Override)</t>
  </si>
  <si>
    <t>Acuros (No Override, Dm)</t>
  </si>
  <si>
    <t>Acuros (No Override, Dw)</t>
  </si>
  <si>
    <t>TG-119 Tests</t>
  </si>
  <si>
    <t>Plan, measure and compare planning and QA results to the TG-119 plans</t>
  </si>
  <si>
    <t>W:\Private\Physics\ACCELERATORS\Varian_TB140_MP\TG119\IMRT_VMAT Results Table .xlsx</t>
  </si>
  <si>
    <t>See the link below for TG119 results:</t>
  </si>
  <si>
    <t>Clinical Tests</t>
  </si>
  <si>
    <t>Choose at least 2 relevant clinical cases. Plan, measure, and perform an in-depth analysis of the results.</t>
  </si>
  <si>
    <r>
      <rPr>
        <b/>
        <sz val="11"/>
        <color theme="1"/>
        <rFont val="Calibri"/>
        <family val="2"/>
        <scheme val="minor"/>
      </rPr>
      <t>Comments:</t>
    </r>
    <r>
      <rPr>
        <sz val="11"/>
        <color theme="1"/>
        <rFont val="Calibri"/>
        <family val="2"/>
        <scheme val="minor"/>
      </rPr>
      <t xml:space="preserve"> According to "Francescon, Cora, and Satariano: Correction factors for several detectors using MC simulation, Med Phys 2011", the Edge Detector exhibits a 3.0-3.5% overreponse at 6x for a field size of 1x1. The response for other energies is unknown, but it is likely the overresponse is greater for higher energies. If we apply a uniform 3.3% correction, all of our measured output factors for 1x1 would be within 3% of the calculated doses for both algorithms. The agreement may be even better, but it isn't possible to apply energy-dependant corrections because they have not been published and require Monte Carlo to calculate.</t>
    </r>
  </si>
  <si>
    <t>MPPG</t>
  </si>
  <si>
    <t>EMC</t>
  </si>
  <si>
    <t>D/MU in test plan vs. clinical calibration condition for electrons</t>
  </si>
  <si>
    <t>Our calibration technique involves setting the dose to 1 cGy/MU at dmax for 100 SSD setup and the 15x15 open cone.</t>
  </si>
  <si>
    <t>Standards</t>
  </si>
  <si>
    <t>6e</t>
  </si>
  <si>
    <t>9e</t>
  </si>
  <si>
    <t>Eclipse Electron Monte Carlo</t>
  </si>
  <si>
    <t>Dose/MU</t>
  </si>
  <si>
    <r>
      <t>Nominal D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</si>
  <si>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Dose D</t>
    </r>
    <r>
      <rPr>
        <b/>
        <vertAlign val="subscript"/>
        <sz val="11"/>
        <color theme="1"/>
        <rFont val="Calibri"/>
        <family val="2"/>
        <scheme val="minor"/>
      </rPr>
      <t>max,nom</t>
    </r>
  </si>
  <si>
    <r>
      <t>Dose D</t>
    </r>
    <r>
      <rPr>
        <b/>
        <vertAlign val="subscript"/>
        <sz val="11"/>
        <color theme="1"/>
        <rFont val="Calibri"/>
        <family val="2"/>
        <scheme val="minor"/>
      </rPr>
      <t>max,TPS</t>
    </r>
  </si>
  <si>
    <r>
      <t>TPS D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</si>
  <si>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Dose at Nominal D</t>
    </r>
    <r>
      <rPr>
        <b/>
        <vertAlign val="subscript"/>
        <sz val="11"/>
        <color theme="0"/>
        <rFont val="Calibri"/>
        <family val="2"/>
        <scheme val="minor"/>
      </rPr>
      <t>max</t>
    </r>
  </si>
  <si>
    <r>
      <t>Dose at TPS D</t>
    </r>
    <r>
      <rPr>
        <b/>
        <vertAlign val="subscript"/>
        <sz val="11"/>
        <color theme="0"/>
        <rFont val="Calibri"/>
        <family val="2"/>
        <scheme val="minor"/>
      </rPr>
      <t>max</t>
    </r>
  </si>
  <si>
    <t>8.0</t>
  </si>
  <si>
    <t>Electron Monte Carlo</t>
  </si>
  <si>
    <t>Criteria: 3%/3mm Global</t>
  </si>
  <si>
    <t>8.1 100 SSD</t>
  </si>
  <si>
    <t>8.1 105 SSD</t>
  </si>
  <si>
    <t>Depth 1</t>
  </si>
  <si>
    <t>Depth 2</t>
  </si>
  <si>
    <t>8.1 100 SSD, 8.1 105 SSD</t>
  </si>
  <si>
    <t>100 cm, 105 cm</t>
  </si>
  <si>
    <t>Energy Dependant</t>
  </si>
  <si>
    <t>Basic model verification with shaped fields</t>
  </si>
  <si>
    <t>3%/3mm</t>
  </si>
  <si>
    <t>Custom cutouts at standard and extended SSDs.</t>
  </si>
  <si>
    <t>Surface irregularities - obliquity</t>
  </si>
  <si>
    <t>X</t>
  </si>
  <si>
    <t>Y</t>
  </si>
  <si>
    <t>Z</t>
  </si>
  <si>
    <t>8.2 105 SSD</t>
  </si>
  <si>
    <t>105 SSD</t>
  </si>
  <si>
    <t xml:space="preserve">Oblique incidence using reference cone and nominal clinical SSD. Measurement was done with 10x10 applicator, 105 SSD and 30 degree gantry rotation. </t>
  </si>
  <si>
    <t>Inhomogeneity test</t>
  </si>
  <si>
    <t>Reference cone and nominal clinical SSD.</t>
  </si>
  <si>
    <r>
      <t>Measured D</t>
    </r>
    <r>
      <rPr>
        <vertAlign val="subscript"/>
        <sz val="11"/>
        <color theme="1"/>
        <rFont val="Calibri"/>
        <family val="2"/>
        <scheme val="minor"/>
      </rPr>
      <t>max</t>
    </r>
  </si>
  <si>
    <t>Measurements in Reference Geometry</t>
  </si>
  <si>
    <t>Measurements near Dmax in Heterogenity Phantom</t>
  </si>
  <si>
    <t>Measurements In Longitudinal Dose Fall-off Region</t>
  </si>
  <si>
    <t>Hetero Check</t>
  </si>
  <si>
    <t>6 MeV Hetero, 9 MeV Hetero, 12 MeV Hetero</t>
  </si>
  <si>
    <t>2 mm dose grid, all beams have 200 MU</t>
  </si>
  <si>
    <t>This phantom consists of 5 cm of Solid Water on top, 13 cm of lung substitute material in the middle, then 10 cm of Solid Water on the bottom. Cork was used for a lung substitute material. Ion chamber measurements were taken at 4 cm depth and 22 cm depth. 90 SSD.</t>
  </si>
  <si>
    <t>See:</t>
  </si>
  <si>
    <t>Cheese Phantom\Film and IC\MPPG 7.4 Measurements.xlsx</t>
  </si>
  <si>
    <t>W:\Private\Physics\ACCELERATORS\Varian_TB140_MP\MPPG 5 Testing\Cheese Phantom\Results\Summary PPT.pptx</t>
  </si>
  <si>
    <t>7.1 &amp; 7.2</t>
  </si>
  <si>
    <t>Very small field PDD &amp; Verify output for small MLC-defined field</t>
  </si>
  <si>
    <t>The field shape for this test is shown to the right. Measured using MapCHECK2 at three depths in Solid Water using an isocentric geometry.</t>
  </si>
  <si>
    <t>SN</t>
  </si>
  <si>
    <t>805169-1137</t>
  </si>
  <si>
    <t>CT Scanner</t>
  </si>
  <si>
    <t>CT ID in Eclipse</t>
  </si>
  <si>
    <t>MRN</t>
  </si>
  <si>
    <t>Course</t>
  </si>
  <si>
    <t>Plan</t>
  </si>
  <si>
    <t>Commissioning</t>
  </si>
  <si>
    <t>Batch Number</t>
  </si>
  <si>
    <t>Rod Type Substitute</t>
  </si>
  <si>
    <t>Mean HU</t>
  </si>
  <si>
    <t>Calibrated Electron Density Relative to Water</t>
  </si>
  <si>
    <t>Eclipse Relative Electron Density</t>
  </si>
  <si>
    <t>Calibrated Physical Density (g/cc)</t>
  </si>
  <si>
    <t>Eclipse Mass Density (g/cc)</t>
  </si>
  <si>
    <t>AXB Reported Material</t>
  </si>
  <si>
    <t>NA</t>
  </si>
  <si>
    <t>Air</t>
  </si>
  <si>
    <t>15051-10</t>
  </si>
  <si>
    <t>LN-300 Lung</t>
  </si>
  <si>
    <t>Lung</t>
  </si>
  <si>
    <t>15002-14</t>
  </si>
  <si>
    <t>LN-450 Lung</t>
  </si>
  <si>
    <t>AP6 Adipose</t>
  </si>
  <si>
    <t>Adipose</t>
  </si>
  <si>
    <t>BR-12 Breast</t>
  </si>
  <si>
    <t>69% Adipose, %31 Muscle Skeletal</t>
  </si>
  <si>
    <t>CT Solid Water</t>
  </si>
  <si>
    <t>Muscle Skeletal</t>
  </si>
  <si>
    <t>BRN-SR2 Brain</t>
  </si>
  <si>
    <t>LV1 Liver</t>
  </si>
  <si>
    <t>Cartilage</t>
  </si>
  <si>
    <t>IB Inner Bone</t>
  </si>
  <si>
    <t>91% Cartilage, 9% Bone</t>
  </si>
  <si>
    <t>B200 Bone Mineral</t>
  </si>
  <si>
    <t>90% Cartilage, 10% Bone</t>
  </si>
  <si>
    <t>CB2-30% CaCO3</t>
  </si>
  <si>
    <t>53% Cartilage, 47% Bone</t>
  </si>
  <si>
    <t>CB2-50% CaCO3</t>
  </si>
  <si>
    <t>4% Cartilage, 96% Bone</t>
  </si>
  <si>
    <t>SB3 Cortical Bone</t>
  </si>
  <si>
    <t>Bone</t>
  </si>
  <si>
    <t>MPPG Validation Summary</t>
  </si>
  <si>
    <t>Institution</t>
  </si>
  <si>
    <t xml:space="preserve">Notes: </t>
  </si>
  <si>
    <t xml:space="preserve">See image below for coordinates used in this spreadsheet and in the MatLab code printouts. </t>
  </si>
  <si>
    <t>Treatment Delivery System</t>
  </si>
  <si>
    <t>Treatment Planning System</t>
  </si>
  <si>
    <t>Comparisons are: [(measured - calculated)/measured]</t>
  </si>
  <si>
    <t>Version</t>
  </si>
  <si>
    <t>Machine</t>
  </si>
  <si>
    <t>Photon Model</t>
  </si>
  <si>
    <t>Electron Model</t>
  </si>
  <si>
    <t>all scans doen with chamber long axis oriented paralled to couch.</t>
  </si>
  <si>
    <t>Test</t>
  </si>
  <si>
    <t>Status</t>
  </si>
  <si>
    <t>5.1 Physics. vs Plan data</t>
  </si>
  <si>
    <t>5.2 Abs Dose</t>
  </si>
  <si>
    <t>5.3 Comm. vs. Plan data</t>
  </si>
  <si>
    <t>5.4 Small MLC</t>
  </si>
  <si>
    <t>5.5 Large MLC</t>
  </si>
  <si>
    <t>5.6 Off Axis</t>
  </si>
  <si>
    <t>5.7 Asym 80 SSD</t>
  </si>
  <si>
    <t>5.8 Obliques</t>
  </si>
  <si>
    <t>5.9 EDW</t>
  </si>
  <si>
    <t>6.1 CT-Density Cal.</t>
  </si>
  <si>
    <t>6.2 Heterogeneity</t>
  </si>
  <si>
    <t>7.1 Small MLC PDD and OF</t>
  </si>
  <si>
    <t>7.2 Small MLC shapes OF</t>
  </si>
  <si>
    <t>7.3 TG 119</t>
  </si>
  <si>
    <t>7.4 Clincal DQA</t>
  </si>
  <si>
    <t>7.5 External</t>
  </si>
  <si>
    <t>EDIT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</si>
</sst>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bscript"/>
      <sz val="11"/>
      <color theme="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</font>
    <font>
      <sz val="11"/>
      <color theme="1"/>
      <name val="Calibri (Body)"/>
    </font>
    <font>
      <u/>
      <sz val="10"/>
      <color indexed="12"/>
      <name val="Arial"/>
      <family val="2"/>
    </font>
    <font>
      <sz val="10"/>
      <color theme="1"/>
      <name val="ArialMT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6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17" fillId="0" borderId="0"/>
    <xf numFmtId="0" fontId="1" fillId="0" borderId="0"/>
    <xf numFmtId="0" fontId="16" fillId="0" borderId="0"/>
    <xf numFmtId="0" fontId="18" fillId="0" borderId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10" fontId="0" fillId="0" borderId="0" xfId="0" applyNumberForma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0" fontId="0" fillId="5" borderId="1" xfId="1" applyNumberFormat="1" applyFont="1" applyFill="1" applyBorder="1" applyAlignment="1">
      <alignment horizontal="center"/>
    </xf>
    <xf numFmtId="165" fontId="0" fillId="5" borderId="1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0" fontId="0" fillId="9" borderId="1" xfId="1" applyNumberFormat="1" applyFont="1" applyFill="1" applyBorder="1" applyAlignment="1">
      <alignment horizontal="center"/>
    </xf>
    <xf numFmtId="165" fontId="0" fillId="9" borderId="1" xfId="1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/>
    <xf numFmtId="0" fontId="0" fillId="0" borderId="0" xfId="0" applyAlignment="1">
      <alignment horizontal="left" vertical="top"/>
    </xf>
    <xf numFmtId="0" fontId="0" fillId="0" borderId="8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0" fillId="9" borderId="27" xfId="0" applyNumberFormat="1" applyFill="1" applyBorder="1" applyAlignment="1">
      <alignment horizontal="center"/>
    </xf>
    <xf numFmtId="10" fontId="0" fillId="9" borderId="28" xfId="1" applyNumberFormat="1" applyFont="1" applyFill="1" applyBorder="1" applyAlignment="1">
      <alignment horizontal="center"/>
    </xf>
    <xf numFmtId="10" fontId="0" fillId="9" borderId="29" xfId="1" applyNumberFormat="1" applyFont="1" applyFill="1" applyBorder="1" applyAlignment="1">
      <alignment horizontal="center"/>
    </xf>
    <xf numFmtId="164" fontId="0" fillId="9" borderId="33" xfId="0" applyNumberFormat="1" applyFill="1" applyBorder="1" applyAlignment="1">
      <alignment horizontal="center"/>
    </xf>
    <xf numFmtId="10" fontId="0" fillId="9" borderId="34" xfId="1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0" fontId="0" fillId="5" borderId="28" xfId="1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29" xfId="1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5" borderId="33" xfId="0" applyNumberFormat="1" applyFill="1" applyBorder="1" applyAlignment="1">
      <alignment horizontal="center"/>
    </xf>
    <xf numFmtId="10" fontId="0" fillId="5" borderId="34" xfId="1" applyNumberFormat="1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/>
    <xf numFmtId="164" fontId="0" fillId="5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/>
    <xf numFmtId="0" fontId="0" fillId="0" borderId="0" xfId="0" applyAlignment="1">
      <alignment horizontal="left" vertical="top"/>
    </xf>
    <xf numFmtId="0" fontId="0" fillId="0" borderId="8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0" fillId="9" borderId="27" xfId="0" applyNumberFormat="1" applyFill="1" applyBorder="1" applyAlignment="1">
      <alignment horizontal="center"/>
    </xf>
    <xf numFmtId="10" fontId="0" fillId="9" borderId="28" xfId="1" applyNumberFormat="1" applyFont="1" applyFill="1" applyBorder="1" applyAlignment="1">
      <alignment horizontal="center"/>
    </xf>
    <xf numFmtId="10" fontId="0" fillId="9" borderId="29" xfId="1" applyNumberFormat="1" applyFont="1" applyFill="1" applyBorder="1" applyAlignment="1">
      <alignment horizontal="center"/>
    </xf>
    <xf numFmtId="164" fontId="0" fillId="9" borderId="33" xfId="0" applyNumberFormat="1" applyFill="1" applyBorder="1" applyAlignment="1">
      <alignment horizontal="center"/>
    </xf>
    <xf numFmtId="10" fontId="0" fillId="9" borderId="34" xfId="1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0" fontId="0" fillId="5" borderId="28" xfId="1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29" xfId="1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4" fontId="0" fillId="5" borderId="33" xfId="0" applyNumberFormat="1" applyFill="1" applyBorder="1" applyAlignment="1">
      <alignment horizontal="center"/>
    </xf>
    <xf numFmtId="10" fontId="0" fillId="5" borderId="34" xfId="1" applyNumberFormat="1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64" fontId="0" fillId="12" borderId="29" xfId="0" applyNumberForma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164" fontId="0" fillId="12" borderId="33" xfId="0" applyNumberFormat="1" applyFill="1" applyBorder="1" applyAlignment="1">
      <alignment horizontal="center"/>
    </xf>
    <xf numFmtId="164" fontId="0" fillId="12" borderId="34" xfId="0" applyNumberFormat="1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164" fontId="0" fillId="12" borderId="13" xfId="0" applyNumberFormat="1" applyFill="1" applyBorder="1" applyAlignment="1">
      <alignment horizontal="center"/>
    </xf>
    <xf numFmtId="0" fontId="3" fillId="10" borderId="10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164" fontId="0" fillId="12" borderId="31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164" fontId="0" fillId="12" borderId="27" xfId="0" applyNumberFormat="1" applyFill="1" applyBorder="1" applyAlignment="1">
      <alignment horizontal="center"/>
    </xf>
    <xf numFmtId="164" fontId="0" fillId="12" borderId="28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4" borderId="3" xfId="0" quotePrefix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9" fontId="0" fillId="0" borderId="0" xfId="0" applyNumberFormat="1" applyAlignment="1">
      <alignment horizontal="left"/>
    </xf>
    <xf numFmtId="0" fontId="2" fillId="15" borderId="10" xfId="0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3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33" xfId="0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164" fontId="0" fillId="12" borderId="27" xfId="0" applyNumberFormat="1" applyFont="1" applyFill="1" applyBorder="1" applyAlignment="1">
      <alignment horizontal="center"/>
    </xf>
    <xf numFmtId="164" fontId="0" fillId="12" borderId="28" xfId="0" applyNumberFormat="1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164" fontId="0" fillId="12" borderId="1" xfId="0" applyNumberFormat="1" applyFont="1" applyFill="1" applyBorder="1" applyAlignment="1">
      <alignment horizontal="center"/>
    </xf>
    <xf numFmtId="164" fontId="0" fillId="12" borderId="29" xfId="0" applyNumberFormat="1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2" borderId="33" xfId="0" applyFont="1" applyFill="1" applyBorder="1" applyAlignment="1">
      <alignment horizontal="center"/>
    </xf>
    <xf numFmtId="164" fontId="0" fillId="12" borderId="33" xfId="0" applyNumberFormat="1" applyFont="1" applyFill="1" applyBorder="1" applyAlignment="1">
      <alignment horizontal="center"/>
    </xf>
    <xf numFmtId="164" fontId="0" fillId="12" borderId="34" xfId="0" applyNumberFormat="1" applyFont="1" applyFill="1" applyBorder="1" applyAlignment="1">
      <alignment horizontal="center"/>
    </xf>
    <xf numFmtId="0" fontId="0" fillId="12" borderId="13" xfId="0" applyFont="1" applyFill="1" applyBorder="1" applyAlignment="1">
      <alignment horizontal="center"/>
    </xf>
    <xf numFmtId="166" fontId="0" fillId="0" borderId="3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38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34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/>
    </xf>
    <xf numFmtId="0" fontId="5" fillId="17" borderId="34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2" fontId="0" fillId="12" borderId="27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12" borderId="33" xfId="0" applyNumberFormat="1" applyFill="1" applyBorder="1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/>
    <xf numFmtId="10" fontId="0" fillId="0" borderId="0" xfId="0" applyNumberFormat="1" applyAlignment="1">
      <alignment horizontal="left"/>
    </xf>
    <xf numFmtId="164" fontId="0" fillId="9" borderId="1" xfId="0" applyNumberFormat="1" applyFill="1" applyBorder="1" applyAlignment="1">
      <alignment horizontal="center"/>
    </xf>
    <xf numFmtId="10" fontId="0" fillId="9" borderId="1" xfId="1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/>
    <xf numFmtId="0" fontId="0" fillId="0" borderId="0" xfId="0" applyAlignment="1">
      <alignment horizontal="left" vertical="top"/>
    </xf>
    <xf numFmtId="0" fontId="0" fillId="0" borderId="8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0" fillId="9" borderId="27" xfId="0" applyNumberFormat="1" applyFill="1" applyBorder="1" applyAlignment="1">
      <alignment horizontal="center"/>
    </xf>
    <xf numFmtId="10" fontId="0" fillId="9" borderId="28" xfId="1" applyNumberFormat="1" applyFont="1" applyFill="1" applyBorder="1" applyAlignment="1">
      <alignment horizontal="center"/>
    </xf>
    <xf numFmtId="10" fontId="0" fillId="9" borderId="29" xfId="1" applyNumberFormat="1" applyFont="1" applyFill="1" applyBorder="1" applyAlignment="1">
      <alignment horizontal="center"/>
    </xf>
    <xf numFmtId="164" fontId="0" fillId="9" borderId="33" xfId="0" applyNumberFormat="1" applyFill="1" applyBorder="1" applyAlignment="1">
      <alignment horizontal="center"/>
    </xf>
    <xf numFmtId="10" fontId="0" fillId="9" borderId="34" xfId="1" applyNumberFormat="1" applyFont="1" applyFill="1" applyBorder="1" applyAlignment="1">
      <alignment horizontal="center"/>
    </xf>
    <xf numFmtId="10" fontId="0" fillId="5" borderId="28" xfId="1" applyNumberFormat="1" applyFont="1" applyFill="1" applyBorder="1" applyAlignment="1">
      <alignment horizontal="center"/>
    </xf>
    <xf numFmtId="10" fontId="0" fillId="5" borderId="29" xfId="1" applyNumberFormat="1" applyFont="1" applyFill="1" applyBorder="1" applyAlignment="1">
      <alignment horizontal="center"/>
    </xf>
    <xf numFmtId="10" fontId="0" fillId="5" borderId="34" xfId="1" applyNumberFormat="1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2" borderId="29" xfId="0" applyNumberFormat="1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164" fontId="0" fillId="12" borderId="33" xfId="0" applyNumberFormat="1" applyFill="1" applyBorder="1" applyAlignment="1">
      <alignment horizontal="center"/>
    </xf>
    <xf numFmtId="164" fontId="0" fillId="12" borderId="34" xfId="0" applyNumberFormat="1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164" fontId="0" fillId="12" borderId="27" xfId="0" applyNumberFormat="1" applyFill="1" applyBorder="1" applyAlignment="1">
      <alignment horizontal="center"/>
    </xf>
    <xf numFmtId="164" fontId="0" fillId="12" borderId="28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2" borderId="27" xfId="0" applyFont="1" applyFill="1" applyBorder="1" applyAlignment="1">
      <alignment horizontal="center"/>
    </xf>
    <xf numFmtId="164" fontId="0" fillId="12" borderId="27" xfId="0" applyNumberFormat="1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164" fontId="0" fillId="12" borderId="1" xfId="0" applyNumberFormat="1" applyFont="1" applyFill="1" applyBorder="1" applyAlignment="1">
      <alignment horizontal="center"/>
    </xf>
    <xf numFmtId="0" fontId="0" fillId="12" borderId="33" xfId="0" applyFont="1" applyFill="1" applyBorder="1" applyAlignment="1">
      <alignment horizontal="center"/>
    </xf>
    <xf numFmtId="164" fontId="0" fillId="12" borderId="33" xfId="0" applyNumberFormat="1" applyFont="1" applyFill="1" applyBorder="1" applyAlignment="1">
      <alignment horizontal="center"/>
    </xf>
    <xf numFmtId="0" fontId="0" fillId="12" borderId="13" xfId="0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9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33" xfId="0" applyNumberFormat="1" applyBorder="1" applyAlignment="1">
      <alignment horizontal="center"/>
    </xf>
    <xf numFmtId="166" fontId="0" fillId="0" borderId="34" xfId="0" applyNumberFormat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quotePrefix="1" applyAlignment="1">
      <alignment horizontal="left"/>
    </xf>
    <xf numFmtId="0" fontId="0" fillId="0" borderId="22" xfId="0" quotePrefix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37" xfId="0" applyFill="1" applyBorder="1" applyAlignment="1">
      <alignment horizontal="center"/>
    </xf>
    <xf numFmtId="0" fontId="0" fillId="12" borderId="35" xfId="0" applyFont="1" applyFill="1" applyBorder="1" applyAlignment="1">
      <alignment horizontal="center"/>
    </xf>
    <xf numFmtId="0" fontId="0" fillId="12" borderId="9" xfId="0" applyFont="1" applyFill="1" applyBorder="1" applyAlignment="1">
      <alignment horizontal="center"/>
    </xf>
    <xf numFmtId="0" fontId="0" fillId="12" borderId="36" xfId="0" applyFont="1" applyFill="1" applyBorder="1" applyAlignment="1">
      <alignment horizontal="center"/>
    </xf>
    <xf numFmtId="0" fontId="0" fillId="12" borderId="37" xfId="0" applyFont="1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0" xfId="0" applyNumberFormat="1" applyAlignment="1">
      <alignment horizontal="left" vertical="top" wrapText="1"/>
    </xf>
    <xf numFmtId="0" fontId="3" fillId="10" borderId="2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18" borderId="10" xfId="0" applyFont="1" applyFill="1" applyBorder="1" applyAlignment="1">
      <alignment horizontal="center"/>
    </xf>
    <xf numFmtId="0" fontId="3" fillId="18" borderId="11" xfId="0" applyFont="1" applyFill="1" applyBorder="1" applyAlignment="1">
      <alignment horizontal="center"/>
    </xf>
    <xf numFmtId="0" fontId="3" fillId="18" borderId="12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3" fillId="18" borderId="15" xfId="0" applyFont="1" applyFill="1" applyBorder="1" applyAlignment="1">
      <alignment horizontal="center"/>
    </xf>
    <xf numFmtId="0" fontId="3" fillId="18" borderId="22" xfId="0" applyFont="1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1" borderId="2" xfId="0" quotePrefix="1" applyFill="1" applyBorder="1" applyAlignment="1">
      <alignment horizontal="center"/>
    </xf>
    <xf numFmtId="0" fontId="0" fillId="21" borderId="4" xfId="0" quotePrefix="1" applyFill="1" applyBorder="1" applyAlignment="1">
      <alignment horizontal="center"/>
    </xf>
    <xf numFmtId="0" fontId="0" fillId="21" borderId="6" xfId="0" quotePrefix="1" applyFill="1" applyBorder="1" applyAlignment="1">
      <alignment horizontal="center"/>
    </xf>
    <xf numFmtId="0" fontId="0" fillId="0" borderId="0" xfId="0" applyFont="1" applyAlignment="1"/>
    <xf numFmtId="164" fontId="0" fillId="0" borderId="0" xfId="0" applyNumberFormat="1" applyFill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0" fontId="0" fillId="9" borderId="1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2"/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0" fillId="9" borderId="3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166" fontId="0" fillId="14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65" fontId="0" fillId="9" borderId="1" xfId="1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65" fontId="0" fillId="5" borderId="1" xfId="1" applyNumberFormat="1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6" fontId="0" fillId="14" borderId="1" xfId="0" applyNumberFormat="1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3" fillId="11" borderId="39" xfId="0" applyFont="1" applyFill="1" applyBorder="1" applyAlignment="1">
      <alignment horizontal="center"/>
    </xf>
    <xf numFmtId="0" fontId="3" fillId="11" borderId="40" xfId="0" applyFont="1" applyFill="1" applyBorder="1" applyAlignment="1">
      <alignment horizontal="center"/>
    </xf>
    <xf numFmtId="0" fontId="3" fillId="11" borderId="41" xfId="0" applyFont="1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6" borderId="39" xfId="0" applyFont="1" applyFill="1" applyBorder="1" applyAlignment="1">
      <alignment horizontal="center"/>
    </xf>
    <xf numFmtId="0" fontId="2" fillId="6" borderId="40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19" borderId="42" xfId="0" applyFont="1" applyFill="1" applyBorder="1" applyAlignment="1">
      <alignment horizontal="center"/>
    </xf>
    <xf numFmtId="0" fontId="8" fillId="0" borderId="0" xfId="2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9" fontId="2" fillId="20" borderId="1" xfId="1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/>
    </xf>
    <xf numFmtId="0" fontId="2" fillId="6" borderId="46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22" fontId="13" fillId="0" borderId="0" xfId="0" applyNumberFormat="1" applyFont="1" applyAlignment="1">
      <alignment horizontal="left"/>
    </xf>
    <xf numFmtId="0" fontId="3" fillId="14" borderId="0" xfId="0" applyFont="1" applyFill="1" applyAlignment="1">
      <alignment horizontal="left"/>
    </xf>
    <xf numFmtId="0" fontId="3" fillId="14" borderId="0" xfId="0" applyFont="1" applyFill="1"/>
    <xf numFmtId="0" fontId="0" fillId="22" borderId="1" xfId="0" applyFill="1" applyBorder="1" applyAlignment="1">
      <alignment horizontal="center"/>
    </xf>
    <xf numFmtId="0" fontId="0" fillId="22" borderId="5" xfId="0" applyFill="1" applyBorder="1" applyAlignment="1"/>
    <xf numFmtId="0" fontId="0" fillId="23" borderId="1" xfId="0" applyFill="1" applyBorder="1" applyAlignment="1">
      <alignment horizontal="center"/>
    </xf>
    <xf numFmtId="0" fontId="0" fillId="23" borderId="5" xfId="0" applyFill="1" applyBorder="1" applyAlignment="1"/>
    <xf numFmtId="0" fontId="0" fillId="24" borderId="1" xfId="0" applyFill="1" applyBorder="1" applyAlignment="1">
      <alignment horizontal="center"/>
    </xf>
    <xf numFmtId="0" fontId="0" fillId="24" borderId="1" xfId="0" applyFill="1" applyBorder="1" applyAlignment="1">
      <alignment horizontal="left"/>
    </xf>
    <xf numFmtId="0" fontId="0" fillId="25" borderId="1" xfId="0" applyFill="1" applyBorder="1" applyAlignment="1">
      <alignment horizontal="center"/>
    </xf>
    <xf numFmtId="0" fontId="0" fillId="25" borderId="1" xfId="0" applyFill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14" fillId="26" borderId="1" xfId="0" applyFont="1" applyFill="1" applyBorder="1" applyAlignment="1">
      <alignment horizontal="left"/>
    </xf>
    <xf numFmtId="0" fontId="20" fillId="0" borderId="0" xfId="0" applyFont="1" applyAlignment="1"/>
  </cellXfs>
  <cellStyles count="16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Hyperlink 2" xfId="7"/>
    <cellStyle name="Normal" xfId="0" builtinId="0"/>
    <cellStyle name="Normal 2" xfId="8"/>
    <cellStyle name="Normal 2 2" xfId="9"/>
    <cellStyle name="Normal 2 3" xfId="10"/>
    <cellStyle name="Normal 3" xfId="11"/>
    <cellStyle name="Normal 4" xfId="12"/>
    <cellStyle name="Normal 5" xfId="13"/>
    <cellStyle name="Percent" xfId="1" builtinId="5"/>
    <cellStyle name="Percent 2" xfId="14"/>
    <cellStyle name="Percent 2 2" xfId="15"/>
  </cellStyles>
  <dxfs count="130"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4" Type="http://schemas.openxmlformats.org/officeDocument/2006/relationships/image" Target="../media/image15.png"/><Relationship Id="rId1" Type="http://schemas.openxmlformats.org/officeDocument/2006/relationships/image" Target="../media/image12.jpeg"/><Relationship Id="rId2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711574</xdr:colOff>
      <xdr:row>10</xdr:row>
      <xdr:rowOff>76573</xdr:rowOff>
    </xdr:from>
    <xdr:to>
      <xdr:col>3</xdr:col>
      <xdr:colOff>3676494</xdr:colOff>
      <xdr:row>27</xdr:row>
      <xdr:rowOff>151280</xdr:rowOff>
    </xdr:to>
    <xdr:grpSp>
      <xdr:nvGrpSpPr>
        <xdr:cNvPr id="2" name="Group 1"/>
        <xdr:cNvGrpSpPr/>
      </xdr:nvGrpSpPr>
      <xdr:grpSpPr>
        <a:xfrm>
          <a:off x="9496986" y="2011455"/>
          <a:ext cx="3838979" cy="3376707"/>
          <a:chOff x="2060472" y="1117131"/>
          <a:chExt cx="3732524" cy="3658431"/>
        </a:xfrm>
      </xdr:grpSpPr>
      <xdr:sp macro="" textlink="">
        <xdr:nvSpPr>
          <xdr:cNvPr id="3" name="Rectangle 2"/>
          <xdr:cNvSpPr/>
        </xdr:nvSpPr>
        <xdr:spPr>
          <a:xfrm>
            <a:off x="2060472" y="1117131"/>
            <a:ext cx="3732524" cy="3658431"/>
          </a:xfrm>
          <a:prstGeom prst="rect">
            <a:avLst/>
          </a:prstGeom>
          <a:solidFill>
            <a:schemeClr val="bg1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" name="Rectangle 3"/>
          <xdr:cNvSpPr/>
        </xdr:nvSpPr>
        <xdr:spPr>
          <a:xfrm rot="1980570">
            <a:off x="3596311" y="1876877"/>
            <a:ext cx="439112" cy="1810843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5" name="Straight Connector 4"/>
          <xdr:cNvCxnSpPr/>
        </xdr:nvCxnSpPr>
        <xdr:spPr>
          <a:xfrm flipH="1">
            <a:off x="2983278" y="1420570"/>
            <a:ext cx="1726922" cy="26404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 flipH="1" flipV="1">
            <a:off x="3193319" y="2402872"/>
            <a:ext cx="1299918" cy="712638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846739" y="1595431"/>
            <a:ext cx="0" cy="225668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/>
          <xdr:cNvSpPr txBox="1"/>
        </xdr:nvSpPr>
        <xdr:spPr>
          <a:xfrm>
            <a:off x="3360231" y="1226099"/>
            <a:ext cx="1078184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Y (depth)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2595001" y="2464167"/>
            <a:ext cx="1233403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X crossline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2115767" y="4060986"/>
            <a:ext cx="2322648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Z (inline with gun-target axis)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845620" y="3430344"/>
            <a:ext cx="1729160" cy="461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Grey is couch at home position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2</xdr:row>
      <xdr:rowOff>133350</xdr:rowOff>
    </xdr:from>
    <xdr:to>
      <xdr:col>11</xdr:col>
      <xdr:colOff>266700</xdr:colOff>
      <xdr:row>13</xdr:row>
      <xdr:rowOff>94684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4075" y="514350"/>
          <a:ext cx="3438525" cy="20568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390525</xdr:colOff>
      <xdr:row>0</xdr:row>
      <xdr:rowOff>142875</xdr:rowOff>
    </xdr:from>
    <xdr:to>
      <xdr:col>18</xdr:col>
      <xdr:colOff>523154</xdr:colOff>
      <xdr:row>20</xdr:row>
      <xdr:rowOff>137348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4950" y="142875"/>
          <a:ext cx="4399829" cy="3804473"/>
        </a:xfrm>
        <a:prstGeom prst="rect">
          <a:avLst/>
        </a:prstGeom>
      </xdr:spPr>
    </xdr:pic>
    <xdr:clientData/>
  </xdr:twoCellAnchor>
  <xdr:twoCellAnchor editAs="oneCell">
    <xdr:from>
      <xdr:col>4</xdr:col>
      <xdr:colOff>540215</xdr:colOff>
      <xdr:row>1</xdr:row>
      <xdr:rowOff>66675</xdr:rowOff>
    </xdr:from>
    <xdr:to>
      <xdr:col>10</xdr:col>
      <xdr:colOff>342900</xdr:colOff>
      <xdr:row>18</xdr:row>
      <xdr:rowOff>98036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7440" y="257175"/>
          <a:ext cx="3460285" cy="326986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238124</xdr:colOff>
      <xdr:row>0</xdr:row>
      <xdr:rowOff>0</xdr:rowOff>
    </xdr:from>
    <xdr:to>
      <xdr:col>15</xdr:col>
      <xdr:colOff>581025</xdr:colOff>
      <xdr:row>20</xdr:row>
      <xdr:rowOff>16206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2724" y="0"/>
          <a:ext cx="5219701" cy="38262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228599</xdr:colOff>
      <xdr:row>14</xdr:row>
      <xdr:rowOff>149353</xdr:rowOff>
    </xdr:from>
    <xdr:to>
      <xdr:col>17</xdr:col>
      <xdr:colOff>409574</xdr:colOff>
      <xdr:row>25</xdr:row>
      <xdr:rowOff>129488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49" y="2816353"/>
          <a:ext cx="3838575" cy="2161360"/>
        </a:xfrm>
        <a:prstGeom prst="rect">
          <a:avLst/>
        </a:prstGeom>
      </xdr:spPr>
    </xdr:pic>
    <xdr:clientData/>
  </xdr:twoCellAnchor>
  <xdr:twoCellAnchor editAs="oneCell">
    <xdr:from>
      <xdr:col>11</xdr:col>
      <xdr:colOff>233324</xdr:colOff>
      <xdr:row>26</xdr:row>
      <xdr:rowOff>173128</xdr:rowOff>
    </xdr:from>
    <xdr:to>
      <xdr:col>17</xdr:col>
      <xdr:colOff>414299</xdr:colOff>
      <xdr:row>38</xdr:row>
      <xdr:rowOff>863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1874" y="5211853"/>
          <a:ext cx="3838575" cy="2161360"/>
        </a:xfrm>
        <a:prstGeom prst="rect">
          <a:avLst/>
        </a:prstGeom>
      </xdr:spPr>
    </xdr:pic>
    <xdr:clientData/>
  </xdr:twoCellAnchor>
  <xdr:twoCellAnchor editAs="oneCell">
    <xdr:from>
      <xdr:col>11</xdr:col>
      <xdr:colOff>221399</xdr:colOff>
      <xdr:row>39</xdr:row>
      <xdr:rowOff>37378</xdr:rowOff>
    </xdr:from>
    <xdr:to>
      <xdr:col>17</xdr:col>
      <xdr:colOff>402374</xdr:colOff>
      <xdr:row>50</xdr:row>
      <xdr:rowOff>103238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9949" y="7600228"/>
          <a:ext cx="3838575" cy="216136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0</xdr:row>
      <xdr:rowOff>85725</xdr:rowOff>
    </xdr:from>
    <xdr:to>
      <xdr:col>15</xdr:col>
      <xdr:colOff>409575</xdr:colOff>
      <xdr:row>13</xdr:row>
      <xdr:rowOff>178482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85725"/>
          <a:ext cx="4572000" cy="2569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114300</xdr:rowOff>
    </xdr:from>
    <xdr:to>
      <xdr:col>13</xdr:col>
      <xdr:colOff>599562</xdr:colOff>
      <xdr:row>16</xdr:row>
      <xdr:rowOff>186311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114300"/>
          <a:ext cx="3361812" cy="31200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0</xdr:row>
      <xdr:rowOff>28575</xdr:rowOff>
    </xdr:from>
    <xdr:to>
      <xdr:col>18</xdr:col>
      <xdr:colOff>456422</xdr:colOff>
      <xdr:row>17</xdr:row>
      <xdr:rowOff>94837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28575"/>
          <a:ext cx="6228572" cy="3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314326</xdr:colOff>
      <xdr:row>0</xdr:row>
      <xdr:rowOff>57150</xdr:rowOff>
    </xdr:from>
    <xdr:to>
      <xdr:col>13</xdr:col>
      <xdr:colOff>188570</xdr:colOff>
      <xdr:row>20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1" y="57150"/>
          <a:ext cx="2979394" cy="3848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123825</xdr:rowOff>
    </xdr:from>
    <xdr:to>
      <xdr:col>12</xdr:col>
      <xdr:colOff>310390</xdr:colOff>
      <xdr:row>19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123825"/>
          <a:ext cx="3948940" cy="3609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123825</xdr:rowOff>
    </xdr:from>
    <xdr:to>
      <xdr:col>12</xdr:col>
      <xdr:colOff>310390</xdr:colOff>
      <xdr:row>19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7425" y="123825"/>
          <a:ext cx="3948940" cy="3609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161926</xdr:rowOff>
    </xdr:from>
    <xdr:to>
      <xdr:col>10</xdr:col>
      <xdr:colOff>485775</xdr:colOff>
      <xdr:row>20</xdr:row>
      <xdr:rowOff>37131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4875" y="161926"/>
          <a:ext cx="2219325" cy="37042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114300</xdr:rowOff>
    </xdr:to>
    <xdr:sp macro="" textlink="">
      <xdr:nvSpPr>
        <xdr:cNvPr id="2" name="AutoShape 1" descr="https://9ynxka-bn1306.files.1drv.com/y2pSVzzox8DE-PnGenFFfWgzDnA7zpdQxPCJzuxMN2hMYm2VtKHoX9sOtP_5PKdlqv21IA1Qe-ooXiQpQSt_9KCaOFHKZUTrrsJwblmgW85iP88UtbbC4i8Tmkqt7Kg0uNt5QIqJGVfPjWDWCR9VDy8zQk4e30P8WwPshpc6A_uxCI/WP_20150504_002.jpg"/>
        <xdr:cNvSpPr>
          <a:spLocks noChangeAspect="1" noChangeArrowheads="1"/>
        </xdr:cNvSpPr>
      </xdr:nvSpPr>
      <xdr:spPr bwMode="auto">
        <a:xfrm>
          <a:off x="3302000" y="3289300"/>
          <a:ext cx="304800" cy="2921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600076</xdr:colOff>
      <xdr:row>0</xdr:row>
      <xdr:rowOff>57150</xdr:rowOff>
    </xdr:from>
    <xdr:to>
      <xdr:col>14</xdr:col>
      <xdr:colOff>330199</xdr:colOff>
      <xdr:row>16</xdr:row>
      <xdr:rowOff>190499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6" y="57150"/>
          <a:ext cx="3378198" cy="3181349"/>
        </a:xfrm>
        <a:prstGeom prst="rect">
          <a:avLst/>
        </a:prstGeom>
      </xdr:spPr>
    </xdr:pic>
    <xdr:clientData/>
  </xdr:twoCellAnchor>
  <xdr:twoCellAnchor editAs="oneCell">
    <xdr:from>
      <xdr:col>14</xdr:col>
      <xdr:colOff>320932</xdr:colOff>
      <xdr:row>0</xdr:row>
      <xdr:rowOff>57149</xdr:rowOff>
    </xdr:from>
    <xdr:to>
      <xdr:col>20</xdr:col>
      <xdr:colOff>137615</xdr:colOff>
      <xdr:row>16</xdr:row>
      <xdr:rowOff>180975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95" b="31601"/>
        <a:stretch/>
      </xdr:blipFill>
      <xdr:spPr>
        <a:xfrm>
          <a:off x="10398382" y="57149"/>
          <a:ext cx="3474283" cy="3171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../TG119/IMRT_VMAT%20Results%20Table%20.xlsx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../Downloads/Cheese%20Phantom/Film%20and%20IC/MPPG%207.4%20Measurements.xlsx" TargetMode="External"/><Relationship Id="rId2" Type="http://schemas.openxmlformats.org/officeDocument/2006/relationships/hyperlink" Target="../Downloads/Cheese%20Phantom/Results/Summary%20PPT.pptx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D31"/>
  <sheetViews>
    <sheetView topLeftCell="A2" zoomScale="170" zoomScaleNormal="170" zoomScalePageLayoutView="170" workbookViewId="0">
      <selection activeCell="C6" sqref="C6"/>
    </sheetView>
  </sheetViews>
  <sheetFormatPr baseColWidth="10" defaultColWidth="11.5" defaultRowHeight="15" x14ac:dyDescent="0.2"/>
  <cols>
    <col min="1" max="1" width="24.33203125" style="340" customWidth="1"/>
    <col min="2" max="2" width="91" style="340" customWidth="1"/>
    <col min="3" max="3" width="11.5" style="340"/>
    <col min="4" max="4" width="79.83203125" style="340" customWidth="1"/>
    <col min="5" max="16384" width="11.5" style="340"/>
  </cols>
  <sheetData>
    <row r="1" spans="1:4" x14ac:dyDescent="0.2">
      <c r="A1" s="341" t="s">
        <v>273</v>
      </c>
    </row>
    <row r="3" spans="1:4" x14ac:dyDescent="0.2">
      <c r="A3" s="340" t="s">
        <v>274</v>
      </c>
      <c r="C3" s="340" t="s">
        <v>275</v>
      </c>
      <c r="D3" s="417" t="s">
        <v>276</v>
      </c>
    </row>
    <row r="4" spans="1:4" x14ac:dyDescent="0.2">
      <c r="A4" s="340" t="s">
        <v>277</v>
      </c>
      <c r="C4" s="340">
        <v>1</v>
      </c>
      <c r="D4" s="417"/>
    </row>
    <row r="5" spans="1:4" x14ac:dyDescent="0.2">
      <c r="A5" s="340" t="s">
        <v>278</v>
      </c>
      <c r="C5" s="340">
        <v>2</v>
      </c>
      <c r="D5" s="340" t="s">
        <v>279</v>
      </c>
    </row>
    <row r="6" spans="1:4" x14ac:dyDescent="0.2">
      <c r="A6" s="418" t="s">
        <v>280</v>
      </c>
      <c r="B6" s="217"/>
    </row>
    <row r="7" spans="1:4" x14ac:dyDescent="0.2">
      <c r="A7" s="418" t="s">
        <v>281</v>
      </c>
    </row>
    <row r="8" spans="1:4" ht="14" customHeight="1" x14ac:dyDescent="0.2">
      <c r="A8" s="418" t="s">
        <v>282</v>
      </c>
      <c r="B8" s="419"/>
    </row>
    <row r="9" spans="1:4" ht="16" x14ac:dyDescent="0.2">
      <c r="A9" s="418" t="s">
        <v>283</v>
      </c>
      <c r="B9" s="419"/>
    </row>
    <row r="10" spans="1:4" x14ac:dyDescent="0.2">
      <c r="A10" s="418" t="s">
        <v>284</v>
      </c>
    </row>
    <row r="12" spans="1:4" x14ac:dyDescent="0.2">
      <c r="A12" s="420" t="s">
        <v>285</v>
      </c>
      <c r="B12" s="421" t="s">
        <v>286</v>
      </c>
    </row>
    <row r="13" spans="1:4" x14ac:dyDescent="0.2">
      <c r="A13" s="422" t="s">
        <v>287</v>
      </c>
      <c r="B13" s="423"/>
    </row>
    <row r="14" spans="1:4" x14ac:dyDescent="0.2">
      <c r="A14" s="422" t="s">
        <v>288</v>
      </c>
      <c r="B14" s="423"/>
    </row>
    <row r="15" spans="1:4" x14ac:dyDescent="0.2">
      <c r="A15" s="422" t="s">
        <v>289</v>
      </c>
      <c r="B15" s="423"/>
    </row>
    <row r="16" spans="1:4" x14ac:dyDescent="0.2">
      <c r="A16" s="424" t="s">
        <v>290</v>
      </c>
      <c r="B16" s="425"/>
    </row>
    <row r="17" spans="1:2" x14ac:dyDescent="0.2">
      <c r="A17" s="424" t="s">
        <v>291</v>
      </c>
      <c r="B17" s="425"/>
    </row>
    <row r="18" spans="1:2" x14ac:dyDescent="0.2">
      <c r="A18" s="424" t="s">
        <v>292</v>
      </c>
      <c r="B18" s="425"/>
    </row>
    <row r="19" spans="1:2" x14ac:dyDescent="0.2">
      <c r="A19" s="424" t="s">
        <v>293</v>
      </c>
      <c r="B19" s="425"/>
    </row>
    <row r="20" spans="1:2" x14ac:dyDescent="0.2">
      <c r="A20" s="424" t="s">
        <v>294</v>
      </c>
      <c r="B20" s="425"/>
    </row>
    <row r="21" spans="1:2" x14ac:dyDescent="0.2">
      <c r="A21" s="424" t="s">
        <v>295</v>
      </c>
      <c r="B21" s="425"/>
    </row>
    <row r="22" spans="1:2" x14ac:dyDescent="0.2">
      <c r="A22" s="426" t="s">
        <v>296</v>
      </c>
      <c r="B22" s="427"/>
    </row>
    <row r="23" spans="1:2" x14ac:dyDescent="0.2">
      <c r="A23" s="426" t="s">
        <v>297</v>
      </c>
      <c r="B23" s="427"/>
    </row>
    <row r="24" spans="1:2" x14ac:dyDescent="0.2">
      <c r="A24" s="428" t="s">
        <v>298</v>
      </c>
      <c r="B24" s="429"/>
    </row>
    <row r="25" spans="1:2" x14ac:dyDescent="0.2">
      <c r="A25" s="428" t="s">
        <v>299</v>
      </c>
      <c r="B25" s="429"/>
    </row>
    <row r="26" spans="1:2" x14ac:dyDescent="0.2">
      <c r="A26" s="428" t="s">
        <v>300</v>
      </c>
      <c r="B26" s="429"/>
    </row>
    <row r="27" spans="1:2" x14ac:dyDescent="0.2">
      <c r="A27" s="428" t="s">
        <v>301</v>
      </c>
      <c r="B27" s="429"/>
    </row>
    <row r="28" spans="1:2" x14ac:dyDescent="0.2">
      <c r="A28" s="428" t="s">
        <v>302</v>
      </c>
      <c r="B28" s="429"/>
    </row>
    <row r="29" spans="1:2" x14ac:dyDescent="0.2">
      <c r="A29" s="430">
        <v>8.1</v>
      </c>
      <c r="B29" s="431"/>
    </row>
    <row r="30" spans="1:2" x14ac:dyDescent="0.2">
      <c r="A30" s="430">
        <v>8.1999999999999993</v>
      </c>
      <c r="B30" s="431"/>
    </row>
    <row r="31" spans="1:2" x14ac:dyDescent="0.2">
      <c r="A31" s="430">
        <v>8.3000000000000007</v>
      </c>
      <c r="B31" s="431"/>
    </row>
  </sheetData>
  <mergeCells count="1">
    <mergeCell ref="D3:D4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H41"/>
  <sheetViews>
    <sheetView workbookViewId="0">
      <selection activeCell="I32" sqref="I32"/>
    </sheetView>
  </sheetViews>
  <sheetFormatPr baseColWidth="10" defaultColWidth="8.83203125" defaultRowHeight="15" x14ac:dyDescent="0.2"/>
  <cols>
    <col min="1" max="1" width="13.1640625" style="70" customWidth="1"/>
    <col min="2" max="2" width="10.33203125" style="70" customWidth="1"/>
    <col min="3" max="3" width="9.1640625" style="70" bestFit="1" customWidth="1"/>
    <col min="4" max="4" width="8.5" style="70" customWidth="1"/>
    <col min="5" max="9" width="8.83203125" style="70"/>
    <col min="10" max="10" width="10" style="70" bestFit="1" customWidth="1"/>
    <col min="11" max="12" width="8.83203125" style="70"/>
    <col min="13" max="13" width="10.33203125" style="70" customWidth="1"/>
    <col min="14" max="16384" width="8.83203125" style="70"/>
  </cols>
  <sheetData>
    <row r="1" spans="1:8" x14ac:dyDescent="0.2">
      <c r="A1" s="73" t="s">
        <v>11</v>
      </c>
      <c r="B1" s="72">
        <v>5.9</v>
      </c>
    </row>
    <row r="2" spans="1:8" x14ac:dyDescent="0.2">
      <c r="A2" s="73" t="s">
        <v>6</v>
      </c>
      <c r="B2" s="72" t="s">
        <v>112</v>
      </c>
    </row>
    <row r="4" spans="1:8" ht="15" customHeight="1" x14ac:dyDescent="0.2">
      <c r="A4" s="73" t="s">
        <v>13</v>
      </c>
      <c r="B4" s="360" t="s">
        <v>230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113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114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6" spans="1:8" ht="16" thickBot="1" x14ac:dyDescent="0.25"/>
    <row r="17" spans="1:7" ht="16" thickBot="1" x14ac:dyDescent="0.25">
      <c r="A17" s="156" t="s">
        <v>21</v>
      </c>
      <c r="B17" s="157" t="s">
        <v>121</v>
      </c>
      <c r="C17" s="157" t="s">
        <v>122</v>
      </c>
      <c r="D17" s="157" t="s">
        <v>126</v>
      </c>
      <c r="E17" s="158" t="s">
        <v>69</v>
      </c>
      <c r="F17" s="159" t="s">
        <v>70</v>
      </c>
      <c r="G17" s="70" t="s">
        <v>123</v>
      </c>
    </row>
    <row r="18" spans="1:7" x14ac:dyDescent="0.2">
      <c r="A18" s="167" t="s">
        <v>30</v>
      </c>
      <c r="B18" s="168">
        <v>60</v>
      </c>
      <c r="C18" s="168" t="s">
        <v>124</v>
      </c>
      <c r="D18" s="168" t="s">
        <v>127</v>
      </c>
      <c r="E18" s="160"/>
      <c r="F18" s="163"/>
    </row>
    <row r="19" spans="1:7" x14ac:dyDescent="0.2">
      <c r="A19" s="169" t="s">
        <v>30</v>
      </c>
      <c r="B19" s="170">
        <v>60</v>
      </c>
      <c r="C19" s="170" t="s">
        <v>125</v>
      </c>
      <c r="D19" s="170" t="s">
        <v>127</v>
      </c>
      <c r="E19" s="18"/>
      <c r="F19" s="164"/>
    </row>
    <row r="20" spans="1:7" x14ac:dyDescent="0.2">
      <c r="A20" s="171" t="s">
        <v>34</v>
      </c>
      <c r="B20" s="172">
        <v>60</v>
      </c>
      <c r="C20" s="172" t="s">
        <v>124</v>
      </c>
      <c r="D20" s="172" t="s">
        <v>127</v>
      </c>
      <c r="E20" s="161"/>
      <c r="F20" s="165"/>
    </row>
    <row r="21" spans="1:7" ht="16" thickBot="1" x14ac:dyDescent="0.25">
      <c r="A21" s="173" t="s">
        <v>34</v>
      </c>
      <c r="B21" s="174">
        <v>60</v>
      </c>
      <c r="C21" s="174" t="s">
        <v>125</v>
      </c>
      <c r="D21" s="174" t="s">
        <v>127</v>
      </c>
      <c r="E21" s="162"/>
      <c r="F21" s="166"/>
    </row>
    <row r="22" spans="1:7" x14ac:dyDescent="0.2">
      <c r="A22" s="167" t="s">
        <v>30</v>
      </c>
      <c r="B22" s="168">
        <v>60</v>
      </c>
      <c r="C22" s="168" t="s">
        <v>124</v>
      </c>
      <c r="D22" s="168" t="s">
        <v>89</v>
      </c>
      <c r="E22" s="160"/>
      <c r="F22" s="163"/>
    </row>
    <row r="23" spans="1:7" x14ac:dyDescent="0.2">
      <c r="A23" s="169" t="s">
        <v>30</v>
      </c>
      <c r="B23" s="170">
        <v>60</v>
      </c>
      <c r="C23" s="170" t="s">
        <v>125</v>
      </c>
      <c r="D23" s="170" t="s">
        <v>89</v>
      </c>
      <c r="E23" s="18"/>
      <c r="F23" s="164"/>
    </row>
    <row r="24" spans="1:7" x14ac:dyDescent="0.2">
      <c r="A24" s="169" t="s">
        <v>30</v>
      </c>
      <c r="B24" s="170">
        <v>45</v>
      </c>
      <c r="C24" s="170" t="s">
        <v>124</v>
      </c>
      <c r="D24" s="170" t="s">
        <v>89</v>
      </c>
      <c r="E24" s="18"/>
      <c r="F24" s="164"/>
    </row>
    <row r="25" spans="1:7" x14ac:dyDescent="0.2">
      <c r="A25" s="169" t="s">
        <v>30</v>
      </c>
      <c r="B25" s="170">
        <v>30</v>
      </c>
      <c r="C25" s="170" t="s">
        <v>124</v>
      </c>
      <c r="D25" s="170" t="s">
        <v>89</v>
      </c>
      <c r="E25" s="18"/>
      <c r="F25" s="164"/>
    </row>
    <row r="26" spans="1:7" x14ac:dyDescent="0.2">
      <c r="A26" s="169" t="s">
        <v>30</v>
      </c>
      <c r="B26" s="170">
        <v>25</v>
      </c>
      <c r="C26" s="170" t="s">
        <v>124</v>
      </c>
      <c r="D26" s="170" t="s">
        <v>89</v>
      </c>
      <c r="E26" s="18"/>
      <c r="F26" s="164"/>
    </row>
    <row r="27" spans="1:7" x14ac:dyDescent="0.2">
      <c r="A27" s="169" t="s">
        <v>30</v>
      </c>
      <c r="B27" s="170">
        <v>20</v>
      </c>
      <c r="C27" s="170" t="s">
        <v>124</v>
      </c>
      <c r="D27" s="170" t="s">
        <v>89</v>
      </c>
      <c r="E27" s="18"/>
      <c r="F27" s="164"/>
    </row>
    <row r="28" spans="1:7" x14ac:dyDescent="0.2">
      <c r="A28" s="169" t="s">
        <v>30</v>
      </c>
      <c r="B28" s="170">
        <v>15</v>
      </c>
      <c r="C28" s="170" t="s">
        <v>124</v>
      </c>
      <c r="D28" s="170" t="s">
        <v>89</v>
      </c>
      <c r="E28" s="18"/>
      <c r="F28" s="164"/>
    </row>
    <row r="29" spans="1:7" x14ac:dyDescent="0.2">
      <c r="A29" s="169" t="s">
        <v>30</v>
      </c>
      <c r="B29" s="170">
        <v>10</v>
      </c>
      <c r="C29" s="170" t="s">
        <v>124</v>
      </c>
      <c r="D29" s="170" t="s">
        <v>89</v>
      </c>
      <c r="E29" s="18"/>
      <c r="F29" s="164"/>
    </row>
    <row r="30" spans="1:7" x14ac:dyDescent="0.2">
      <c r="A30" s="171" t="s">
        <v>34</v>
      </c>
      <c r="B30" s="172">
        <v>60</v>
      </c>
      <c r="C30" s="172" t="s">
        <v>124</v>
      </c>
      <c r="D30" s="172" t="s">
        <v>89</v>
      </c>
      <c r="E30" s="161"/>
      <c r="F30" s="165"/>
    </row>
    <row r="31" spans="1:7" x14ac:dyDescent="0.2">
      <c r="A31" s="171" t="s">
        <v>34</v>
      </c>
      <c r="B31" s="172">
        <v>60</v>
      </c>
      <c r="C31" s="172" t="s">
        <v>125</v>
      </c>
      <c r="D31" s="172" t="s">
        <v>89</v>
      </c>
      <c r="E31" s="161"/>
      <c r="F31" s="165"/>
    </row>
    <row r="32" spans="1:7" x14ac:dyDescent="0.2">
      <c r="A32" s="171" t="s">
        <v>34</v>
      </c>
      <c r="B32" s="172">
        <v>45</v>
      </c>
      <c r="C32" s="172" t="s">
        <v>124</v>
      </c>
      <c r="D32" s="172" t="s">
        <v>89</v>
      </c>
      <c r="E32" s="161"/>
      <c r="F32" s="165"/>
    </row>
    <row r="33" spans="1:6" x14ac:dyDescent="0.2">
      <c r="A33" s="171" t="s">
        <v>34</v>
      </c>
      <c r="B33" s="172">
        <v>30</v>
      </c>
      <c r="C33" s="172" t="s">
        <v>124</v>
      </c>
      <c r="D33" s="172" t="s">
        <v>89</v>
      </c>
      <c r="E33" s="161"/>
      <c r="F33" s="165"/>
    </row>
    <row r="34" spans="1:6" x14ac:dyDescent="0.2">
      <c r="A34" s="171" t="s">
        <v>34</v>
      </c>
      <c r="B34" s="172">
        <v>25</v>
      </c>
      <c r="C34" s="172" t="s">
        <v>124</v>
      </c>
      <c r="D34" s="172" t="s">
        <v>89</v>
      </c>
      <c r="E34" s="161"/>
      <c r="F34" s="165"/>
    </row>
    <row r="35" spans="1:6" x14ac:dyDescent="0.2">
      <c r="A35" s="171" t="s">
        <v>34</v>
      </c>
      <c r="B35" s="172">
        <v>20</v>
      </c>
      <c r="C35" s="172" t="s">
        <v>124</v>
      </c>
      <c r="D35" s="172" t="s">
        <v>89</v>
      </c>
      <c r="E35" s="161"/>
      <c r="F35" s="165"/>
    </row>
    <row r="36" spans="1:6" x14ac:dyDescent="0.2">
      <c r="A36" s="171" t="s">
        <v>34</v>
      </c>
      <c r="B36" s="172">
        <v>15</v>
      </c>
      <c r="C36" s="172" t="s">
        <v>124</v>
      </c>
      <c r="D36" s="172" t="s">
        <v>89</v>
      </c>
      <c r="E36" s="161"/>
      <c r="F36" s="165"/>
    </row>
    <row r="37" spans="1:6" ht="16" thickBot="1" x14ac:dyDescent="0.25">
      <c r="A37" s="173" t="s">
        <v>34</v>
      </c>
      <c r="B37" s="174">
        <v>10</v>
      </c>
      <c r="C37" s="174" t="s">
        <v>124</v>
      </c>
      <c r="D37" s="174" t="s">
        <v>89</v>
      </c>
      <c r="E37" s="162"/>
      <c r="F37" s="166"/>
    </row>
    <row r="38" spans="1:6" x14ac:dyDescent="0.2">
      <c r="A38" s="167" t="s">
        <v>30</v>
      </c>
      <c r="B38" s="168">
        <v>60</v>
      </c>
      <c r="C38" s="168" t="s">
        <v>124</v>
      </c>
      <c r="D38" s="168" t="s">
        <v>128</v>
      </c>
      <c r="E38" s="160"/>
      <c r="F38" s="163"/>
    </row>
    <row r="39" spans="1:6" x14ac:dyDescent="0.2">
      <c r="A39" s="169" t="s">
        <v>30</v>
      </c>
      <c r="B39" s="170">
        <v>60</v>
      </c>
      <c r="C39" s="170" t="s">
        <v>125</v>
      </c>
      <c r="D39" s="170" t="s">
        <v>128</v>
      </c>
      <c r="E39" s="18"/>
      <c r="F39" s="164"/>
    </row>
    <row r="40" spans="1:6" x14ac:dyDescent="0.2">
      <c r="A40" s="171" t="s">
        <v>34</v>
      </c>
      <c r="B40" s="172">
        <v>60</v>
      </c>
      <c r="C40" s="172" t="s">
        <v>124</v>
      </c>
      <c r="D40" s="172" t="s">
        <v>128</v>
      </c>
      <c r="E40" s="161"/>
      <c r="F40" s="165"/>
    </row>
    <row r="41" spans="1:6" ht="16" thickBot="1" x14ac:dyDescent="0.25">
      <c r="A41" s="173" t="s">
        <v>34</v>
      </c>
      <c r="B41" s="174">
        <v>60</v>
      </c>
      <c r="C41" s="174" t="s">
        <v>125</v>
      </c>
      <c r="D41" s="174" t="s">
        <v>128</v>
      </c>
      <c r="E41" s="208"/>
      <c r="F41" s="209"/>
    </row>
  </sheetData>
  <mergeCells count="1">
    <mergeCell ref="B4:H8"/>
  </mergeCells>
  <pageMargins left="0.7" right="0.7" top="0.75" bottom="0.75" header="0.3" footer="0.3"/>
  <pageSetup orientation="portrait" verticalDpi="59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J28"/>
  <sheetViews>
    <sheetView topLeftCell="A4" workbookViewId="0">
      <selection activeCell="J7" sqref="J7"/>
    </sheetView>
  </sheetViews>
  <sheetFormatPr baseColWidth="10" defaultColWidth="8.83203125" defaultRowHeight="15" x14ac:dyDescent="0.2"/>
  <cols>
    <col min="1" max="1" width="11.6640625" bestFit="1" customWidth="1"/>
    <col min="2" max="2" width="18.83203125" customWidth="1"/>
    <col min="10" max="10" width="30.1640625" customWidth="1"/>
  </cols>
  <sheetData>
    <row r="1" spans="1:10" x14ac:dyDescent="0.2">
      <c r="A1" s="341" t="s">
        <v>11</v>
      </c>
      <c r="B1" s="217">
        <v>6.1</v>
      </c>
      <c r="C1" s="217"/>
      <c r="D1" s="340"/>
      <c r="E1" s="340"/>
      <c r="F1" s="340"/>
      <c r="G1" s="340"/>
      <c r="H1" s="340"/>
      <c r="I1" s="340"/>
      <c r="J1" s="340"/>
    </row>
    <row r="2" spans="1:10" s="70" customFormat="1" x14ac:dyDescent="0.2">
      <c r="A2" s="341" t="s">
        <v>116</v>
      </c>
      <c r="B2" s="217" t="s">
        <v>115</v>
      </c>
      <c r="C2" s="217"/>
      <c r="D2" s="340"/>
      <c r="E2" s="340"/>
      <c r="F2" s="340"/>
      <c r="G2" s="340"/>
      <c r="H2" s="340"/>
      <c r="I2" s="340"/>
      <c r="J2" s="340"/>
    </row>
    <row r="3" spans="1:10" x14ac:dyDescent="0.2">
      <c r="A3" s="341" t="s">
        <v>6</v>
      </c>
      <c r="B3" s="217" t="s">
        <v>117</v>
      </c>
      <c r="C3" s="217"/>
      <c r="D3" s="340"/>
      <c r="E3" s="340"/>
      <c r="F3" s="340"/>
      <c r="G3" s="340"/>
      <c r="H3" s="340"/>
      <c r="I3" s="340"/>
      <c r="J3" s="340"/>
    </row>
    <row r="4" spans="1:10" x14ac:dyDescent="0.2">
      <c r="A4" s="340"/>
      <c r="B4" s="340"/>
      <c r="C4" s="340"/>
      <c r="D4" s="340"/>
      <c r="E4" s="340"/>
      <c r="F4" s="340"/>
      <c r="G4" s="340"/>
      <c r="H4" s="340"/>
      <c r="I4" s="340"/>
      <c r="J4" s="340"/>
    </row>
    <row r="5" spans="1:10" x14ac:dyDescent="0.2">
      <c r="A5" s="223" t="s">
        <v>231</v>
      </c>
      <c r="B5" s="223" t="s">
        <v>232</v>
      </c>
      <c r="C5" s="223"/>
      <c r="D5" s="223"/>
      <c r="E5" s="223"/>
      <c r="F5" s="223"/>
      <c r="G5" s="223"/>
      <c r="H5" s="223"/>
      <c r="I5" s="340"/>
      <c r="J5" s="223"/>
    </row>
    <row r="6" spans="1:10" x14ac:dyDescent="0.2">
      <c r="A6" s="223"/>
      <c r="B6" s="223"/>
      <c r="C6" s="223"/>
      <c r="D6" s="223"/>
      <c r="E6" s="223"/>
      <c r="F6" s="223"/>
      <c r="G6" s="223"/>
      <c r="H6" s="223"/>
      <c r="I6" s="340"/>
      <c r="J6" s="223"/>
    </row>
    <row r="7" spans="1:10" ht="21" x14ac:dyDescent="0.25">
      <c r="A7" s="223" t="s">
        <v>233</v>
      </c>
      <c r="B7" s="322"/>
      <c r="C7" s="223"/>
      <c r="D7" s="223"/>
      <c r="E7" s="223"/>
      <c r="F7" s="223"/>
      <c r="G7" s="223"/>
      <c r="H7" s="223"/>
      <c r="I7" s="340"/>
      <c r="J7" s="432" t="s">
        <v>303</v>
      </c>
    </row>
    <row r="8" spans="1:10" x14ac:dyDescent="0.2">
      <c r="A8" s="223" t="s">
        <v>234</v>
      </c>
      <c r="B8" s="322"/>
      <c r="C8" s="223"/>
      <c r="D8" s="223"/>
      <c r="E8" s="223"/>
      <c r="F8" s="223"/>
      <c r="G8" s="223"/>
      <c r="H8" s="223"/>
      <c r="I8" s="340"/>
      <c r="J8" s="223"/>
    </row>
    <row r="9" spans="1:10" x14ac:dyDescent="0.2">
      <c r="A9" s="223" t="s">
        <v>235</v>
      </c>
      <c r="B9" s="322"/>
      <c r="C9" s="223"/>
      <c r="D9" s="223"/>
      <c r="E9" s="223"/>
      <c r="F9" s="223"/>
      <c r="G9" s="223"/>
      <c r="H9" s="223"/>
      <c r="I9" s="340"/>
      <c r="J9" s="223"/>
    </row>
    <row r="10" spans="1:10" x14ac:dyDescent="0.2">
      <c r="A10" s="223" t="s">
        <v>236</v>
      </c>
      <c r="B10" s="322"/>
      <c r="C10" s="223"/>
      <c r="D10" s="223"/>
      <c r="E10" s="223"/>
      <c r="F10" s="223"/>
      <c r="G10" s="223"/>
      <c r="H10" s="223"/>
      <c r="I10" s="340"/>
      <c r="J10" s="223"/>
    </row>
    <row r="11" spans="1:10" x14ac:dyDescent="0.2">
      <c r="A11" s="223" t="s">
        <v>237</v>
      </c>
      <c r="B11" s="322"/>
      <c r="C11" s="223"/>
      <c r="D11" s="223"/>
      <c r="E11" s="223"/>
      <c r="F11" s="223"/>
      <c r="G11" s="223"/>
      <c r="H11" s="223"/>
      <c r="I11" s="340"/>
      <c r="J11" s="223"/>
    </row>
    <row r="12" spans="1:10" x14ac:dyDescent="0.2">
      <c r="A12" s="223"/>
      <c r="B12" s="322"/>
      <c r="C12" s="223"/>
      <c r="D12" s="223"/>
      <c r="E12" s="223"/>
      <c r="F12" s="223"/>
      <c r="G12" s="223"/>
      <c r="H12" s="223"/>
      <c r="I12" s="340"/>
      <c r="J12" s="223"/>
    </row>
    <row r="13" spans="1:10" x14ac:dyDescent="0.2">
      <c r="A13" s="223"/>
      <c r="B13" s="322"/>
      <c r="C13" s="223"/>
      <c r="D13" s="223"/>
      <c r="E13" s="223"/>
      <c r="F13" s="223"/>
      <c r="G13" s="223"/>
      <c r="H13" s="223"/>
      <c r="I13" s="340"/>
      <c r="J13" s="223"/>
    </row>
    <row r="14" spans="1:10" ht="19" x14ac:dyDescent="0.25">
      <c r="A14" s="359" t="s">
        <v>238</v>
      </c>
      <c r="B14" s="359"/>
      <c r="C14" s="359"/>
      <c r="D14" s="359"/>
      <c r="E14" s="359"/>
      <c r="F14" s="359"/>
      <c r="G14" s="359"/>
      <c r="H14" s="359"/>
      <c r="I14" s="359"/>
      <c r="J14" s="359"/>
    </row>
    <row r="15" spans="1:10" ht="75" x14ac:dyDescent="0.2">
      <c r="A15" s="345" t="s">
        <v>239</v>
      </c>
      <c r="B15" s="345" t="s">
        <v>240</v>
      </c>
      <c r="C15" s="345" t="s">
        <v>241</v>
      </c>
      <c r="D15" s="346" t="s">
        <v>242</v>
      </c>
      <c r="E15" s="346" t="s">
        <v>243</v>
      </c>
      <c r="F15" s="346" t="s">
        <v>57</v>
      </c>
      <c r="G15" s="347" t="s">
        <v>244</v>
      </c>
      <c r="H15" s="347" t="s">
        <v>245</v>
      </c>
      <c r="I15" s="347" t="s">
        <v>57</v>
      </c>
      <c r="J15" s="347" t="s">
        <v>246</v>
      </c>
    </row>
    <row r="16" spans="1:10" x14ac:dyDescent="0.2">
      <c r="A16" s="348" t="s">
        <v>247</v>
      </c>
      <c r="B16" s="348" t="s">
        <v>248</v>
      </c>
      <c r="C16" s="349"/>
      <c r="D16" s="350">
        <v>1E-3</v>
      </c>
      <c r="E16" s="350"/>
      <c r="F16" s="351">
        <f>(E16-D16)/D16</f>
        <v>-1</v>
      </c>
      <c r="G16" s="352">
        <v>1.1999999999999999E-3</v>
      </c>
      <c r="H16" s="352"/>
      <c r="I16" s="353">
        <f t="shared" ref="I16:I28" si="0">(H16-G16)/G16</f>
        <v>-1</v>
      </c>
      <c r="J16" s="352" t="s">
        <v>248</v>
      </c>
    </row>
    <row r="17" spans="1:10" x14ac:dyDescent="0.2">
      <c r="A17" s="354" t="s">
        <v>249</v>
      </c>
      <c r="B17" s="354" t="s">
        <v>250</v>
      </c>
      <c r="C17" s="355"/>
      <c r="D17" s="356">
        <v>0.312</v>
      </c>
      <c r="E17" s="356"/>
      <c r="F17" s="351">
        <f t="shared" ref="F17:F28" si="1">(E17-D17)/D17</f>
        <v>-1</v>
      </c>
      <c r="G17" s="357">
        <v>0.32</v>
      </c>
      <c r="H17" s="357"/>
      <c r="I17" s="353">
        <f t="shared" si="0"/>
        <v>-1</v>
      </c>
      <c r="J17" s="357" t="s">
        <v>251</v>
      </c>
    </row>
    <row r="18" spans="1:10" x14ac:dyDescent="0.2">
      <c r="A18" s="354" t="s">
        <v>252</v>
      </c>
      <c r="B18" s="354" t="s">
        <v>253</v>
      </c>
      <c r="C18" s="358"/>
      <c r="D18" s="356">
        <v>0.45400000000000001</v>
      </c>
      <c r="E18" s="356"/>
      <c r="F18" s="351">
        <f t="shared" si="1"/>
        <v>-1</v>
      </c>
      <c r="G18" s="357">
        <v>0.47</v>
      </c>
      <c r="H18" s="357"/>
      <c r="I18" s="353">
        <f t="shared" si="0"/>
        <v>-1</v>
      </c>
      <c r="J18" s="357" t="s">
        <v>251</v>
      </c>
    </row>
    <row r="19" spans="1:10" x14ac:dyDescent="0.2">
      <c r="A19" s="354">
        <v>14854</v>
      </c>
      <c r="B19" s="354" t="s">
        <v>254</v>
      </c>
      <c r="C19" s="358"/>
      <c r="D19" s="356">
        <v>0.92500000000000004</v>
      </c>
      <c r="E19" s="356"/>
      <c r="F19" s="351">
        <f t="shared" si="1"/>
        <v>-1</v>
      </c>
      <c r="G19" s="357">
        <v>0.94199999999999995</v>
      </c>
      <c r="H19" s="357"/>
      <c r="I19" s="353">
        <f t="shared" si="0"/>
        <v>-1</v>
      </c>
      <c r="J19" s="357" t="s">
        <v>255</v>
      </c>
    </row>
    <row r="20" spans="1:10" x14ac:dyDescent="0.2">
      <c r="A20" s="354">
        <v>14895</v>
      </c>
      <c r="B20" s="354" t="s">
        <v>256</v>
      </c>
      <c r="C20" s="358"/>
      <c r="D20" s="356">
        <v>0.95599999999999996</v>
      </c>
      <c r="E20" s="356"/>
      <c r="F20" s="351">
        <f t="shared" si="1"/>
        <v>-1</v>
      </c>
      <c r="G20" s="357">
        <v>0.97899999999999998</v>
      </c>
      <c r="H20" s="357"/>
      <c r="I20" s="353">
        <f t="shared" si="0"/>
        <v>-1</v>
      </c>
      <c r="J20" s="357" t="s">
        <v>257</v>
      </c>
    </row>
    <row r="21" spans="1:10" x14ac:dyDescent="0.2">
      <c r="A21" s="354">
        <v>4435</v>
      </c>
      <c r="B21" s="354" t="s">
        <v>258</v>
      </c>
      <c r="C21" s="358"/>
      <c r="D21" s="356">
        <v>0.98899999999999999</v>
      </c>
      <c r="E21" s="356"/>
      <c r="F21" s="351">
        <f t="shared" si="1"/>
        <v>-1</v>
      </c>
      <c r="G21" s="357">
        <v>1.018</v>
      </c>
      <c r="H21" s="357"/>
      <c r="I21" s="353">
        <f t="shared" si="0"/>
        <v>-1</v>
      </c>
      <c r="J21" s="357" t="s">
        <v>259</v>
      </c>
    </row>
    <row r="22" spans="1:10" x14ac:dyDescent="0.2">
      <c r="A22" s="354">
        <v>14913</v>
      </c>
      <c r="B22" s="354" t="s">
        <v>260</v>
      </c>
      <c r="C22" s="358"/>
      <c r="D22" s="356">
        <v>1.0489999999999999</v>
      </c>
      <c r="E22" s="356"/>
      <c r="F22" s="351">
        <f t="shared" si="1"/>
        <v>-1</v>
      </c>
      <c r="G22" s="357">
        <v>1.0529999999999999</v>
      </c>
      <c r="H22" s="357"/>
      <c r="I22" s="353">
        <f t="shared" si="0"/>
        <v>-1</v>
      </c>
      <c r="J22" s="357" t="s">
        <v>259</v>
      </c>
    </row>
    <row r="23" spans="1:10" x14ac:dyDescent="0.2">
      <c r="A23" s="354">
        <v>15029</v>
      </c>
      <c r="B23" s="354" t="s">
        <v>261</v>
      </c>
      <c r="C23" s="358"/>
      <c r="D23" s="356">
        <v>1.0629999999999999</v>
      </c>
      <c r="E23" s="356"/>
      <c r="F23" s="351">
        <f t="shared" si="1"/>
        <v>-1</v>
      </c>
      <c r="G23" s="357">
        <v>1.095</v>
      </c>
      <c r="H23" s="357"/>
      <c r="I23" s="353">
        <f t="shared" si="0"/>
        <v>-1</v>
      </c>
      <c r="J23" s="357" t="s">
        <v>262</v>
      </c>
    </row>
    <row r="24" spans="1:10" x14ac:dyDescent="0.2">
      <c r="A24" s="354">
        <v>14789</v>
      </c>
      <c r="B24" s="354" t="s">
        <v>263</v>
      </c>
      <c r="C24" s="358"/>
      <c r="D24" s="356">
        <v>1.0920000000000001</v>
      </c>
      <c r="E24" s="356"/>
      <c r="F24" s="351">
        <f t="shared" si="1"/>
        <v>-1</v>
      </c>
      <c r="G24" s="357">
        <v>1.139</v>
      </c>
      <c r="H24" s="357"/>
      <c r="I24" s="353">
        <f t="shared" si="0"/>
        <v>-1</v>
      </c>
      <c r="J24" s="357" t="s">
        <v>264</v>
      </c>
    </row>
    <row r="25" spans="1:10" x14ac:dyDescent="0.2">
      <c r="A25" s="354">
        <v>14988</v>
      </c>
      <c r="B25" s="354" t="s">
        <v>265</v>
      </c>
      <c r="C25" s="358"/>
      <c r="D25" s="356">
        <v>1.097</v>
      </c>
      <c r="E25" s="356"/>
      <c r="F25" s="351">
        <f t="shared" si="1"/>
        <v>-1</v>
      </c>
      <c r="G25" s="357">
        <v>1.1439999999999999</v>
      </c>
      <c r="H25" s="357"/>
      <c r="I25" s="353">
        <f t="shared" si="0"/>
        <v>-1</v>
      </c>
      <c r="J25" s="357" t="s">
        <v>266</v>
      </c>
    </row>
    <row r="26" spans="1:10" x14ac:dyDescent="0.2">
      <c r="A26" s="354">
        <v>14905</v>
      </c>
      <c r="B26" s="354" t="s">
        <v>267</v>
      </c>
      <c r="C26" s="358"/>
      <c r="D26" s="356">
        <v>1.2789999999999999</v>
      </c>
      <c r="E26" s="356"/>
      <c r="F26" s="351">
        <f t="shared" si="1"/>
        <v>-1</v>
      </c>
      <c r="G26" s="357">
        <v>1.3340000000000001</v>
      </c>
      <c r="H26" s="357"/>
      <c r="I26" s="353">
        <f t="shared" si="0"/>
        <v>-1</v>
      </c>
      <c r="J26" s="357" t="s">
        <v>268</v>
      </c>
    </row>
    <row r="27" spans="1:10" x14ac:dyDescent="0.2">
      <c r="A27" s="354">
        <v>15899</v>
      </c>
      <c r="B27" s="354" t="s">
        <v>269</v>
      </c>
      <c r="C27" s="358"/>
      <c r="D27" s="356">
        <v>1.472</v>
      </c>
      <c r="E27" s="356"/>
      <c r="F27" s="351">
        <f t="shared" si="1"/>
        <v>-1</v>
      </c>
      <c r="G27" s="357">
        <v>1.5620000000000001</v>
      </c>
      <c r="H27" s="357"/>
      <c r="I27" s="353">
        <f t="shared" si="0"/>
        <v>-1</v>
      </c>
      <c r="J27" s="357" t="s">
        <v>270</v>
      </c>
    </row>
    <row r="28" spans="1:10" x14ac:dyDescent="0.2">
      <c r="A28" s="354">
        <v>14867</v>
      </c>
      <c r="B28" s="354" t="s">
        <v>271</v>
      </c>
      <c r="C28" s="358"/>
      <c r="D28" s="356">
        <v>1.696</v>
      </c>
      <c r="E28" s="356"/>
      <c r="F28" s="351">
        <f t="shared" si="1"/>
        <v>-1</v>
      </c>
      <c r="G28" s="357">
        <v>1.8240000000000001</v>
      </c>
      <c r="H28" s="357"/>
      <c r="I28" s="353">
        <f t="shared" si="0"/>
        <v>-1</v>
      </c>
      <c r="J28" s="357" t="s">
        <v>272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W33"/>
  <sheetViews>
    <sheetView workbookViewId="0">
      <selection activeCell="H22" sqref="H22:H33"/>
    </sheetView>
  </sheetViews>
  <sheetFormatPr baseColWidth="10" defaultColWidth="8.83203125" defaultRowHeight="15" x14ac:dyDescent="0.2"/>
  <cols>
    <col min="1" max="1" width="15.1640625" customWidth="1"/>
    <col min="4" max="4" width="8.83203125" style="70"/>
    <col min="7" max="7" width="7.6640625" bestFit="1" customWidth="1"/>
    <col min="8" max="8" width="7.6640625" style="70" bestFit="1" customWidth="1"/>
    <col min="9" max="9" width="8.6640625" style="70" bestFit="1" customWidth="1"/>
  </cols>
  <sheetData>
    <row r="1" spans="1:11" x14ac:dyDescent="0.2">
      <c r="A1" s="73" t="s">
        <v>11</v>
      </c>
      <c r="B1" s="72">
        <v>6.2</v>
      </c>
      <c r="C1" s="70"/>
      <c r="E1" s="70"/>
      <c r="F1" s="70"/>
      <c r="G1" s="70"/>
      <c r="J1" s="70"/>
      <c r="K1" s="70"/>
    </row>
    <row r="2" spans="1:11" x14ac:dyDescent="0.2">
      <c r="A2" s="73" t="s">
        <v>116</v>
      </c>
      <c r="B2" s="72" t="s">
        <v>119</v>
      </c>
      <c r="C2" s="70"/>
      <c r="E2" s="70"/>
      <c r="F2" s="70"/>
      <c r="G2" s="70"/>
      <c r="J2" s="70"/>
      <c r="K2" s="70"/>
    </row>
    <row r="3" spans="1:11" x14ac:dyDescent="0.2">
      <c r="A3" s="73" t="s">
        <v>6</v>
      </c>
      <c r="B3" s="360" t="s">
        <v>118</v>
      </c>
      <c r="C3" s="360"/>
      <c r="D3" s="360"/>
      <c r="E3" s="360"/>
      <c r="F3" s="360"/>
      <c r="G3" s="360"/>
      <c r="J3" s="70"/>
      <c r="K3" s="70"/>
    </row>
    <row r="4" spans="1:11" s="215" customFormat="1" x14ac:dyDescent="0.2">
      <c r="A4" s="218"/>
      <c r="B4" s="360"/>
      <c r="C4" s="360"/>
      <c r="D4" s="360"/>
      <c r="E4" s="360"/>
      <c r="F4" s="360"/>
      <c r="G4" s="360"/>
    </row>
    <row r="5" spans="1:11" s="70" customFormat="1" x14ac:dyDescent="0.2">
      <c r="A5" s="73" t="s">
        <v>120</v>
      </c>
      <c r="B5" s="155">
        <v>0.03</v>
      </c>
    </row>
    <row r="6" spans="1:11" x14ac:dyDescent="0.2">
      <c r="A6" s="70"/>
      <c r="B6" s="70"/>
      <c r="C6" s="70"/>
      <c r="E6" s="70"/>
      <c r="F6" s="70"/>
      <c r="G6" s="70"/>
      <c r="J6" s="70"/>
      <c r="K6" s="70"/>
    </row>
    <row r="7" spans="1:11" x14ac:dyDescent="0.2">
      <c r="A7" s="73" t="s">
        <v>13</v>
      </c>
      <c r="B7" s="360" t="s">
        <v>224</v>
      </c>
      <c r="C7" s="360"/>
      <c r="D7" s="360"/>
      <c r="E7" s="360"/>
      <c r="F7" s="360"/>
      <c r="G7" s="360"/>
      <c r="H7" s="210"/>
      <c r="I7" s="210"/>
      <c r="J7" s="210"/>
      <c r="K7" s="210"/>
    </row>
    <row r="8" spans="1:11" x14ac:dyDescent="0.2">
      <c r="A8" s="70"/>
      <c r="B8" s="360"/>
      <c r="C8" s="360"/>
      <c r="D8" s="360"/>
      <c r="E8" s="360"/>
      <c r="F8" s="360"/>
      <c r="G8" s="360"/>
      <c r="H8" s="210"/>
      <c r="I8" s="210"/>
      <c r="J8" s="210"/>
      <c r="K8" s="210"/>
    </row>
    <row r="9" spans="1:11" x14ac:dyDescent="0.2">
      <c r="A9" s="70"/>
      <c r="B9" s="360"/>
      <c r="C9" s="360"/>
      <c r="D9" s="360"/>
      <c r="E9" s="360"/>
      <c r="F9" s="360"/>
      <c r="G9" s="360"/>
      <c r="H9" s="210"/>
      <c r="I9" s="210"/>
      <c r="J9" s="210"/>
      <c r="K9" s="210"/>
    </row>
    <row r="10" spans="1:11" x14ac:dyDescent="0.2">
      <c r="A10" s="70"/>
      <c r="B10" s="360"/>
      <c r="C10" s="360"/>
      <c r="D10" s="360"/>
      <c r="E10" s="360"/>
      <c r="F10" s="360"/>
      <c r="G10" s="360"/>
      <c r="H10" s="210"/>
      <c r="I10" s="210"/>
      <c r="J10" s="210"/>
      <c r="K10" s="210"/>
    </row>
    <row r="11" spans="1:11" x14ac:dyDescent="0.2">
      <c r="A11" s="70"/>
      <c r="B11" s="360"/>
      <c r="C11" s="360"/>
      <c r="D11" s="360"/>
      <c r="E11" s="360"/>
      <c r="F11" s="360"/>
      <c r="G11" s="360"/>
      <c r="H11" s="210"/>
      <c r="I11" s="210"/>
      <c r="J11" s="210"/>
      <c r="K11" s="210"/>
    </row>
    <row r="12" spans="1:11" x14ac:dyDescent="0.2">
      <c r="B12" s="360"/>
      <c r="C12" s="360"/>
      <c r="D12" s="360"/>
      <c r="E12" s="360"/>
      <c r="F12" s="360"/>
      <c r="G12" s="360"/>
    </row>
    <row r="13" spans="1:11" s="70" customFormat="1" x14ac:dyDescent="0.2">
      <c r="B13" s="360"/>
      <c r="C13" s="360"/>
      <c r="D13" s="360"/>
      <c r="E13" s="360"/>
      <c r="F13" s="360"/>
      <c r="G13" s="360"/>
    </row>
    <row r="14" spans="1:11" s="70" customFormat="1" x14ac:dyDescent="0.2">
      <c r="B14" s="360"/>
      <c r="C14" s="360"/>
      <c r="D14" s="360"/>
      <c r="E14" s="360"/>
      <c r="F14" s="360"/>
      <c r="G14" s="360"/>
    </row>
    <row r="15" spans="1:11" s="70" customFormat="1" x14ac:dyDescent="0.2">
      <c r="B15" s="360"/>
      <c r="C15" s="360"/>
      <c r="D15" s="360"/>
      <c r="E15" s="360"/>
      <c r="F15" s="360"/>
      <c r="G15" s="360"/>
    </row>
    <row r="16" spans="1:11" s="70" customFormat="1" x14ac:dyDescent="0.2">
      <c r="B16" s="360"/>
      <c r="C16" s="360"/>
      <c r="D16" s="360"/>
      <c r="E16" s="360"/>
      <c r="F16" s="360"/>
      <c r="G16" s="360"/>
    </row>
    <row r="17" spans="1:23" s="70" customFormat="1" x14ac:dyDescent="0.2">
      <c r="B17" s="360"/>
      <c r="C17" s="360"/>
      <c r="D17" s="360"/>
      <c r="E17" s="360"/>
      <c r="F17" s="360"/>
      <c r="G17" s="360"/>
    </row>
    <row r="19" spans="1:23" ht="16" thickBot="1" x14ac:dyDescent="0.25">
      <c r="A19" s="73" t="s">
        <v>53</v>
      </c>
      <c r="B19" s="70"/>
      <c r="C19" s="70"/>
      <c r="E19" s="70"/>
      <c r="F19" s="70"/>
      <c r="G19" s="70"/>
      <c r="J19" s="70"/>
      <c r="K19" s="70"/>
      <c r="L19" s="70"/>
      <c r="M19" s="70"/>
      <c r="N19" s="70"/>
      <c r="O19" s="70"/>
      <c r="P19" s="70"/>
      <c r="Q19" s="70"/>
    </row>
    <row r="20" spans="1:23" ht="16" thickBot="1" x14ac:dyDescent="0.25">
      <c r="A20" s="73"/>
      <c r="B20" s="73"/>
      <c r="C20" s="73"/>
      <c r="D20" s="73"/>
      <c r="E20" s="390" t="s">
        <v>0</v>
      </c>
      <c r="F20" s="391"/>
      <c r="G20" s="391"/>
      <c r="H20" s="391"/>
      <c r="I20" s="391"/>
      <c r="J20" s="391"/>
      <c r="K20" s="392"/>
      <c r="L20" s="393" t="s">
        <v>69</v>
      </c>
      <c r="M20" s="394"/>
      <c r="N20" s="395"/>
      <c r="O20" s="387" t="s">
        <v>171</v>
      </c>
      <c r="P20" s="388"/>
      <c r="Q20" s="389"/>
      <c r="R20" s="387" t="s">
        <v>172</v>
      </c>
      <c r="S20" s="388"/>
      <c r="T20" s="389"/>
      <c r="U20" s="387" t="s">
        <v>170</v>
      </c>
      <c r="V20" s="388"/>
      <c r="W20" s="389"/>
    </row>
    <row r="21" spans="1:23" ht="18" thickBot="1" x14ac:dyDescent="0.3">
      <c r="A21" s="80" t="s">
        <v>21</v>
      </c>
      <c r="B21" s="81" t="s">
        <v>166</v>
      </c>
      <c r="C21" s="81" t="s">
        <v>168</v>
      </c>
      <c r="D21" s="91" t="s">
        <v>126</v>
      </c>
      <c r="E21" s="132" t="s">
        <v>64</v>
      </c>
      <c r="F21" s="112" t="s">
        <v>65</v>
      </c>
      <c r="G21" s="112" t="s">
        <v>163</v>
      </c>
      <c r="H21" s="112" t="s">
        <v>164</v>
      </c>
      <c r="I21" s="112" t="s">
        <v>165</v>
      </c>
      <c r="J21" s="112" t="s">
        <v>71</v>
      </c>
      <c r="K21" s="133" t="s">
        <v>67</v>
      </c>
      <c r="L21" s="115" t="s">
        <v>68</v>
      </c>
      <c r="M21" s="92" t="s">
        <v>67</v>
      </c>
      <c r="N21" s="93" t="s">
        <v>57</v>
      </c>
      <c r="O21" s="99" t="s">
        <v>68</v>
      </c>
      <c r="P21" s="100" t="s">
        <v>67</v>
      </c>
      <c r="Q21" s="101" t="s">
        <v>57</v>
      </c>
      <c r="R21" s="99" t="s">
        <v>68</v>
      </c>
      <c r="S21" s="100" t="s">
        <v>67</v>
      </c>
      <c r="T21" s="101" t="s">
        <v>57</v>
      </c>
      <c r="U21" s="99" t="s">
        <v>68</v>
      </c>
      <c r="V21" s="100" t="s">
        <v>67</v>
      </c>
      <c r="W21" s="101" t="s">
        <v>57</v>
      </c>
    </row>
    <row r="22" spans="1:23" ht="16" thickBot="1" x14ac:dyDescent="0.25">
      <c r="A22" s="82" t="s">
        <v>30</v>
      </c>
      <c r="B22" s="83" t="s">
        <v>167</v>
      </c>
      <c r="C22" s="83">
        <v>100</v>
      </c>
      <c r="D22" s="113">
        <v>1.4</v>
      </c>
      <c r="E22" s="137"/>
      <c r="F22" s="138"/>
      <c r="G22" s="212"/>
      <c r="H22" s="212"/>
      <c r="I22" s="212" t="e">
        <f>AVERAGE(G22:H22)</f>
        <v>#DIV/0!</v>
      </c>
      <c r="J22" s="212" t="e">
        <f>(273.2+E22)/(273.2+22)*760/F22*I22</f>
        <v>#DIV/0!</v>
      </c>
      <c r="K22" s="140" t="e">
        <f>J22/$J$22</f>
        <v>#DIV/0!</v>
      </c>
      <c r="L22" s="116"/>
      <c r="M22" s="94" t="e">
        <f>L22/$L$22</f>
        <v>#DIV/0!</v>
      </c>
      <c r="N22" s="95" t="e">
        <f t="shared" ref="N22:N25" si="0">(M22-K22)/K22</f>
        <v>#DIV/0!</v>
      </c>
      <c r="O22" s="102"/>
      <c r="P22" s="103" t="e">
        <f>O22/$O$22</f>
        <v>#DIV/0!</v>
      </c>
      <c r="Q22" s="104" t="e">
        <f t="shared" ref="Q22:Q29" si="1">(P22-K22)/K22</f>
        <v>#DIV/0!</v>
      </c>
      <c r="R22" s="102"/>
      <c r="S22" s="103" t="e">
        <f>R22/$R$22</f>
        <v>#DIV/0!</v>
      </c>
      <c r="T22" s="104" t="e">
        <f>(S22-K22)/K22</f>
        <v>#DIV/0!</v>
      </c>
      <c r="U22" s="102"/>
      <c r="V22" s="103" t="e">
        <f>U22/$U$22</f>
        <v>#DIV/0!</v>
      </c>
      <c r="W22" s="104" t="e">
        <f>(V22-K22)/K22</f>
        <v>#DIV/0!</v>
      </c>
    </row>
    <row r="23" spans="1:23" x14ac:dyDescent="0.2">
      <c r="A23" s="84" t="s">
        <v>140</v>
      </c>
      <c r="B23" s="85" t="s">
        <v>167</v>
      </c>
      <c r="C23" s="85">
        <v>100</v>
      </c>
      <c r="D23" s="79">
        <v>1.3</v>
      </c>
      <c r="E23" s="123"/>
      <c r="F23" s="121"/>
      <c r="G23" s="213"/>
      <c r="H23" s="213"/>
      <c r="I23" s="213" t="e">
        <f t="shared" ref="I23:I33" si="2">AVERAGE(G23:H23)</f>
        <v>#DIV/0!</v>
      </c>
      <c r="J23" s="213" t="e">
        <f t="shared" ref="J23:J33" si="3">(273.2+E23)/(273.2+22)*760/F23*I23</f>
        <v>#DIV/0!</v>
      </c>
      <c r="K23" s="124" t="e">
        <f>J23/$J$23</f>
        <v>#DIV/0!</v>
      </c>
      <c r="L23" s="117"/>
      <c r="M23" s="75" t="e">
        <f>L23/$L$23</f>
        <v>#DIV/0!</v>
      </c>
      <c r="N23" s="96" t="e">
        <f t="shared" si="0"/>
        <v>#DIV/0!</v>
      </c>
      <c r="O23" s="105"/>
      <c r="P23" s="74" t="e">
        <f>O23/$O$23</f>
        <v>#DIV/0!</v>
      </c>
      <c r="Q23" s="106" t="e">
        <f t="shared" si="1"/>
        <v>#DIV/0!</v>
      </c>
      <c r="R23" s="105"/>
      <c r="S23" s="74" t="e">
        <f>R23/$R$23</f>
        <v>#DIV/0!</v>
      </c>
      <c r="T23" s="104" t="e">
        <f t="shared" ref="T23:T33" si="4">(S23-K23)/K23</f>
        <v>#DIV/0!</v>
      </c>
      <c r="U23" s="105"/>
      <c r="V23" s="74" t="e">
        <f>U23/$U$23</f>
        <v>#DIV/0!</v>
      </c>
      <c r="W23" s="104" t="e">
        <f t="shared" ref="W23:W33" si="5">(V23-K23)/K23</f>
        <v>#DIV/0!</v>
      </c>
    </row>
    <row r="24" spans="1:23" x14ac:dyDescent="0.2">
      <c r="A24" s="84" t="s">
        <v>141</v>
      </c>
      <c r="B24" s="85" t="s">
        <v>167</v>
      </c>
      <c r="C24" s="85">
        <v>100</v>
      </c>
      <c r="D24" s="79">
        <v>2.2000000000000002</v>
      </c>
      <c r="E24" s="123"/>
      <c r="F24" s="121"/>
      <c r="G24" s="213"/>
      <c r="H24" s="213"/>
      <c r="I24" s="213" t="e">
        <f t="shared" si="2"/>
        <v>#DIV/0!</v>
      </c>
      <c r="J24" s="213" t="e">
        <f t="shared" si="3"/>
        <v>#DIV/0!</v>
      </c>
      <c r="K24" s="124" t="e">
        <f>J24/$J$24</f>
        <v>#DIV/0!</v>
      </c>
      <c r="L24" s="117"/>
      <c r="M24" s="75" t="e">
        <f>L24/$L$24</f>
        <v>#DIV/0!</v>
      </c>
      <c r="N24" s="96" t="e">
        <f t="shared" si="0"/>
        <v>#DIV/0!</v>
      </c>
      <c r="O24" s="105"/>
      <c r="P24" s="74" t="e">
        <f>O24/$O$24</f>
        <v>#DIV/0!</v>
      </c>
      <c r="Q24" s="106" t="e">
        <f t="shared" si="1"/>
        <v>#DIV/0!</v>
      </c>
      <c r="R24" s="105"/>
      <c r="S24" s="74" t="e">
        <f>R24/$R$24</f>
        <v>#DIV/0!</v>
      </c>
      <c r="T24" s="106" t="e">
        <f t="shared" si="4"/>
        <v>#DIV/0!</v>
      </c>
      <c r="U24" s="105"/>
      <c r="V24" s="74" t="e">
        <f>U24/$U$24</f>
        <v>#DIV/0!</v>
      </c>
      <c r="W24" s="106" t="e">
        <f t="shared" si="5"/>
        <v>#DIV/0!</v>
      </c>
    </row>
    <row r="25" spans="1:23" ht="16" thickBot="1" x14ac:dyDescent="0.25">
      <c r="A25" s="86" t="s">
        <v>34</v>
      </c>
      <c r="B25" s="87" t="s">
        <v>167</v>
      </c>
      <c r="C25" s="87">
        <v>100</v>
      </c>
      <c r="D25" s="114">
        <v>2.9</v>
      </c>
      <c r="E25" s="125"/>
      <c r="F25" s="126"/>
      <c r="G25" s="214"/>
      <c r="H25" s="214"/>
      <c r="I25" s="214" t="e">
        <f t="shared" si="2"/>
        <v>#DIV/0!</v>
      </c>
      <c r="J25" s="214" t="e">
        <f t="shared" si="3"/>
        <v>#DIV/0!</v>
      </c>
      <c r="K25" s="128" t="e">
        <f>J25/$J$25</f>
        <v>#DIV/0!</v>
      </c>
      <c r="L25" s="118"/>
      <c r="M25" s="97" t="e">
        <f>L25/$L$25</f>
        <v>#DIV/0!</v>
      </c>
      <c r="N25" s="98" t="e">
        <f t="shared" si="0"/>
        <v>#DIV/0!</v>
      </c>
      <c r="O25" s="107"/>
      <c r="P25" s="108" t="e">
        <f>O25/$O$25</f>
        <v>#DIV/0!</v>
      </c>
      <c r="Q25" s="109" t="e">
        <f t="shared" si="1"/>
        <v>#DIV/0!</v>
      </c>
      <c r="R25" s="107"/>
      <c r="S25" s="108" t="e">
        <f>R25/$R$25</f>
        <v>#DIV/0!</v>
      </c>
      <c r="T25" s="109" t="e">
        <f t="shared" si="4"/>
        <v>#DIV/0!</v>
      </c>
      <c r="U25" s="107"/>
      <c r="V25" s="108" t="e">
        <f>U25/$U$25</f>
        <v>#DIV/0!</v>
      </c>
      <c r="W25" s="109" t="e">
        <f t="shared" si="5"/>
        <v>#DIV/0!</v>
      </c>
    </row>
    <row r="26" spans="1:23" x14ac:dyDescent="0.2">
      <c r="A26" s="82" t="s">
        <v>30</v>
      </c>
      <c r="B26" s="83" t="s">
        <v>169</v>
      </c>
      <c r="C26" s="83">
        <v>90</v>
      </c>
      <c r="D26" s="113">
        <v>4</v>
      </c>
      <c r="E26" s="137"/>
      <c r="F26" s="138"/>
      <c r="G26" s="212"/>
      <c r="H26" s="212"/>
      <c r="I26" s="212" t="e">
        <f>AVERAGE(G26:H26)</f>
        <v>#DIV/0!</v>
      </c>
      <c r="J26" s="212" t="e">
        <f>(273.2+E26)/(273.2+22)*760/F26*I26</f>
        <v>#DIV/0!</v>
      </c>
      <c r="K26" s="140" t="e">
        <f>J26/$J$22</f>
        <v>#DIV/0!</v>
      </c>
      <c r="L26" s="119"/>
      <c r="M26" s="94" t="e">
        <f>L26/$L$22</f>
        <v>#DIV/0!</v>
      </c>
      <c r="N26" s="238" t="e">
        <f>(M26-K26)/K26</f>
        <v>#DIV/0!</v>
      </c>
      <c r="O26" s="110"/>
      <c r="P26" s="103" t="e">
        <f>O26/$O$22</f>
        <v>#DIV/0!</v>
      </c>
      <c r="Q26" s="104" t="e">
        <f t="shared" si="1"/>
        <v>#DIV/0!</v>
      </c>
      <c r="R26" s="110"/>
      <c r="S26" s="103" t="e">
        <f>R26/$R$22</f>
        <v>#DIV/0!</v>
      </c>
      <c r="T26" s="104" t="e">
        <f t="shared" si="4"/>
        <v>#DIV/0!</v>
      </c>
      <c r="U26" s="110"/>
      <c r="V26" s="103" t="e">
        <f>U26/$U$22</f>
        <v>#DIV/0!</v>
      </c>
      <c r="W26" s="104" t="e">
        <f t="shared" si="5"/>
        <v>#DIV/0!</v>
      </c>
    </row>
    <row r="27" spans="1:23" x14ac:dyDescent="0.2">
      <c r="A27" s="84" t="s">
        <v>140</v>
      </c>
      <c r="B27" s="85" t="s">
        <v>169</v>
      </c>
      <c r="C27" s="85">
        <v>90</v>
      </c>
      <c r="D27" s="79">
        <v>4</v>
      </c>
      <c r="E27" s="123"/>
      <c r="F27" s="121"/>
      <c r="G27" s="213"/>
      <c r="H27" s="213"/>
      <c r="I27" s="213" t="e">
        <f t="shared" si="2"/>
        <v>#DIV/0!</v>
      </c>
      <c r="J27" s="213" t="e">
        <f t="shared" si="3"/>
        <v>#DIV/0!</v>
      </c>
      <c r="K27" s="124" t="e">
        <f>J27/$J$23</f>
        <v>#DIV/0!</v>
      </c>
      <c r="L27" s="117"/>
      <c r="M27" s="75" t="e">
        <f>L27/$L$23</f>
        <v>#DIV/0!</v>
      </c>
      <c r="N27" s="239" t="e">
        <f t="shared" ref="N27:N33" si="6">(M27-K27)/K27</f>
        <v>#DIV/0!</v>
      </c>
      <c r="O27" s="105"/>
      <c r="P27" s="74" t="e">
        <f>O27/$O$23</f>
        <v>#DIV/0!</v>
      </c>
      <c r="Q27" s="106" t="e">
        <f t="shared" si="1"/>
        <v>#DIV/0!</v>
      </c>
      <c r="R27" s="105"/>
      <c r="S27" s="74" t="e">
        <f>R27/$R$23</f>
        <v>#DIV/0!</v>
      </c>
      <c r="T27" s="106" t="e">
        <f t="shared" si="4"/>
        <v>#DIV/0!</v>
      </c>
      <c r="U27" s="105"/>
      <c r="V27" s="74" t="e">
        <f>U27/$U$23</f>
        <v>#DIV/0!</v>
      </c>
      <c r="W27" s="106" t="e">
        <f t="shared" si="5"/>
        <v>#DIV/0!</v>
      </c>
    </row>
    <row r="28" spans="1:23" x14ac:dyDescent="0.2">
      <c r="A28" s="84" t="s">
        <v>141</v>
      </c>
      <c r="B28" s="85" t="s">
        <v>169</v>
      </c>
      <c r="C28" s="85">
        <v>90</v>
      </c>
      <c r="D28" s="79">
        <v>4</v>
      </c>
      <c r="E28" s="123"/>
      <c r="F28" s="121"/>
      <c r="G28" s="213"/>
      <c r="H28" s="213"/>
      <c r="I28" s="213" t="e">
        <f t="shared" si="2"/>
        <v>#DIV/0!</v>
      </c>
      <c r="J28" s="213" t="e">
        <f t="shared" si="3"/>
        <v>#DIV/0!</v>
      </c>
      <c r="K28" s="124" t="e">
        <f>J28/$J$24</f>
        <v>#DIV/0!</v>
      </c>
      <c r="L28" s="117"/>
      <c r="M28" s="75" t="e">
        <f>L28/$L$24</f>
        <v>#DIV/0!</v>
      </c>
      <c r="N28" s="239" t="e">
        <f t="shared" si="6"/>
        <v>#DIV/0!</v>
      </c>
      <c r="O28" s="105"/>
      <c r="P28" s="74" t="e">
        <f>O28/$O$24</f>
        <v>#DIV/0!</v>
      </c>
      <c r="Q28" s="106" t="e">
        <f t="shared" si="1"/>
        <v>#DIV/0!</v>
      </c>
      <c r="R28" s="105"/>
      <c r="S28" s="74" t="e">
        <f>R28/$R$24</f>
        <v>#DIV/0!</v>
      </c>
      <c r="T28" s="106" t="e">
        <f t="shared" si="4"/>
        <v>#DIV/0!</v>
      </c>
      <c r="U28" s="105"/>
      <c r="V28" s="74" t="e">
        <f>U28/$U$24</f>
        <v>#DIV/0!</v>
      </c>
      <c r="W28" s="106" t="e">
        <f t="shared" si="5"/>
        <v>#DIV/0!</v>
      </c>
    </row>
    <row r="29" spans="1:23" ht="16" thickBot="1" x14ac:dyDescent="0.25">
      <c r="A29" s="86" t="s">
        <v>34</v>
      </c>
      <c r="B29" s="87" t="s">
        <v>169</v>
      </c>
      <c r="C29" s="87">
        <v>90</v>
      </c>
      <c r="D29" s="114">
        <v>4</v>
      </c>
      <c r="E29" s="125"/>
      <c r="F29" s="126"/>
      <c r="G29" s="214"/>
      <c r="H29" s="214"/>
      <c r="I29" s="214" t="e">
        <f t="shared" si="2"/>
        <v>#DIV/0!</v>
      </c>
      <c r="J29" s="214" t="e">
        <f t="shared" si="3"/>
        <v>#DIV/0!</v>
      </c>
      <c r="K29" s="128" t="e">
        <f>J29/$J$25</f>
        <v>#DIV/0!</v>
      </c>
      <c r="L29" s="120"/>
      <c r="M29" s="97" t="e">
        <f>L29/$L$25</f>
        <v>#DIV/0!</v>
      </c>
      <c r="N29" s="241" t="e">
        <f t="shared" si="6"/>
        <v>#DIV/0!</v>
      </c>
      <c r="O29" s="111"/>
      <c r="P29" s="108" t="e">
        <f>O29/$O$25</f>
        <v>#DIV/0!</v>
      </c>
      <c r="Q29" s="109" t="e">
        <f t="shared" si="1"/>
        <v>#DIV/0!</v>
      </c>
      <c r="R29" s="111"/>
      <c r="S29" s="108" t="e">
        <f>R29/$R$25</f>
        <v>#DIV/0!</v>
      </c>
      <c r="T29" s="109" t="e">
        <f t="shared" si="4"/>
        <v>#DIV/0!</v>
      </c>
      <c r="U29" s="111"/>
      <c r="V29" s="108" t="e">
        <f>U29/$U$25</f>
        <v>#DIV/0!</v>
      </c>
      <c r="W29" s="109" t="e">
        <f t="shared" si="5"/>
        <v>#DIV/0!</v>
      </c>
    </row>
    <row r="30" spans="1:23" x14ac:dyDescent="0.2">
      <c r="A30" s="82" t="s">
        <v>30</v>
      </c>
      <c r="B30" s="83" t="s">
        <v>169</v>
      </c>
      <c r="C30" s="83">
        <v>90</v>
      </c>
      <c r="D30" s="113">
        <v>22</v>
      </c>
      <c r="E30" s="137"/>
      <c r="F30" s="138"/>
      <c r="G30" s="212"/>
      <c r="H30" s="212"/>
      <c r="I30" s="212" t="e">
        <f>AVERAGE(G30:H30)</f>
        <v>#DIV/0!</v>
      </c>
      <c r="J30" s="212" t="e">
        <f>(273.2+E30)/(273.2+22)*760/F30*I30</f>
        <v>#DIV/0!</v>
      </c>
      <c r="K30" s="140" t="e">
        <f>J30/$J$22</f>
        <v>#DIV/0!</v>
      </c>
      <c r="L30" s="119"/>
      <c r="M30" s="94" t="e">
        <f>L30/$L$22</f>
        <v>#DIV/0!</v>
      </c>
      <c r="N30" s="238" t="e">
        <f t="shared" si="6"/>
        <v>#DIV/0!</v>
      </c>
      <c r="O30" s="110"/>
      <c r="P30" s="103" t="e">
        <f>O30/$O$22</f>
        <v>#DIV/0!</v>
      </c>
      <c r="Q30" s="104" t="e">
        <f t="shared" ref="Q30:Q33" si="7">(P30-K30)/K30</f>
        <v>#DIV/0!</v>
      </c>
      <c r="R30" s="110"/>
      <c r="S30" s="103" t="e">
        <f>R30/$R$22</f>
        <v>#DIV/0!</v>
      </c>
      <c r="T30" s="104" t="e">
        <f t="shared" si="4"/>
        <v>#DIV/0!</v>
      </c>
      <c r="U30" s="110"/>
      <c r="V30" s="103" t="e">
        <f>U30/$U$22</f>
        <v>#DIV/0!</v>
      </c>
      <c r="W30" s="104" t="e">
        <f t="shared" si="5"/>
        <v>#DIV/0!</v>
      </c>
    </row>
    <row r="31" spans="1:23" x14ac:dyDescent="0.2">
      <c r="A31" s="84" t="s">
        <v>140</v>
      </c>
      <c r="B31" s="85" t="s">
        <v>169</v>
      </c>
      <c r="C31" s="85">
        <v>90</v>
      </c>
      <c r="D31" s="79">
        <v>22</v>
      </c>
      <c r="E31" s="123"/>
      <c r="F31" s="121"/>
      <c r="G31" s="213"/>
      <c r="H31" s="213"/>
      <c r="I31" s="213" t="e">
        <f t="shared" si="2"/>
        <v>#DIV/0!</v>
      </c>
      <c r="J31" s="213" t="e">
        <f t="shared" si="3"/>
        <v>#DIV/0!</v>
      </c>
      <c r="K31" s="124" t="e">
        <f>J31/$J$23</f>
        <v>#DIV/0!</v>
      </c>
      <c r="L31" s="117"/>
      <c r="M31" s="75" t="e">
        <f>L31/$L$23</f>
        <v>#DIV/0!</v>
      </c>
      <c r="N31" s="239" t="e">
        <f t="shared" si="6"/>
        <v>#DIV/0!</v>
      </c>
      <c r="O31" s="105"/>
      <c r="P31" s="74" t="e">
        <f>O31/$O$23</f>
        <v>#DIV/0!</v>
      </c>
      <c r="Q31" s="106" t="e">
        <f t="shared" si="7"/>
        <v>#DIV/0!</v>
      </c>
      <c r="R31" s="105"/>
      <c r="S31" s="74" t="e">
        <f>R31/$R$23</f>
        <v>#DIV/0!</v>
      </c>
      <c r="T31" s="106" t="e">
        <f t="shared" si="4"/>
        <v>#DIV/0!</v>
      </c>
      <c r="U31" s="105"/>
      <c r="V31" s="74" t="e">
        <f>U31/$U$23</f>
        <v>#DIV/0!</v>
      </c>
      <c r="W31" s="106" t="e">
        <f t="shared" si="5"/>
        <v>#DIV/0!</v>
      </c>
    </row>
    <row r="32" spans="1:23" x14ac:dyDescent="0.2">
      <c r="A32" s="84" t="s">
        <v>141</v>
      </c>
      <c r="B32" s="85" t="s">
        <v>169</v>
      </c>
      <c r="C32" s="85">
        <v>90</v>
      </c>
      <c r="D32" s="79">
        <v>22</v>
      </c>
      <c r="E32" s="123"/>
      <c r="F32" s="121"/>
      <c r="G32" s="213"/>
      <c r="H32" s="213"/>
      <c r="I32" s="213" t="e">
        <f t="shared" si="2"/>
        <v>#DIV/0!</v>
      </c>
      <c r="J32" s="213" t="e">
        <f t="shared" si="3"/>
        <v>#DIV/0!</v>
      </c>
      <c r="K32" s="124" t="e">
        <f>J32/$J$24</f>
        <v>#DIV/0!</v>
      </c>
      <c r="L32" s="117"/>
      <c r="M32" s="75" t="e">
        <f>L32/$L$24</f>
        <v>#DIV/0!</v>
      </c>
      <c r="N32" s="239" t="e">
        <f t="shared" si="6"/>
        <v>#DIV/0!</v>
      </c>
      <c r="O32" s="105"/>
      <c r="P32" s="74" t="e">
        <f>O32/$O$24</f>
        <v>#DIV/0!</v>
      </c>
      <c r="Q32" s="106" t="e">
        <f t="shared" si="7"/>
        <v>#DIV/0!</v>
      </c>
      <c r="R32" s="105"/>
      <c r="S32" s="74" t="e">
        <f>R32/$R$24</f>
        <v>#DIV/0!</v>
      </c>
      <c r="T32" s="106" t="e">
        <f t="shared" si="4"/>
        <v>#DIV/0!</v>
      </c>
      <c r="U32" s="105"/>
      <c r="V32" s="74" t="e">
        <f>U32/$U$24</f>
        <v>#DIV/0!</v>
      </c>
      <c r="W32" s="106" t="e">
        <f t="shared" si="5"/>
        <v>#DIV/0!</v>
      </c>
    </row>
    <row r="33" spans="1:23" ht="16" thickBot="1" x14ac:dyDescent="0.25">
      <c r="A33" s="86" t="s">
        <v>34</v>
      </c>
      <c r="B33" s="87" t="s">
        <v>169</v>
      </c>
      <c r="C33" s="87">
        <v>90</v>
      </c>
      <c r="D33" s="114">
        <v>22</v>
      </c>
      <c r="E33" s="125"/>
      <c r="F33" s="126"/>
      <c r="G33" s="214"/>
      <c r="H33" s="214"/>
      <c r="I33" s="214" t="e">
        <f t="shared" si="2"/>
        <v>#DIV/0!</v>
      </c>
      <c r="J33" s="214" t="e">
        <f t="shared" si="3"/>
        <v>#DIV/0!</v>
      </c>
      <c r="K33" s="128" t="e">
        <f>J33/$J$25</f>
        <v>#DIV/0!</v>
      </c>
      <c r="L33" s="120"/>
      <c r="M33" s="97" t="e">
        <f>L33/$L$25</f>
        <v>#DIV/0!</v>
      </c>
      <c r="N33" s="241" t="e">
        <f t="shared" si="6"/>
        <v>#DIV/0!</v>
      </c>
      <c r="O33" s="111"/>
      <c r="P33" s="108" t="e">
        <f>O33/$O$25</f>
        <v>#DIV/0!</v>
      </c>
      <c r="Q33" s="109" t="e">
        <f t="shared" si="7"/>
        <v>#DIV/0!</v>
      </c>
      <c r="R33" s="111"/>
      <c r="S33" s="108" t="e">
        <f>R33/$R$25</f>
        <v>#DIV/0!</v>
      </c>
      <c r="T33" s="109" t="e">
        <f t="shared" si="4"/>
        <v>#DIV/0!</v>
      </c>
      <c r="U33" s="111"/>
      <c r="V33" s="108" t="e">
        <f>U33/$U$25</f>
        <v>#DIV/0!</v>
      </c>
      <c r="W33" s="109" t="e">
        <f t="shared" si="5"/>
        <v>#DIV/0!</v>
      </c>
    </row>
  </sheetData>
  <mergeCells count="7">
    <mergeCell ref="B3:G4"/>
    <mergeCell ref="R20:T20"/>
    <mergeCell ref="U20:W20"/>
    <mergeCell ref="B7:G17"/>
    <mergeCell ref="L20:N20"/>
    <mergeCell ref="O20:Q20"/>
    <mergeCell ref="E20:K20"/>
  </mergeCells>
  <conditionalFormatting sqref="Q26:Q33 T26:T33 W26:W33">
    <cfRule type="cellIs" dxfId="62" priority="15" operator="between">
      <formula>-0.02</formula>
      <formula>-0.01</formula>
    </cfRule>
    <cfRule type="cellIs" dxfId="61" priority="16" operator="greaterThan">
      <formula>0.03</formula>
    </cfRule>
    <cfRule type="cellIs" dxfId="60" priority="17" operator="between">
      <formula>0.02</formula>
      <formula>0.03</formula>
    </cfRule>
    <cfRule type="cellIs" dxfId="59" priority="18" operator="between">
      <formula>0.01</formula>
      <formula>0.02</formula>
    </cfRule>
    <cfRule type="cellIs" dxfId="58" priority="19" operator="lessThan">
      <formula>-0.03</formula>
    </cfRule>
    <cfRule type="cellIs" dxfId="57" priority="20" operator="between">
      <formula>-0.03</formula>
      <formula>-0.02</formula>
    </cfRule>
    <cfRule type="cellIs" dxfId="56" priority="22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T42"/>
  <sheetViews>
    <sheetView workbookViewId="0">
      <selection activeCell="Q35" sqref="Q35"/>
    </sheetView>
  </sheetViews>
  <sheetFormatPr baseColWidth="10" defaultColWidth="8.83203125" defaultRowHeight="15" x14ac:dyDescent="0.2"/>
  <cols>
    <col min="1" max="1" width="23.3320312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5" width="8.83203125" style="70"/>
    <col min="6" max="6" width="10.5" style="70" customWidth="1"/>
    <col min="7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 t="s">
        <v>228</v>
      </c>
    </row>
    <row r="2" spans="1:8" x14ac:dyDescent="0.2">
      <c r="A2" s="73" t="s">
        <v>116</v>
      </c>
      <c r="B2" s="72" t="s">
        <v>229</v>
      </c>
    </row>
    <row r="3" spans="1:8" x14ac:dyDescent="0.2">
      <c r="A3" s="73" t="s">
        <v>6</v>
      </c>
      <c r="B3" s="360" t="s">
        <v>144</v>
      </c>
      <c r="C3" s="360"/>
      <c r="D3" s="360"/>
      <c r="E3" s="360"/>
      <c r="F3" s="360"/>
    </row>
    <row r="4" spans="1:8" ht="15" customHeight="1" x14ac:dyDescent="0.2">
      <c r="A4" s="73"/>
      <c r="B4" s="360"/>
      <c r="C4" s="360"/>
      <c r="D4" s="360"/>
      <c r="E4" s="360"/>
      <c r="F4" s="360"/>
      <c r="G4" s="210"/>
      <c r="H4" s="210"/>
    </row>
    <row r="5" spans="1:8" x14ac:dyDescent="0.2">
      <c r="B5" s="360"/>
      <c r="C5" s="360"/>
      <c r="D5" s="360"/>
      <c r="E5" s="360"/>
      <c r="F5" s="360"/>
      <c r="G5" s="210"/>
      <c r="H5" s="210"/>
    </row>
    <row r="6" spans="1:8" x14ac:dyDescent="0.2">
      <c r="B6" s="360"/>
      <c r="C6" s="360"/>
      <c r="D6" s="360"/>
      <c r="E6" s="360"/>
      <c r="F6" s="360"/>
      <c r="G6" s="210"/>
      <c r="H6" s="210"/>
    </row>
    <row r="7" spans="1:8" x14ac:dyDescent="0.2">
      <c r="B7" s="210"/>
      <c r="C7" s="210"/>
      <c r="D7" s="210"/>
      <c r="E7" s="210"/>
      <c r="F7" s="210"/>
      <c r="G7" s="210"/>
      <c r="H7" s="210"/>
    </row>
    <row r="8" spans="1:8" x14ac:dyDescent="0.2">
      <c r="A8" s="77" t="s">
        <v>38</v>
      </c>
      <c r="B8" s="78" t="s">
        <v>42</v>
      </c>
      <c r="C8" s="78"/>
      <c r="D8" s="201"/>
      <c r="E8" s="201"/>
      <c r="F8" s="201"/>
      <c r="G8" s="201"/>
      <c r="H8" s="201"/>
    </row>
    <row r="9" spans="1:8" x14ac:dyDescent="0.2">
      <c r="A9" s="77" t="s">
        <v>39</v>
      </c>
      <c r="B9" s="78" t="s">
        <v>43</v>
      </c>
      <c r="C9" s="78"/>
      <c r="D9" s="201"/>
      <c r="E9" s="201"/>
      <c r="F9" s="201"/>
      <c r="G9" s="201"/>
      <c r="H9" s="201"/>
    </row>
    <row r="10" spans="1:8" x14ac:dyDescent="0.2">
      <c r="A10" s="77" t="s">
        <v>40</v>
      </c>
      <c r="B10" s="78" t="s">
        <v>145</v>
      </c>
      <c r="C10" s="78"/>
      <c r="D10" s="201"/>
      <c r="E10" s="201"/>
      <c r="F10" s="201"/>
      <c r="G10" s="201"/>
      <c r="H10" s="201"/>
    </row>
    <row r="11" spans="1:8" x14ac:dyDescent="0.2">
      <c r="A11" s="77" t="s">
        <v>41</v>
      </c>
      <c r="B11" s="78" t="s">
        <v>146</v>
      </c>
      <c r="C11" s="78"/>
      <c r="D11" s="201"/>
      <c r="E11" s="201"/>
      <c r="F11" s="201"/>
      <c r="G11" s="201"/>
      <c r="H11" s="201"/>
    </row>
    <row r="12" spans="1:8" x14ac:dyDescent="0.2">
      <c r="A12" s="71"/>
      <c r="B12" s="71"/>
      <c r="C12" s="71"/>
    </row>
    <row r="13" spans="1:8" x14ac:dyDescent="0.2">
      <c r="A13" s="73" t="s">
        <v>51</v>
      </c>
      <c r="B13" s="78" t="s">
        <v>52</v>
      </c>
    </row>
    <row r="14" spans="1:8" x14ac:dyDescent="0.2">
      <c r="A14" s="73" t="s">
        <v>86</v>
      </c>
      <c r="B14" s="78" t="s">
        <v>88</v>
      </c>
    </row>
    <row r="15" spans="1:8" x14ac:dyDescent="0.2">
      <c r="A15" s="73" t="s">
        <v>87</v>
      </c>
      <c r="B15" s="78" t="s">
        <v>89</v>
      </c>
    </row>
    <row r="16" spans="1:8" x14ac:dyDescent="0.2">
      <c r="A16" s="73"/>
    </row>
    <row r="17" spans="1:20" ht="18" thickBot="1" x14ac:dyDescent="0.3">
      <c r="A17" s="73" t="s">
        <v>53</v>
      </c>
      <c r="M17" s="409" t="s">
        <v>162</v>
      </c>
      <c r="N17" s="409"/>
      <c r="O17" s="409"/>
      <c r="P17" s="409"/>
      <c r="Q17" s="409"/>
      <c r="R17" s="409"/>
      <c r="S17" s="409"/>
      <c r="T17" s="409"/>
    </row>
    <row r="18" spans="1:20" ht="16" thickBot="1" x14ac:dyDescent="0.25">
      <c r="A18" s="73"/>
      <c r="B18" s="73"/>
      <c r="C18" s="73"/>
      <c r="D18" s="73"/>
      <c r="E18" s="390" t="s">
        <v>147</v>
      </c>
      <c r="F18" s="392"/>
      <c r="G18" s="393" t="s">
        <v>69</v>
      </c>
      <c r="H18" s="394"/>
      <c r="I18" s="395"/>
      <c r="J18" s="387" t="s">
        <v>70</v>
      </c>
      <c r="K18" s="388"/>
      <c r="L18" s="389"/>
      <c r="M18" s="390" t="s">
        <v>147</v>
      </c>
      <c r="N18" s="392"/>
      <c r="O18" s="393" t="s">
        <v>69</v>
      </c>
      <c r="P18" s="394"/>
      <c r="Q18" s="395"/>
      <c r="R18" s="387" t="s">
        <v>70</v>
      </c>
      <c r="S18" s="388"/>
      <c r="T18" s="389"/>
    </row>
    <row r="19" spans="1:20" ht="16" thickBot="1" x14ac:dyDescent="0.25">
      <c r="A19" s="80" t="s">
        <v>73</v>
      </c>
      <c r="B19" s="81" t="s">
        <v>54</v>
      </c>
      <c r="C19" s="81" t="s">
        <v>55</v>
      </c>
      <c r="D19" s="91" t="s">
        <v>56</v>
      </c>
      <c r="E19" s="132" t="s">
        <v>66</v>
      </c>
      <c r="F19" s="133" t="s">
        <v>67</v>
      </c>
      <c r="G19" s="115" t="s">
        <v>68</v>
      </c>
      <c r="H19" s="92" t="s">
        <v>67</v>
      </c>
      <c r="I19" s="93" t="s">
        <v>57</v>
      </c>
      <c r="J19" s="99" t="s">
        <v>68</v>
      </c>
      <c r="K19" s="100" t="s">
        <v>67</v>
      </c>
      <c r="L19" s="101" t="s">
        <v>57</v>
      </c>
      <c r="M19" s="132" t="s">
        <v>66</v>
      </c>
      <c r="N19" s="133" t="s">
        <v>67</v>
      </c>
      <c r="O19" s="115" t="s">
        <v>68</v>
      </c>
      <c r="P19" s="92" t="s">
        <v>67</v>
      </c>
      <c r="Q19" s="93" t="s">
        <v>57</v>
      </c>
      <c r="R19" s="99" t="s">
        <v>68</v>
      </c>
      <c r="S19" s="100" t="s">
        <v>67</v>
      </c>
      <c r="T19" s="101" t="s">
        <v>57</v>
      </c>
    </row>
    <row r="20" spans="1:20" x14ac:dyDescent="0.2">
      <c r="A20" s="82" t="s">
        <v>149</v>
      </c>
      <c r="B20" s="83" t="s">
        <v>154</v>
      </c>
      <c r="C20" s="83" t="s">
        <v>58</v>
      </c>
      <c r="D20" s="113" t="s">
        <v>150</v>
      </c>
      <c r="E20" s="137"/>
      <c r="F20" s="140" t="e">
        <f>E20/$E$20</f>
        <v>#DIV/0!</v>
      </c>
      <c r="G20" s="116"/>
      <c r="H20" s="94" t="e">
        <f>G20/$G$20</f>
        <v>#DIV/0!</v>
      </c>
      <c r="I20" s="95" t="e">
        <f t="shared" ref="I20:I23" si="0">(H20-F20)/F20</f>
        <v>#DIV/0!</v>
      </c>
      <c r="J20" s="102"/>
      <c r="K20" s="103" t="e">
        <f>J20/$J$20</f>
        <v>#DIV/0!</v>
      </c>
      <c r="L20" s="104" t="e">
        <f t="shared" ref="L20:L27" si="1">(K20-F20)/F20</f>
        <v>#DIV/0!</v>
      </c>
      <c r="M20" s="137">
        <f>E20</f>
        <v>0</v>
      </c>
      <c r="N20" s="140" t="e">
        <f>M20/$E$20</f>
        <v>#DIV/0!</v>
      </c>
      <c r="O20" s="116">
        <f>G20</f>
        <v>0</v>
      </c>
      <c r="P20" s="94" t="e">
        <f>O20/$G$20</f>
        <v>#DIV/0!</v>
      </c>
      <c r="Q20" s="95" t="e">
        <f t="shared" ref="Q20:Q23" si="2">(P20-N20)/N20</f>
        <v>#DIV/0!</v>
      </c>
      <c r="R20" s="102">
        <f>J20</f>
        <v>0</v>
      </c>
      <c r="S20" s="103" t="e">
        <f>R20/$J$20</f>
        <v>#DIV/0!</v>
      </c>
      <c r="T20" s="104" t="e">
        <f t="shared" ref="T20:T27" si="3">(S20-N20)/N20</f>
        <v>#DIV/0!</v>
      </c>
    </row>
    <row r="21" spans="1:20" x14ac:dyDescent="0.2">
      <c r="A21" s="84" t="s">
        <v>149</v>
      </c>
      <c r="B21" s="85" t="s">
        <v>155</v>
      </c>
      <c r="C21" s="85" t="s">
        <v>60</v>
      </c>
      <c r="D21" s="79" t="s">
        <v>151</v>
      </c>
      <c r="E21" s="123"/>
      <c r="F21" s="124" t="e">
        <f>E21/$E$21</f>
        <v>#DIV/0!</v>
      </c>
      <c r="G21" s="117"/>
      <c r="H21" s="75" t="e">
        <f>G21/$G$21</f>
        <v>#DIV/0!</v>
      </c>
      <c r="I21" s="96" t="e">
        <f t="shared" si="0"/>
        <v>#DIV/0!</v>
      </c>
      <c r="J21" s="105"/>
      <c r="K21" s="74" t="e">
        <f>J21/$J$21</f>
        <v>#DIV/0!</v>
      </c>
      <c r="L21" s="106" t="e">
        <f t="shared" si="1"/>
        <v>#DIV/0!</v>
      </c>
      <c r="M21" s="123">
        <f t="shared" ref="M21:M23" si="4">E21</f>
        <v>0</v>
      </c>
      <c r="N21" s="124" t="e">
        <f>M21/$E$21</f>
        <v>#DIV/0!</v>
      </c>
      <c r="O21" s="117">
        <f t="shared" ref="O21:O27" si="5">G21</f>
        <v>0</v>
      </c>
      <c r="P21" s="75" t="e">
        <f>O21/$G$21</f>
        <v>#DIV/0!</v>
      </c>
      <c r="Q21" s="96" t="e">
        <f t="shared" si="2"/>
        <v>#DIV/0!</v>
      </c>
      <c r="R21" s="105">
        <f t="shared" ref="R21:R27" si="6">J21</f>
        <v>0</v>
      </c>
      <c r="S21" s="74" t="e">
        <f>R21/$J$21</f>
        <v>#DIV/0!</v>
      </c>
      <c r="T21" s="106" t="e">
        <f t="shared" si="3"/>
        <v>#DIV/0!</v>
      </c>
    </row>
    <row r="22" spans="1:20" x14ac:dyDescent="0.2">
      <c r="A22" s="84" t="s">
        <v>149</v>
      </c>
      <c r="B22" s="85" t="s">
        <v>156</v>
      </c>
      <c r="C22" s="85" t="s">
        <v>60</v>
      </c>
      <c r="D22" s="79" t="s">
        <v>152</v>
      </c>
      <c r="E22" s="123"/>
      <c r="F22" s="124" t="e">
        <f>E22/$E$22</f>
        <v>#DIV/0!</v>
      </c>
      <c r="G22" s="117"/>
      <c r="H22" s="75" t="e">
        <f>G22/$G$22</f>
        <v>#DIV/0!</v>
      </c>
      <c r="I22" s="96" t="e">
        <f t="shared" si="0"/>
        <v>#DIV/0!</v>
      </c>
      <c r="J22" s="105"/>
      <c r="K22" s="74" t="e">
        <f>J22/$J$22</f>
        <v>#DIV/0!</v>
      </c>
      <c r="L22" s="106" t="e">
        <f t="shared" si="1"/>
        <v>#DIV/0!</v>
      </c>
      <c r="M22" s="123">
        <f t="shared" si="4"/>
        <v>0</v>
      </c>
      <c r="N22" s="124" t="e">
        <f>M22/$E$22</f>
        <v>#DIV/0!</v>
      </c>
      <c r="O22" s="117">
        <f t="shared" si="5"/>
        <v>0</v>
      </c>
      <c r="P22" s="75" t="e">
        <f>O22/$G$22</f>
        <v>#DIV/0!</v>
      </c>
      <c r="Q22" s="96" t="e">
        <f t="shared" si="2"/>
        <v>#DIV/0!</v>
      </c>
      <c r="R22" s="105">
        <f t="shared" si="6"/>
        <v>0</v>
      </c>
      <c r="S22" s="74" t="e">
        <f>R22/$J$22</f>
        <v>#DIV/0!</v>
      </c>
      <c r="T22" s="106" t="e">
        <f t="shared" si="3"/>
        <v>#DIV/0!</v>
      </c>
    </row>
    <row r="23" spans="1:20" ht="16" thickBot="1" x14ac:dyDescent="0.25">
      <c r="A23" s="86" t="s">
        <v>149</v>
      </c>
      <c r="B23" s="87" t="s">
        <v>157</v>
      </c>
      <c r="C23" s="87" t="s">
        <v>58</v>
      </c>
      <c r="D23" s="114" t="s">
        <v>153</v>
      </c>
      <c r="E23" s="125"/>
      <c r="F23" s="128" t="e">
        <f>E23/$E$23</f>
        <v>#DIV/0!</v>
      </c>
      <c r="G23" s="118"/>
      <c r="H23" s="97" t="e">
        <f>G23/$G$23</f>
        <v>#DIV/0!</v>
      </c>
      <c r="I23" s="98" t="e">
        <f t="shared" si="0"/>
        <v>#DIV/0!</v>
      </c>
      <c r="J23" s="107"/>
      <c r="K23" s="108" t="e">
        <f>J23/$J$23</f>
        <v>#DIV/0!</v>
      </c>
      <c r="L23" s="109" t="e">
        <f t="shared" si="1"/>
        <v>#DIV/0!</v>
      </c>
      <c r="M23" s="125">
        <f t="shared" si="4"/>
        <v>0</v>
      </c>
      <c r="N23" s="128" t="e">
        <f>M23/$E$23</f>
        <v>#DIV/0!</v>
      </c>
      <c r="O23" s="118">
        <f t="shared" si="5"/>
        <v>0</v>
      </c>
      <c r="P23" s="97" t="e">
        <f>O23/$G$23</f>
        <v>#DIV/0!</v>
      </c>
      <c r="Q23" s="98" t="e">
        <f t="shared" si="2"/>
        <v>#DIV/0!</v>
      </c>
      <c r="R23" s="107">
        <f t="shared" si="6"/>
        <v>0</v>
      </c>
      <c r="S23" s="108" t="e">
        <f>R23/$J$23</f>
        <v>#DIV/0!</v>
      </c>
      <c r="T23" s="109" t="e">
        <f t="shared" si="3"/>
        <v>#DIV/0!</v>
      </c>
    </row>
    <row r="24" spans="1:20" x14ac:dyDescent="0.2">
      <c r="A24" s="88" t="s">
        <v>145</v>
      </c>
      <c r="B24" s="83" t="s">
        <v>158</v>
      </c>
      <c r="C24" s="83" t="s">
        <v>58</v>
      </c>
      <c r="D24" s="113" t="s">
        <v>148</v>
      </c>
      <c r="E24" s="175"/>
      <c r="F24" s="140" t="e">
        <f>E24/$E$20</f>
        <v>#DIV/0!</v>
      </c>
      <c r="G24" s="119"/>
      <c r="H24" s="94" t="e">
        <f>G24/$G$20</f>
        <v>#DIV/0!</v>
      </c>
      <c r="I24" s="238" t="e">
        <f>(H24-F24)/F24</f>
        <v>#DIV/0!</v>
      </c>
      <c r="J24" s="110"/>
      <c r="K24" s="103" t="e">
        <f>J24/$J$20</f>
        <v>#DIV/0!</v>
      </c>
      <c r="L24" s="104" t="e">
        <f t="shared" si="1"/>
        <v>#DIV/0!</v>
      </c>
      <c r="M24" s="175">
        <f>E24*0.967</f>
        <v>0</v>
      </c>
      <c r="N24" s="140" t="e">
        <f>M24/$E$20</f>
        <v>#DIV/0!</v>
      </c>
      <c r="O24" s="119">
        <f t="shared" si="5"/>
        <v>0</v>
      </c>
      <c r="P24" s="94" t="e">
        <f>O24/$G$20</f>
        <v>#DIV/0!</v>
      </c>
      <c r="Q24" s="238" t="e">
        <f>(P24-N24)/N24</f>
        <v>#DIV/0!</v>
      </c>
      <c r="R24" s="110">
        <f t="shared" si="6"/>
        <v>0</v>
      </c>
      <c r="S24" s="103" t="e">
        <f>R24/$J$20</f>
        <v>#DIV/0!</v>
      </c>
      <c r="T24" s="104" t="e">
        <f t="shared" si="3"/>
        <v>#DIV/0!</v>
      </c>
    </row>
    <row r="25" spans="1:20" x14ac:dyDescent="0.2">
      <c r="A25" s="89" t="s">
        <v>145</v>
      </c>
      <c r="B25" s="85" t="s">
        <v>159</v>
      </c>
      <c r="C25" s="85" t="s">
        <v>60</v>
      </c>
      <c r="D25" s="79" t="s">
        <v>148</v>
      </c>
      <c r="E25" s="179"/>
      <c r="F25" s="124" t="e">
        <f>E25/$E$21</f>
        <v>#DIV/0!</v>
      </c>
      <c r="G25" s="117"/>
      <c r="H25" s="75" t="e">
        <f>G25/$G$21</f>
        <v>#DIV/0!</v>
      </c>
      <c r="I25" s="239" t="e">
        <f t="shared" ref="I25:I27" si="7">(H25-F25)/F25</f>
        <v>#DIV/0!</v>
      </c>
      <c r="J25" s="105"/>
      <c r="K25" s="74" t="e">
        <f>J25/$J$21</f>
        <v>#DIV/0!</v>
      </c>
      <c r="L25" s="106" t="e">
        <f t="shared" si="1"/>
        <v>#DIV/0!</v>
      </c>
      <c r="M25" s="179">
        <f t="shared" ref="M25:M27" si="8">E25*0.967</f>
        <v>0</v>
      </c>
      <c r="N25" s="124" t="e">
        <f>M25/$E$21</f>
        <v>#DIV/0!</v>
      </c>
      <c r="O25" s="117">
        <f t="shared" si="5"/>
        <v>0</v>
      </c>
      <c r="P25" s="75" t="e">
        <f>O25/$G$21</f>
        <v>#DIV/0!</v>
      </c>
      <c r="Q25" s="239" t="e">
        <f t="shared" ref="Q25:Q27" si="9">(P25-N25)/N25</f>
        <v>#DIV/0!</v>
      </c>
      <c r="R25" s="105">
        <f t="shared" si="6"/>
        <v>0</v>
      </c>
      <c r="S25" s="74" t="e">
        <f>R25/$J$21</f>
        <v>#DIV/0!</v>
      </c>
      <c r="T25" s="106" t="e">
        <f t="shared" si="3"/>
        <v>#DIV/0!</v>
      </c>
    </row>
    <row r="26" spans="1:20" x14ac:dyDescent="0.2">
      <c r="A26" s="89" t="s">
        <v>145</v>
      </c>
      <c r="B26" s="85" t="s">
        <v>160</v>
      </c>
      <c r="C26" s="85" t="s">
        <v>60</v>
      </c>
      <c r="D26" s="79" t="s">
        <v>148</v>
      </c>
      <c r="E26" s="179"/>
      <c r="F26" s="124" t="e">
        <f>E26/$E$22</f>
        <v>#DIV/0!</v>
      </c>
      <c r="G26" s="117"/>
      <c r="H26" s="75" t="e">
        <f>G26/$G$22</f>
        <v>#DIV/0!</v>
      </c>
      <c r="I26" s="239" t="e">
        <f t="shared" si="7"/>
        <v>#DIV/0!</v>
      </c>
      <c r="J26" s="105"/>
      <c r="K26" s="74" t="e">
        <f>J26/$J$22</f>
        <v>#DIV/0!</v>
      </c>
      <c r="L26" s="106" t="e">
        <f t="shared" si="1"/>
        <v>#DIV/0!</v>
      </c>
      <c r="M26" s="179">
        <f t="shared" si="8"/>
        <v>0</v>
      </c>
      <c r="N26" s="124" t="e">
        <f>M26/$E$22</f>
        <v>#DIV/0!</v>
      </c>
      <c r="O26" s="117">
        <f t="shared" si="5"/>
        <v>0</v>
      </c>
      <c r="P26" s="75" t="e">
        <f>O26/$G$22</f>
        <v>#DIV/0!</v>
      </c>
      <c r="Q26" s="239" t="e">
        <f t="shared" si="9"/>
        <v>#DIV/0!</v>
      </c>
      <c r="R26" s="105">
        <f t="shared" si="6"/>
        <v>0</v>
      </c>
      <c r="S26" s="74" t="e">
        <f>R26/$J$22</f>
        <v>#DIV/0!</v>
      </c>
      <c r="T26" s="106" t="e">
        <f t="shared" si="3"/>
        <v>#DIV/0!</v>
      </c>
    </row>
    <row r="27" spans="1:20" ht="16" thickBot="1" x14ac:dyDescent="0.25">
      <c r="A27" s="90" t="s">
        <v>145</v>
      </c>
      <c r="B27" s="87" t="s">
        <v>161</v>
      </c>
      <c r="C27" s="87" t="s">
        <v>58</v>
      </c>
      <c r="D27" s="114" t="s">
        <v>148</v>
      </c>
      <c r="E27" s="183"/>
      <c r="F27" s="128" t="e">
        <f>E27/$E$23</f>
        <v>#DIV/0!</v>
      </c>
      <c r="G27" s="120"/>
      <c r="H27" s="97" t="e">
        <f>G27/$G$23</f>
        <v>#DIV/0!</v>
      </c>
      <c r="I27" s="241" t="e">
        <f t="shared" si="7"/>
        <v>#DIV/0!</v>
      </c>
      <c r="J27" s="111"/>
      <c r="K27" s="108" t="e">
        <f>J27/$J$23</f>
        <v>#DIV/0!</v>
      </c>
      <c r="L27" s="109" t="e">
        <f t="shared" si="1"/>
        <v>#DIV/0!</v>
      </c>
      <c r="M27" s="183">
        <f t="shared" si="8"/>
        <v>0</v>
      </c>
      <c r="N27" s="128" t="e">
        <f>M27/$E$23</f>
        <v>#DIV/0!</v>
      </c>
      <c r="O27" s="120">
        <f t="shared" si="5"/>
        <v>0</v>
      </c>
      <c r="P27" s="97" t="e">
        <f>O27/$G$23</f>
        <v>#DIV/0!</v>
      </c>
      <c r="Q27" s="241" t="e">
        <f t="shared" si="9"/>
        <v>#DIV/0!</v>
      </c>
      <c r="R27" s="111">
        <f t="shared" si="6"/>
        <v>0</v>
      </c>
      <c r="S27" s="108" t="e">
        <f>R27/$J$23</f>
        <v>#DIV/0!</v>
      </c>
      <c r="T27" s="109" t="e">
        <f t="shared" si="3"/>
        <v>#DIV/0!</v>
      </c>
    </row>
    <row r="28" spans="1:20" ht="16" thickBot="1" x14ac:dyDescent="0.25"/>
    <row r="29" spans="1:20" x14ac:dyDescent="0.2">
      <c r="C29" s="378" t="s">
        <v>69</v>
      </c>
      <c r="D29" s="379"/>
      <c r="E29" s="379"/>
      <c r="F29" s="379"/>
      <c r="G29" s="380"/>
      <c r="H29" s="381" t="s">
        <v>70</v>
      </c>
      <c r="I29" s="382"/>
      <c r="J29" s="382"/>
      <c r="K29" s="382"/>
      <c r="L29" s="383"/>
    </row>
    <row r="30" spans="1:20" x14ac:dyDescent="0.2">
      <c r="A30" s="141" t="s">
        <v>80</v>
      </c>
      <c r="C30" s="371" t="s">
        <v>84</v>
      </c>
      <c r="D30" s="372"/>
      <c r="E30" s="372"/>
      <c r="F30" s="203" t="s">
        <v>83</v>
      </c>
      <c r="G30" s="373" t="s">
        <v>82</v>
      </c>
      <c r="H30" s="384" t="s">
        <v>84</v>
      </c>
      <c r="I30" s="385"/>
      <c r="J30" s="385"/>
      <c r="K30" s="202" t="s">
        <v>83</v>
      </c>
      <c r="L30" s="386" t="s">
        <v>82</v>
      </c>
    </row>
    <row r="31" spans="1:20" ht="16" thickBot="1" x14ac:dyDescent="0.25">
      <c r="A31" s="69" t="s">
        <v>85</v>
      </c>
      <c r="C31" s="152" t="s">
        <v>81</v>
      </c>
      <c r="D31" s="153" t="s">
        <v>89</v>
      </c>
      <c r="E31" s="153" t="s">
        <v>142</v>
      </c>
      <c r="F31" s="153" t="s">
        <v>89</v>
      </c>
      <c r="G31" s="374"/>
      <c r="H31" s="154" t="s">
        <v>81</v>
      </c>
      <c r="I31" s="151" t="s">
        <v>89</v>
      </c>
      <c r="J31" s="151" t="s">
        <v>142</v>
      </c>
      <c r="K31" s="151" t="s">
        <v>89</v>
      </c>
      <c r="L31" s="386"/>
    </row>
    <row r="32" spans="1:20" x14ac:dyDescent="0.2">
      <c r="A32" s="142">
        <v>7.1</v>
      </c>
      <c r="B32" s="145" t="s">
        <v>30</v>
      </c>
      <c r="C32" s="188"/>
      <c r="D32" s="189"/>
      <c r="E32" s="189"/>
      <c r="F32" s="189"/>
      <c r="G32" s="190"/>
      <c r="H32" s="191"/>
      <c r="I32" s="192"/>
      <c r="J32" s="192"/>
      <c r="K32" s="192"/>
      <c r="L32" s="193"/>
    </row>
    <row r="33" spans="1:12" x14ac:dyDescent="0.2">
      <c r="A33" s="143">
        <v>7.1</v>
      </c>
      <c r="B33" s="146" t="s">
        <v>31</v>
      </c>
      <c r="C33" s="191"/>
      <c r="D33" s="192"/>
      <c r="E33" s="192"/>
      <c r="F33" s="192"/>
      <c r="G33" s="194"/>
      <c r="H33" s="191"/>
      <c r="I33" s="192"/>
      <c r="J33" s="192"/>
      <c r="K33" s="192"/>
      <c r="L33" s="193"/>
    </row>
    <row r="34" spans="1:12" x14ac:dyDescent="0.2">
      <c r="A34" s="143">
        <v>7.1</v>
      </c>
      <c r="B34" s="146" t="s">
        <v>32</v>
      </c>
      <c r="C34" s="191"/>
      <c r="D34" s="192"/>
      <c r="E34" s="192"/>
      <c r="F34" s="192"/>
      <c r="G34" s="194"/>
      <c r="H34" s="191"/>
      <c r="I34" s="192"/>
      <c r="J34" s="192"/>
      <c r="K34" s="192"/>
      <c r="L34" s="193"/>
    </row>
    <row r="35" spans="1:12" ht="16" thickBot="1" x14ac:dyDescent="0.25">
      <c r="A35" s="144">
        <v>7.1</v>
      </c>
      <c r="B35" s="147" t="s">
        <v>34</v>
      </c>
      <c r="C35" s="195"/>
      <c r="D35" s="196"/>
      <c r="E35" s="196"/>
      <c r="F35" s="196"/>
      <c r="G35" s="197"/>
      <c r="H35" s="195"/>
      <c r="I35" s="196"/>
      <c r="J35" s="196"/>
      <c r="K35" s="196"/>
      <c r="L35" s="198"/>
    </row>
    <row r="37" spans="1:12" ht="15" customHeight="1" x14ac:dyDescent="0.2">
      <c r="A37" s="360" t="s">
        <v>179</v>
      </c>
      <c r="B37" s="360"/>
      <c r="C37" s="360"/>
      <c r="D37" s="360"/>
      <c r="E37" s="360"/>
      <c r="F37" s="360"/>
      <c r="G37" s="360"/>
    </row>
    <row r="38" spans="1:12" x14ac:dyDescent="0.2">
      <c r="A38" s="360"/>
      <c r="B38" s="360"/>
      <c r="C38" s="360"/>
      <c r="D38" s="360"/>
      <c r="E38" s="360"/>
      <c r="F38" s="360"/>
      <c r="G38" s="360"/>
    </row>
    <row r="39" spans="1:12" x14ac:dyDescent="0.2">
      <c r="A39" s="360"/>
      <c r="B39" s="360"/>
      <c r="C39" s="360"/>
      <c r="D39" s="360"/>
      <c r="E39" s="360"/>
      <c r="F39" s="360"/>
      <c r="G39" s="360"/>
    </row>
    <row r="40" spans="1:12" x14ac:dyDescent="0.2">
      <c r="A40" s="360"/>
      <c r="B40" s="360"/>
      <c r="C40" s="360"/>
      <c r="D40" s="360"/>
      <c r="E40" s="360"/>
      <c r="F40" s="360"/>
      <c r="G40" s="360"/>
    </row>
    <row r="41" spans="1:12" x14ac:dyDescent="0.2">
      <c r="A41" s="360"/>
      <c r="B41" s="360"/>
      <c r="C41" s="360"/>
      <c r="D41" s="360"/>
      <c r="E41" s="360"/>
      <c r="F41" s="360"/>
      <c r="G41" s="360"/>
    </row>
    <row r="42" spans="1:12" x14ac:dyDescent="0.2">
      <c r="A42" s="360"/>
      <c r="B42" s="360"/>
      <c r="C42" s="360"/>
      <c r="D42" s="360"/>
      <c r="E42" s="360"/>
      <c r="F42" s="360"/>
      <c r="G42" s="360"/>
    </row>
  </sheetData>
  <mergeCells count="15">
    <mergeCell ref="C29:G29"/>
    <mergeCell ref="H29:L29"/>
    <mergeCell ref="A37:G42"/>
    <mergeCell ref="M18:N18"/>
    <mergeCell ref="O18:Q18"/>
    <mergeCell ref="C30:E30"/>
    <mergeCell ref="G30:G31"/>
    <mergeCell ref="H30:J30"/>
    <mergeCell ref="L30:L31"/>
    <mergeCell ref="M17:T17"/>
    <mergeCell ref="B3:F6"/>
    <mergeCell ref="E18:F18"/>
    <mergeCell ref="G18:I18"/>
    <mergeCell ref="J18:L18"/>
    <mergeCell ref="R18:T18"/>
  </mergeCells>
  <conditionalFormatting sqref="C32:L35">
    <cfRule type="containsBlanks" dxfId="55" priority="29">
      <formula>LEN(TRIM(C32))=0</formula>
    </cfRule>
    <cfRule type="cellIs" dxfId="54" priority="30" operator="greaterThan">
      <formula>90</formula>
    </cfRule>
    <cfRule type="cellIs" dxfId="53" priority="31" operator="lessThan">
      <formula>90</formula>
    </cfRule>
  </conditionalFormatting>
  <conditionalFormatting sqref="T24:T27">
    <cfRule type="cellIs" dxfId="52" priority="15" operator="between">
      <formula>-0.02</formula>
      <formula>-0.01</formula>
    </cfRule>
    <cfRule type="cellIs" dxfId="51" priority="16" operator="greaterThan">
      <formula>0.03</formula>
    </cfRule>
    <cfRule type="cellIs" dxfId="50" priority="17" operator="between">
      <formula>0.02</formula>
      <formula>0.03</formula>
    </cfRule>
    <cfRule type="cellIs" dxfId="49" priority="18" operator="between">
      <formula>0.01</formula>
      <formula>0.02</formula>
    </cfRule>
    <cfRule type="cellIs" dxfId="48" priority="19" operator="lessThan">
      <formula>-0.03</formula>
    </cfRule>
    <cfRule type="cellIs" dxfId="47" priority="20" operator="between">
      <formula>-0.03</formula>
      <formula>-0.02</formula>
    </cfRule>
    <cfRule type="cellIs" dxfId="46" priority="21" operator="between">
      <formula>-0.01</formula>
      <formula>0.01</formula>
    </cfRule>
  </conditionalFormatting>
  <conditionalFormatting sqref="L24:L27">
    <cfRule type="cellIs" dxfId="45" priority="8" operator="between">
      <formula>-0.02</formula>
      <formula>-0.01</formula>
    </cfRule>
    <cfRule type="cellIs" dxfId="44" priority="9" operator="greaterThan">
      <formula>0.03</formula>
    </cfRule>
    <cfRule type="cellIs" dxfId="43" priority="10" operator="between">
      <formula>0.02</formula>
      <formula>0.03</formula>
    </cfRule>
    <cfRule type="cellIs" dxfId="42" priority="11" operator="between">
      <formula>0.01</formula>
      <formula>0.02</formula>
    </cfRule>
    <cfRule type="cellIs" dxfId="41" priority="12" operator="lessThan">
      <formula>-0.03</formula>
    </cfRule>
    <cfRule type="cellIs" dxfId="40" priority="13" operator="between">
      <formula>-0.03</formula>
      <formula>-0.02</formula>
    </cfRule>
    <cfRule type="cellIs" dxfId="39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9"/>
  <sheetViews>
    <sheetView workbookViewId="0">
      <selection activeCell="J22" sqref="J22"/>
    </sheetView>
  </sheetViews>
  <sheetFormatPr baseColWidth="10" defaultColWidth="8.83203125" defaultRowHeight="15" x14ac:dyDescent="0.2"/>
  <cols>
    <col min="1" max="1" width="11.6640625" bestFit="1" customWidth="1"/>
  </cols>
  <sheetData>
    <row r="1" spans="1:10" x14ac:dyDescent="0.2">
      <c r="A1" s="73" t="s">
        <v>11</v>
      </c>
      <c r="B1" s="72">
        <v>7.3</v>
      </c>
      <c r="C1" s="70"/>
      <c r="D1" s="70"/>
      <c r="E1" s="70"/>
      <c r="F1" s="70"/>
    </row>
    <row r="2" spans="1:10" x14ac:dyDescent="0.2">
      <c r="A2" s="73" t="s">
        <v>116</v>
      </c>
      <c r="B2" s="72" t="s">
        <v>173</v>
      </c>
      <c r="C2" s="70"/>
      <c r="D2" s="70"/>
      <c r="E2" s="70"/>
      <c r="F2" s="70"/>
    </row>
    <row r="3" spans="1:10" x14ac:dyDescent="0.2">
      <c r="A3" s="73" t="s">
        <v>6</v>
      </c>
      <c r="B3" s="360" t="s">
        <v>174</v>
      </c>
      <c r="C3" s="360"/>
      <c r="D3" s="360"/>
      <c r="E3" s="360"/>
      <c r="F3" s="360"/>
    </row>
    <row r="4" spans="1:10" x14ac:dyDescent="0.2">
      <c r="A4" s="73"/>
      <c r="B4" s="360"/>
      <c r="C4" s="360"/>
      <c r="D4" s="360"/>
      <c r="E4" s="360"/>
      <c r="F4" s="360"/>
    </row>
    <row r="5" spans="1:10" x14ac:dyDescent="0.2">
      <c r="A5" s="70"/>
      <c r="B5" s="360"/>
      <c r="C5" s="360"/>
      <c r="D5" s="360"/>
      <c r="E5" s="360"/>
      <c r="F5" s="360"/>
    </row>
    <row r="6" spans="1:10" x14ac:dyDescent="0.2">
      <c r="A6" s="70"/>
      <c r="B6" s="360"/>
      <c r="C6" s="360"/>
      <c r="D6" s="360"/>
      <c r="E6" s="360"/>
      <c r="F6" s="360"/>
    </row>
    <row r="8" spans="1:10" x14ac:dyDescent="0.2">
      <c r="A8" t="s">
        <v>176</v>
      </c>
    </row>
    <row r="9" spans="1:10" x14ac:dyDescent="0.2">
      <c r="A9" s="410" t="s">
        <v>175</v>
      </c>
      <c r="B9" s="410"/>
      <c r="C9" s="410"/>
      <c r="D9" s="410"/>
      <c r="E9" s="410"/>
      <c r="F9" s="410"/>
      <c r="G9" s="410"/>
      <c r="H9" s="410"/>
      <c r="I9" s="410"/>
      <c r="J9" s="410"/>
    </row>
  </sheetData>
  <mergeCells count="2">
    <mergeCell ref="B3:F6"/>
    <mergeCell ref="A9:J9"/>
  </mergeCells>
  <hyperlinks>
    <hyperlink ref="A9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F10"/>
  <sheetViews>
    <sheetView workbookViewId="0">
      <selection activeCell="A8" sqref="A8:D10"/>
    </sheetView>
  </sheetViews>
  <sheetFormatPr baseColWidth="10" defaultColWidth="8.83203125" defaultRowHeight="15" x14ac:dyDescent="0.2"/>
  <sheetData>
    <row r="1" spans="1:6" x14ac:dyDescent="0.2">
      <c r="A1" s="73" t="s">
        <v>11</v>
      </c>
      <c r="B1" s="72">
        <v>7.4</v>
      </c>
      <c r="C1" s="70"/>
      <c r="D1" s="70"/>
      <c r="E1" s="70"/>
      <c r="F1" s="70"/>
    </row>
    <row r="2" spans="1:6" x14ac:dyDescent="0.2">
      <c r="A2" s="73" t="s">
        <v>116</v>
      </c>
      <c r="B2" s="72" t="s">
        <v>177</v>
      </c>
      <c r="C2" s="70"/>
      <c r="D2" s="70"/>
      <c r="E2" s="70"/>
      <c r="F2" s="70"/>
    </row>
    <row r="3" spans="1:6" x14ac:dyDescent="0.2">
      <c r="A3" s="73" t="s">
        <v>6</v>
      </c>
      <c r="B3" s="360" t="s">
        <v>178</v>
      </c>
      <c r="C3" s="360"/>
      <c r="D3" s="360"/>
      <c r="E3" s="360"/>
      <c r="F3" s="360"/>
    </row>
    <row r="4" spans="1:6" x14ac:dyDescent="0.2">
      <c r="A4" s="73"/>
      <c r="B4" s="360"/>
      <c r="C4" s="360"/>
      <c r="D4" s="360"/>
      <c r="E4" s="360"/>
      <c r="F4" s="360"/>
    </row>
    <row r="5" spans="1:6" x14ac:dyDescent="0.2">
      <c r="A5" s="70"/>
      <c r="B5" s="360"/>
      <c r="C5" s="360"/>
      <c r="D5" s="360"/>
      <c r="E5" s="360"/>
      <c r="F5" s="360"/>
    </row>
    <row r="6" spans="1:6" x14ac:dyDescent="0.2">
      <c r="A6" s="70"/>
      <c r="B6" s="360"/>
      <c r="C6" s="360"/>
      <c r="D6" s="360"/>
      <c r="E6" s="360"/>
      <c r="F6" s="360"/>
    </row>
    <row r="7" spans="1:6" x14ac:dyDescent="0.2">
      <c r="A7" s="70"/>
      <c r="B7" s="70"/>
      <c r="C7" s="70"/>
      <c r="D7" s="70"/>
      <c r="E7" s="70"/>
      <c r="F7" s="70"/>
    </row>
    <row r="8" spans="1:6" x14ac:dyDescent="0.2">
      <c r="A8" s="70" t="s">
        <v>225</v>
      </c>
      <c r="B8" s="70"/>
      <c r="C8" s="70"/>
      <c r="D8" s="70"/>
      <c r="E8" s="70"/>
      <c r="F8" s="70"/>
    </row>
    <row r="9" spans="1:6" x14ac:dyDescent="0.2">
      <c r="A9" s="339" t="s">
        <v>226</v>
      </c>
    </row>
    <row r="10" spans="1:6" x14ac:dyDescent="0.2">
      <c r="A10" s="339" t="s">
        <v>227</v>
      </c>
    </row>
  </sheetData>
  <mergeCells count="1">
    <mergeCell ref="B3:F6"/>
  </mergeCells>
  <hyperlinks>
    <hyperlink ref="A9" r:id="rId1"/>
    <hyperlink ref="A10" r:id="rId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L26"/>
  <sheetViews>
    <sheetView workbookViewId="0">
      <selection activeCell="I29" sqref="I29"/>
    </sheetView>
  </sheetViews>
  <sheetFormatPr baseColWidth="10" defaultColWidth="8.83203125" defaultRowHeight="15" x14ac:dyDescent="0.2"/>
  <cols>
    <col min="1" max="1" width="14.33203125" style="215" customWidth="1"/>
    <col min="2" max="2" width="10.6640625" style="215" customWidth="1"/>
    <col min="3" max="3" width="12.83203125" style="215" bestFit="1" customWidth="1"/>
    <col min="4" max="4" width="12.6640625" style="215" bestFit="1" customWidth="1"/>
    <col min="5" max="5" width="18.5" style="215" bestFit="1" customWidth="1"/>
    <col min="6" max="6" width="14.6640625" style="215" bestFit="1" customWidth="1"/>
    <col min="7" max="8" width="12.6640625" style="215" bestFit="1" customWidth="1"/>
    <col min="9" max="9" width="12.33203125" style="215" bestFit="1" customWidth="1"/>
    <col min="10" max="11" width="8.83203125" style="215"/>
    <col min="12" max="12" width="12.6640625" style="215" bestFit="1" customWidth="1"/>
    <col min="13" max="16384" width="8.83203125" style="215"/>
  </cols>
  <sheetData>
    <row r="1" spans="1:8" x14ac:dyDescent="0.2">
      <c r="A1" s="218" t="s">
        <v>11</v>
      </c>
      <c r="B1" s="290" t="s">
        <v>195</v>
      </c>
    </row>
    <row r="2" spans="1:8" x14ac:dyDescent="0.2">
      <c r="A2" s="218" t="s">
        <v>12</v>
      </c>
      <c r="B2" s="217" t="s">
        <v>182</v>
      </c>
    </row>
    <row r="3" spans="1:8" x14ac:dyDescent="0.2">
      <c r="A3" s="218" t="s">
        <v>6</v>
      </c>
      <c r="B3" s="217" t="s">
        <v>16</v>
      </c>
    </row>
    <row r="4" spans="1:8" x14ac:dyDescent="0.2">
      <c r="A4" s="218" t="s">
        <v>7</v>
      </c>
      <c r="B4" s="219">
        <v>5.0000000000000001E-3</v>
      </c>
    </row>
    <row r="6" spans="1:8" ht="15" customHeight="1" x14ac:dyDescent="0.2">
      <c r="A6" s="218" t="s">
        <v>13</v>
      </c>
      <c r="B6" s="360" t="s">
        <v>183</v>
      </c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360"/>
      <c r="C9" s="360"/>
      <c r="D9" s="360"/>
      <c r="E9" s="360"/>
      <c r="F9" s="360"/>
      <c r="G9" s="360"/>
      <c r="H9" s="360"/>
    </row>
    <row r="10" spans="1:8" x14ac:dyDescent="0.2">
      <c r="B10" s="360"/>
      <c r="C10" s="360"/>
      <c r="D10" s="360"/>
      <c r="E10" s="360"/>
      <c r="F10" s="360"/>
      <c r="G10" s="360"/>
      <c r="H10" s="360"/>
    </row>
    <row r="11" spans="1:8" x14ac:dyDescent="0.2">
      <c r="B11" s="222"/>
      <c r="C11" s="222"/>
      <c r="D11" s="222"/>
      <c r="E11" s="222"/>
      <c r="F11" s="222"/>
      <c r="G11" s="222"/>
      <c r="H11" s="222"/>
    </row>
    <row r="12" spans="1:8" x14ac:dyDescent="0.2">
      <c r="A12" s="223" t="s">
        <v>38</v>
      </c>
      <c r="B12" s="342"/>
      <c r="C12" s="224"/>
      <c r="D12" s="224"/>
      <c r="E12" s="222"/>
      <c r="F12" s="222"/>
      <c r="G12" s="222"/>
      <c r="H12" s="222"/>
    </row>
    <row r="13" spans="1:8" x14ac:dyDescent="0.2">
      <c r="A13" s="223" t="s">
        <v>39</v>
      </c>
      <c r="B13" s="224" t="s">
        <v>180</v>
      </c>
      <c r="C13" s="224"/>
      <c r="D13" s="224"/>
      <c r="E13" s="222"/>
      <c r="F13" s="222"/>
      <c r="G13" s="222"/>
      <c r="H13" s="222"/>
    </row>
    <row r="14" spans="1:8" x14ac:dyDescent="0.2">
      <c r="A14" s="223" t="s">
        <v>40</v>
      </c>
      <c r="B14" s="224" t="s">
        <v>184</v>
      </c>
      <c r="C14" s="224"/>
      <c r="D14" s="224"/>
      <c r="E14" s="222"/>
      <c r="F14" s="222"/>
      <c r="G14" s="222"/>
      <c r="H14" s="222"/>
    </row>
    <row r="15" spans="1:8" x14ac:dyDescent="0.2">
      <c r="A15" s="223" t="s">
        <v>41</v>
      </c>
      <c r="B15" s="224" t="s">
        <v>50</v>
      </c>
      <c r="C15" s="224"/>
      <c r="D15" s="224"/>
      <c r="E15" s="222"/>
      <c r="F15" s="222"/>
      <c r="G15" s="222"/>
      <c r="H15" s="222"/>
    </row>
    <row r="16" spans="1:8" x14ac:dyDescent="0.2">
      <c r="A16" s="216"/>
      <c r="B16" s="216"/>
      <c r="C16" s="216"/>
      <c r="D16" s="216"/>
    </row>
    <row r="17" spans="1:12" x14ac:dyDescent="0.2">
      <c r="A17" s="218" t="s">
        <v>35</v>
      </c>
    </row>
    <row r="19" spans="1:12" x14ac:dyDescent="0.2">
      <c r="A19" s="413" t="s">
        <v>187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</row>
    <row r="20" spans="1:12" ht="17" x14ac:dyDescent="0.2">
      <c r="A20" s="411" t="s">
        <v>21</v>
      </c>
      <c r="B20" s="411" t="s">
        <v>23</v>
      </c>
      <c r="C20" s="412" t="s">
        <v>193</v>
      </c>
      <c r="D20" s="412"/>
      <c r="E20" s="412"/>
      <c r="F20" s="412"/>
      <c r="G20" s="412"/>
      <c r="H20" s="412" t="s">
        <v>194</v>
      </c>
      <c r="I20" s="412"/>
      <c r="J20" s="412"/>
      <c r="K20" s="412"/>
      <c r="L20" s="412"/>
    </row>
    <row r="21" spans="1:12" ht="17" x14ac:dyDescent="0.2">
      <c r="A21" s="411"/>
      <c r="B21" s="411"/>
      <c r="C21" s="286" t="s">
        <v>189</v>
      </c>
      <c r="D21" s="286" t="s">
        <v>190</v>
      </c>
      <c r="E21" s="286" t="s">
        <v>188</v>
      </c>
      <c r="F21" s="286" t="s">
        <v>26</v>
      </c>
      <c r="G21" s="286" t="s">
        <v>27</v>
      </c>
      <c r="H21" s="286" t="s">
        <v>192</v>
      </c>
      <c r="I21" s="286" t="s">
        <v>191</v>
      </c>
      <c r="J21" s="286" t="s">
        <v>188</v>
      </c>
      <c r="K21" s="286" t="s">
        <v>26</v>
      </c>
      <c r="L21" s="286" t="s">
        <v>27</v>
      </c>
    </row>
    <row r="22" spans="1:12" x14ac:dyDescent="0.2">
      <c r="A22" s="287" t="s">
        <v>185</v>
      </c>
      <c r="B22" s="287"/>
      <c r="C22" s="287"/>
      <c r="D22" s="287"/>
      <c r="E22" s="287" t="e">
        <f>D22/B22</f>
        <v>#DIV/0!</v>
      </c>
      <c r="F22" s="288" t="e">
        <f>E22-1</f>
        <v>#DIV/0!</v>
      </c>
      <c r="G22" s="289" t="e">
        <f>IF(AND(F22&gt;-0.005,F22&lt;0.005),"Yes","No")</f>
        <v>#DIV/0!</v>
      </c>
      <c r="H22" s="287"/>
      <c r="I22" s="287"/>
      <c r="J22" s="287" t="e">
        <f t="shared" ref="J22:J25" si="0">I22/B22</f>
        <v>#DIV/0!</v>
      </c>
      <c r="K22" s="288" t="e">
        <f>J22-1</f>
        <v>#DIV/0!</v>
      </c>
      <c r="L22" s="289" t="e">
        <f>IF(AND(K22&gt;-0.005,K22&lt;0.005),"Yes","No")</f>
        <v>#DIV/0!</v>
      </c>
    </row>
    <row r="23" spans="1:12" x14ac:dyDescent="0.2">
      <c r="A23" s="287" t="s">
        <v>186</v>
      </c>
      <c r="B23" s="287"/>
      <c r="C23" s="287"/>
      <c r="D23" s="287"/>
      <c r="E23" s="287" t="e">
        <f t="shared" ref="E23:E26" si="1">D23/B23</f>
        <v>#DIV/0!</v>
      </c>
      <c r="F23" s="288" t="e">
        <f t="shared" ref="F23:F26" si="2">E23-1</f>
        <v>#DIV/0!</v>
      </c>
      <c r="G23" s="289" t="e">
        <f t="shared" ref="G23:G26" si="3">IF(AND(F23&gt;-0.005,F23&lt;0.005),"Yes","No")</f>
        <v>#DIV/0!</v>
      </c>
      <c r="H23" s="287"/>
      <c r="I23" s="287"/>
      <c r="J23" s="287" t="e">
        <f t="shared" si="0"/>
        <v>#DIV/0!</v>
      </c>
      <c r="K23" s="288" t="e">
        <f t="shared" ref="K23:K26" si="4">J23-1</f>
        <v>#DIV/0!</v>
      </c>
      <c r="L23" s="289" t="e">
        <f t="shared" ref="L23:L26" si="5">IF(AND(K23&gt;-0.005,K23&lt;0.005),"Yes","No")</f>
        <v>#DIV/0!</v>
      </c>
    </row>
    <row r="24" spans="1:12" x14ac:dyDescent="0.2">
      <c r="A24" s="287" t="s">
        <v>131</v>
      </c>
      <c r="B24" s="287"/>
      <c r="C24" s="287"/>
      <c r="D24" s="287"/>
      <c r="E24" s="287" t="e">
        <f t="shared" si="1"/>
        <v>#DIV/0!</v>
      </c>
      <c r="F24" s="288" t="e">
        <f t="shared" si="2"/>
        <v>#DIV/0!</v>
      </c>
      <c r="G24" s="289" t="e">
        <f t="shared" si="3"/>
        <v>#DIV/0!</v>
      </c>
      <c r="H24" s="287"/>
      <c r="I24" s="287"/>
      <c r="J24" s="287" t="e">
        <f t="shared" si="0"/>
        <v>#DIV/0!</v>
      </c>
      <c r="K24" s="288" t="e">
        <f t="shared" si="4"/>
        <v>#DIV/0!</v>
      </c>
      <c r="L24" s="289" t="e">
        <f t="shared" si="5"/>
        <v>#DIV/0!</v>
      </c>
    </row>
    <row r="25" spans="1:12" x14ac:dyDescent="0.2">
      <c r="A25" s="287" t="s">
        <v>132</v>
      </c>
      <c r="B25" s="287"/>
      <c r="C25" s="287"/>
      <c r="D25" s="287"/>
      <c r="E25" s="287" t="e">
        <f t="shared" si="1"/>
        <v>#DIV/0!</v>
      </c>
      <c r="F25" s="288" t="e">
        <f t="shared" si="2"/>
        <v>#DIV/0!</v>
      </c>
      <c r="G25" s="289" t="e">
        <f t="shared" si="3"/>
        <v>#DIV/0!</v>
      </c>
      <c r="H25" s="287"/>
      <c r="I25" s="287"/>
      <c r="J25" s="287" t="e">
        <f t="shared" si="0"/>
        <v>#DIV/0!</v>
      </c>
      <c r="K25" s="288" t="e">
        <f t="shared" si="4"/>
        <v>#DIV/0!</v>
      </c>
      <c r="L25" s="289" t="e">
        <f t="shared" si="5"/>
        <v>#DIV/0!</v>
      </c>
    </row>
    <row r="26" spans="1:12" x14ac:dyDescent="0.2">
      <c r="A26" s="287" t="s">
        <v>132</v>
      </c>
      <c r="B26" s="287"/>
      <c r="C26" s="287"/>
      <c r="D26" s="287"/>
      <c r="E26" s="287" t="e">
        <f t="shared" si="1"/>
        <v>#DIV/0!</v>
      </c>
      <c r="F26" s="288" t="e">
        <f t="shared" si="2"/>
        <v>#DIV/0!</v>
      </c>
      <c r="G26" s="289" t="e">
        <f t="shared" si="3"/>
        <v>#DIV/0!</v>
      </c>
      <c r="H26" s="287"/>
      <c r="I26" s="287"/>
      <c r="J26" s="287" t="e">
        <f>I26/B26</f>
        <v>#DIV/0!</v>
      </c>
      <c r="K26" s="288" t="e">
        <f t="shared" si="4"/>
        <v>#DIV/0!</v>
      </c>
      <c r="L26" s="289" t="e">
        <f t="shared" si="5"/>
        <v>#DIV/0!</v>
      </c>
    </row>
  </sheetData>
  <mergeCells count="6">
    <mergeCell ref="B6:H10"/>
    <mergeCell ref="A20:A21"/>
    <mergeCell ref="C20:G20"/>
    <mergeCell ref="H20:L20"/>
    <mergeCell ref="B20:B21"/>
    <mergeCell ref="A19:L19"/>
  </mergeCells>
  <conditionalFormatting sqref="G22:G25">
    <cfRule type="cellIs" dxfId="38" priority="7" operator="equal">
      <formula>"Yes"</formula>
    </cfRule>
    <cfRule type="cellIs" dxfId="37" priority="8" operator="equal">
      <formula>"No"</formula>
    </cfRule>
  </conditionalFormatting>
  <conditionalFormatting sqref="G26">
    <cfRule type="cellIs" dxfId="36" priority="5" operator="equal">
      <formula>"Yes"</formula>
    </cfRule>
    <cfRule type="cellIs" dxfId="35" priority="6" operator="equal">
      <formula>"No"</formula>
    </cfRule>
  </conditionalFormatting>
  <conditionalFormatting sqref="L22:L25">
    <cfRule type="cellIs" dxfId="34" priority="3" operator="equal">
      <formula>"Yes"</formula>
    </cfRule>
    <cfRule type="cellIs" dxfId="33" priority="4" operator="equal">
      <formula>"No"</formula>
    </cfRule>
  </conditionalFormatting>
  <conditionalFormatting sqref="L26">
    <cfRule type="cellIs" dxfId="32" priority="1" operator="equal">
      <formula>"Yes"</formula>
    </cfRule>
    <cfRule type="cellIs" dxfId="31" priority="2" operator="equal">
      <formula>"No"</formula>
    </cfRule>
  </conditionalFormatting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L56"/>
  <sheetViews>
    <sheetView workbookViewId="0">
      <selection activeCell="K52" sqref="K52"/>
    </sheetView>
  </sheetViews>
  <sheetFormatPr baseColWidth="10" defaultColWidth="8.83203125" defaultRowHeight="15" x14ac:dyDescent="0.2"/>
  <cols>
    <col min="1" max="1" width="23.33203125" bestFit="1" customWidth="1"/>
    <col min="2" max="2" width="13.1640625" bestFit="1" customWidth="1"/>
    <col min="3" max="3" width="12.5" bestFit="1" customWidth="1"/>
    <col min="4" max="4" width="18.1640625" bestFit="1" customWidth="1"/>
  </cols>
  <sheetData>
    <row r="1" spans="1:8" x14ac:dyDescent="0.2">
      <c r="A1" s="218" t="s">
        <v>11</v>
      </c>
      <c r="B1" s="217">
        <v>8.1</v>
      </c>
      <c r="C1" s="215"/>
      <c r="D1" s="215"/>
      <c r="E1" s="215"/>
      <c r="F1" s="215"/>
      <c r="G1" s="215"/>
      <c r="H1" s="215"/>
    </row>
    <row r="2" spans="1:8" x14ac:dyDescent="0.2">
      <c r="A2" s="218" t="s">
        <v>116</v>
      </c>
      <c r="B2" s="217" t="s">
        <v>205</v>
      </c>
      <c r="C2" s="215"/>
      <c r="D2" s="215"/>
      <c r="E2" s="215"/>
      <c r="F2" s="215"/>
      <c r="G2" s="215"/>
      <c r="H2" s="215"/>
    </row>
    <row r="3" spans="1:8" x14ac:dyDescent="0.2">
      <c r="A3" s="215"/>
      <c r="B3" s="215"/>
      <c r="C3" s="215"/>
      <c r="D3" s="215"/>
      <c r="E3" s="215"/>
      <c r="F3" s="215"/>
      <c r="G3" s="215"/>
      <c r="H3" s="215"/>
    </row>
    <row r="4" spans="1:8" ht="15" customHeight="1" x14ac:dyDescent="0.2">
      <c r="A4" s="218" t="s">
        <v>6</v>
      </c>
      <c r="B4" s="360" t="s">
        <v>207</v>
      </c>
      <c r="C4" s="360"/>
      <c r="D4" s="360"/>
      <c r="E4" s="360"/>
      <c r="F4" s="360"/>
      <c r="G4" s="360"/>
      <c r="H4" s="360"/>
    </row>
    <row r="5" spans="1:8" x14ac:dyDescent="0.2">
      <c r="A5" s="215"/>
      <c r="B5" s="360"/>
      <c r="C5" s="360"/>
      <c r="D5" s="360"/>
      <c r="E5" s="360"/>
      <c r="F5" s="360"/>
      <c r="G5" s="360"/>
      <c r="H5" s="360"/>
    </row>
    <row r="6" spans="1:8" x14ac:dyDescent="0.2">
      <c r="A6" s="215"/>
      <c r="B6" s="360"/>
      <c r="C6" s="360"/>
      <c r="D6" s="360"/>
      <c r="E6" s="360"/>
      <c r="F6" s="360"/>
      <c r="G6" s="360"/>
      <c r="H6" s="360"/>
    </row>
    <row r="7" spans="1:8" x14ac:dyDescent="0.2">
      <c r="A7" s="215"/>
      <c r="B7" s="360"/>
      <c r="C7" s="360"/>
      <c r="D7" s="360"/>
      <c r="E7" s="360"/>
      <c r="F7" s="360"/>
      <c r="G7" s="360"/>
      <c r="H7" s="360"/>
    </row>
    <row r="8" spans="1:8" x14ac:dyDescent="0.2">
      <c r="A8" s="215"/>
      <c r="B8" s="360"/>
      <c r="C8" s="360"/>
      <c r="D8" s="360"/>
      <c r="E8" s="360"/>
      <c r="F8" s="360"/>
      <c r="G8" s="360"/>
      <c r="H8" s="360"/>
    </row>
    <row r="9" spans="1:8" x14ac:dyDescent="0.2">
      <c r="A9" s="218" t="s">
        <v>7</v>
      </c>
      <c r="B9" s="222" t="s">
        <v>206</v>
      </c>
      <c r="C9" s="222"/>
      <c r="D9" s="222"/>
      <c r="E9" s="222"/>
      <c r="F9" s="222"/>
      <c r="G9" s="222"/>
      <c r="H9" s="222"/>
    </row>
    <row r="10" spans="1:8" s="215" customFormat="1" x14ac:dyDescent="0.2">
      <c r="A10" s="218"/>
      <c r="B10" s="222"/>
      <c r="C10" s="222"/>
      <c r="D10" s="222"/>
      <c r="E10" s="222"/>
      <c r="F10" s="222"/>
      <c r="G10" s="222"/>
      <c r="H10" s="222"/>
    </row>
    <row r="11" spans="1:8" x14ac:dyDescent="0.2">
      <c r="A11" s="77" t="s">
        <v>38</v>
      </c>
      <c r="B11" s="342"/>
      <c r="C11" s="78"/>
      <c r="D11" s="211"/>
      <c r="E11" s="211"/>
      <c r="F11" s="211"/>
      <c r="G11" s="211"/>
      <c r="H11" s="211"/>
    </row>
    <row r="12" spans="1:8" x14ac:dyDescent="0.2">
      <c r="A12" s="77" t="s">
        <v>39</v>
      </c>
      <c r="B12" s="78" t="s">
        <v>180</v>
      </c>
      <c r="C12" s="78"/>
      <c r="D12" s="211"/>
      <c r="E12" s="211"/>
      <c r="F12" s="211"/>
      <c r="G12" s="211"/>
      <c r="H12" s="211"/>
    </row>
    <row r="13" spans="1:8" x14ac:dyDescent="0.2">
      <c r="A13" s="77" t="s">
        <v>40</v>
      </c>
      <c r="B13" s="78" t="s">
        <v>202</v>
      </c>
      <c r="C13" s="78"/>
      <c r="D13" s="211"/>
      <c r="E13" s="211"/>
      <c r="F13" s="211"/>
      <c r="G13" s="211"/>
      <c r="H13" s="211"/>
    </row>
    <row r="14" spans="1:8" x14ac:dyDescent="0.2">
      <c r="A14" s="77" t="s">
        <v>41</v>
      </c>
      <c r="B14" s="78" t="s">
        <v>72</v>
      </c>
      <c r="C14" s="78"/>
      <c r="D14" s="211"/>
      <c r="E14" s="211"/>
      <c r="F14" s="211"/>
      <c r="G14" s="211"/>
      <c r="H14" s="211"/>
    </row>
    <row r="15" spans="1:8" x14ac:dyDescent="0.2">
      <c r="A15" s="71"/>
      <c r="B15" s="71"/>
      <c r="C15" s="71"/>
      <c r="D15" s="70"/>
      <c r="E15" s="70"/>
      <c r="F15" s="70"/>
      <c r="G15" s="70"/>
      <c r="H15" s="70"/>
    </row>
    <row r="16" spans="1:8" x14ac:dyDescent="0.2">
      <c r="A16" s="73" t="s">
        <v>51</v>
      </c>
      <c r="B16" s="78" t="s">
        <v>203</v>
      </c>
      <c r="C16" s="70"/>
      <c r="D16" s="70"/>
      <c r="E16" s="70"/>
      <c r="F16" s="70"/>
      <c r="G16" s="70"/>
      <c r="H16" s="70"/>
    </row>
    <row r="17" spans="1:12" x14ac:dyDescent="0.2">
      <c r="A17" s="73" t="s">
        <v>86</v>
      </c>
      <c r="B17" s="78" t="s">
        <v>204</v>
      </c>
      <c r="C17" s="70"/>
      <c r="D17" s="70"/>
      <c r="E17" s="70"/>
      <c r="F17" s="70"/>
      <c r="G17" s="70"/>
      <c r="H17" s="70"/>
    </row>
    <row r="18" spans="1:12" x14ac:dyDescent="0.2">
      <c r="A18" s="73" t="s">
        <v>87</v>
      </c>
      <c r="B18" s="224" t="s">
        <v>204</v>
      </c>
      <c r="C18" s="70"/>
      <c r="D18" s="70"/>
      <c r="E18" s="70"/>
      <c r="F18" s="70"/>
      <c r="G18" s="70"/>
      <c r="H18" s="70"/>
    </row>
    <row r="21" spans="1:12" ht="16" thickBot="1" x14ac:dyDescent="0.25">
      <c r="A21" s="73" t="s">
        <v>53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</row>
    <row r="22" spans="1:12" ht="16" thickBot="1" x14ac:dyDescent="0.25">
      <c r="A22" s="73"/>
      <c r="B22" s="73"/>
      <c r="C22" s="73"/>
      <c r="D22" s="73"/>
      <c r="E22" s="368" t="s">
        <v>0</v>
      </c>
      <c r="F22" s="369"/>
      <c r="G22" s="369"/>
      <c r="H22" s="369"/>
      <c r="I22" s="370"/>
      <c r="J22" s="375" t="s">
        <v>181</v>
      </c>
      <c r="K22" s="376"/>
      <c r="L22" s="377"/>
    </row>
    <row r="23" spans="1:12" ht="18" thickBot="1" x14ac:dyDescent="0.3">
      <c r="A23" s="313" t="s">
        <v>73</v>
      </c>
      <c r="B23" s="314" t="s">
        <v>54</v>
      </c>
      <c r="C23" s="314" t="s">
        <v>55</v>
      </c>
      <c r="D23" s="315" t="s">
        <v>56</v>
      </c>
      <c r="E23" s="132" t="s">
        <v>64</v>
      </c>
      <c r="F23" s="112" t="s">
        <v>65</v>
      </c>
      <c r="G23" s="112" t="s">
        <v>66</v>
      </c>
      <c r="H23" s="112" t="s">
        <v>71</v>
      </c>
      <c r="I23" s="133" t="s">
        <v>67</v>
      </c>
      <c r="J23" s="115" t="s">
        <v>68</v>
      </c>
      <c r="K23" s="92" t="s">
        <v>67</v>
      </c>
      <c r="L23" s="93" t="s">
        <v>57</v>
      </c>
    </row>
    <row r="24" spans="1:12" x14ac:dyDescent="0.2">
      <c r="A24" s="319" t="s">
        <v>184</v>
      </c>
      <c r="B24" s="299" t="s">
        <v>129</v>
      </c>
      <c r="C24" s="299" t="s">
        <v>58</v>
      </c>
      <c r="D24" s="300" t="s">
        <v>135</v>
      </c>
      <c r="E24" s="292"/>
      <c r="F24" s="138"/>
      <c r="G24" s="138"/>
      <c r="H24" s="139" t="e">
        <f>(273.2+E24)/(273.2+22)*760/F24*G24</f>
        <v>#DIV/0!</v>
      </c>
      <c r="I24" s="140" t="e">
        <f>H24/$H$24</f>
        <v>#DIV/0!</v>
      </c>
      <c r="J24" s="116"/>
      <c r="K24" s="94" t="e">
        <f>J24/$J$24</f>
        <v>#DIV/0!</v>
      </c>
      <c r="L24" s="95" t="e">
        <f t="shared" ref="L24:L28" si="0">(K24-I24)/I24</f>
        <v>#DIV/0!</v>
      </c>
    </row>
    <row r="25" spans="1:12" x14ac:dyDescent="0.2">
      <c r="A25" s="320" t="s">
        <v>184</v>
      </c>
      <c r="B25" s="283" t="s">
        <v>130</v>
      </c>
      <c r="C25" s="283" t="s">
        <v>58</v>
      </c>
      <c r="D25" s="301" t="s">
        <v>136</v>
      </c>
      <c r="E25" s="293"/>
      <c r="F25" s="121"/>
      <c r="G25" s="121"/>
      <c r="H25" s="122" t="e">
        <f t="shared" ref="H25:H33" si="1">(273.2+E25)/(273.2+22)*760/F25*G25</f>
        <v>#DIV/0!</v>
      </c>
      <c r="I25" s="124" t="e">
        <f>H25/$H$25</f>
        <v>#DIV/0!</v>
      </c>
      <c r="J25" s="117"/>
      <c r="K25" s="75" t="e">
        <f>J25/$J$25</f>
        <v>#DIV/0!</v>
      </c>
      <c r="L25" s="96" t="e">
        <f t="shared" si="0"/>
        <v>#DIV/0!</v>
      </c>
    </row>
    <row r="26" spans="1:12" s="70" customFormat="1" x14ac:dyDescent="0.2">
      <c r="A26" s="320" t="s">
        <v>184</v>
      </c>
      <c r="B26" s="283" t="s">
        <v>131</v>
      </c>
      <c r="C26" s="283" t="s">
        <v>58</v>
      </c>
      <c r="D26" s="301" t="s">
        <v>137</v>
      </c>
      <c r="E26" s="293"/>
      <c r="F26" s="121"/>
      <c r="G26" s="121"/>
      <c r="H26" s="122" t="e">
        <f t="shared" si="1"/>
        <v>#DIV/0!</v>
      </c>
      <c r="I26" s="124" t="e">
        <f>H26/$H$26</f>
        <v>#DIV/0!</v>
      </c>
      <c r="J26" s="117"/>
      <c r="K26" s="75" t="e">
        <f>J26/$J$26</f>
        <v>#DIV/0!</v>
      </c>
      <c r="L26" s="96" t="e">
        <f t="shared" ref="L26" si="2">(K26-I26)/I26</f>
        <v>#DIV/0!</v>
      </c>
    </row>
    <row r="27" spans="1:12" x14ac:dyDescent="0.2">
      <c r="A27" s="320" t="s">
        <v>184</v>
      </c>
      <c r="B27" s="283" t="s">
        <v>132</v>
      </c>
      <c r="C27" s="283" t="s">
        <v>58</v>
      </c>
      <c r="D27" s="301" t="s">
        <v>138</v>
      </c>
      <c r="E27" s="293"/>
      <c r="F27" s="121"/>
      <c r="G27" s="121"/>
      <c r="H27" s="122" t="e">
        <f t="shared" si="1"/>
        <v>#DIV/0!</v>
      </c>
      <c r="I27" s="124" t="e">
        <f>H27/$H$27</f>
        <v>#DIV/0!</v>
      </c>
      <c r="J27" s="117"/>
      <c r="K27" s="75" t="e">
        <f>J27/$J$27</f>
        <v>#DIV/0!</v>
      </c>
      <c r="L27" s="96" t="e">
        <f t="shared" si="0"/>
        <v>#DIV/0!</v>
      </c>
    </row>
    <row r="28" spans="1:12" ht="16" thickBot="1" x14ac:dyDescent="0.25">
      <c r="A28" s="321" t="s">
        <v>184</v>
      </c>
      <c r="B28" s="302" t="s">
        <v>133</v>
      </c>
      <c r="C28" s="302" t="s">
        <v>58</v>
      </c>
      <c r="D28" s="303" t="s">
        <v>139</v>
      </c>
      <c r="E28" s="294"/>
      <c r="F28" s="126"/>
      <c r="G28" s="126"/>
      <c r="H28" s="127" t="e">
        <f t="shared" si="1"/>
        <v>#DIV/0!</v>
      </c>
      <c r="I28" s="128" t="e">
        <f>H28/$H$28</f>
        <v>#DIV/0!</v>
      </c>
      <c r="J28" s="118"/>
      <c r="K28" s="97" t="e">
        <f>J28/$J$28</f>
        <v>#DIV/0!</v>
      </c>
      <c r="L28" s="98" t="e">
        <f t="shared" si="0"/>
        <v>#DIV/0!</v>
      </c>
    </row>
    <row r="29" spans="1:12" x14ac:dyDescent="0.2">
      <c r="A29" s="316" t="s">
        <v>198</v>
      </c>
      <c r="B29" s="299" t="s">
        <v>129</v>
      </c>
      <c r="C29" s="299" t="s">
        <v>58</v>
      </c>
      <c r="D29" s="300" t="s">
        <v>134</v>
      </c>
      <c r="E29" s="295"/>
      <c r="F29" s="176"/>
      <c r="G29" s="176"/>
      <c r="H29" s="177" t="e">
        <f t="shared" si="1"/>
        <v>#DIV/0!</v>
      </c>
      <c r="I29" s="140" t="e">
        <f>H29/$H$24</f>
        <v>#DIV/0!</v>
      </c>
      <c r="J29" s="119"/>
      <c r="K29" s="94" t="e">
        <f>J29/$J$24</f>
        <v>#DIV/0!</v>
      </c>
      <c r="L29" s="238" t="e">
        <f>(K29-I29)/I29</f>
        <v>#DIV/0!</v>
      </c>
    </row>
    <row r="30" spans="1:12" s="70" customFormat="1" x14ac:dyDescent="0.2">
      <c r="A30" s="317" t="s">
        <v>198</v>
      </c>
      <c r="B30" s="283" t="s">
        <v>130</v>
      </c>
      <c r="C30" s="283" t="s">
        <v>58</v>
      </c>
      <c r="D30" s="301" t="s">
        <v>134</v>
      </c>
      <c r="E30" s="296"/>
      <c r="F30" s="187"/>
      <c r="G30" s="187"/>
      <c r="H30" s="181" t="e">
        <f t="shared" ref="H30" si="3">(273.2+E30)/(273.2+22)*760/F30*G30</f>
        <v>#DIV/0!</v>
      </c>
      <c r="I30" s="124" t="e">
        <f>H30/$H$25</f>
        <v>#DIV/0!</v>
      </c>
      <c r="J30" s="119"/>
      <c r="K30" s="75" t="e">
        <f>J30/$J$25</f>
        <v>#DIV/0!</v>
      </c>
      <c r="L30" s="239" t="e">
        <f t="shared" ref="L30:L38" si="4">(K30-I30)/I30</f>
        <v>#DIV/0!</v>
      </c>
    </row>
    <row r="31" spans="1:12" x14ac:dyDescent="0.2">
      <c r="A31" s="317" t="s">
        <v>198</v>
      </c>
      <c r="B31" s="283" t="s">
        <v>131</v>
      </c>
      <c r="C31" s="283" t="s">
        <v>58</v>
      </c>
      <c r="D31" s="301" t="s">
        <v>134</v>
      </c>
      <c r="E31" s="297"/>
      <c r="F31" s="180"/>
      <c r="G31" s="180"/>
      <c r="H31" s="181" t="e">
        <f t="shared" si="1"/>
        <v>#DIV/0!</v>
      </c>
      <c r="I31" s="124" t="e">
        <f>H31/$H$26</f>
        <v>#DIV/0!</v>
      </c>
      <c r="J31" s="117"/>
      <c r="K31" s="75" t="e">
        <f>J31/$J$26</f>
        <v>#DIV/0!</v>
      </c>
      <c r="L31" s="239" t="e">
        <f t="shared" si="4"/>
        <v>#DIV/0!</v>
      </c>
    </row>
    <row r="32" spans="1:12" x14ac:dyDescent="0.2">
      <c r="A32" s="317" t="s">
        <v>198</v>
      </c>
      <c r="B32" s="283" t="s">
        <v>132</v>
      </c>
      <c r="C32" s="283" t="s">
        <v>58</v>
      </c>
      <c r="D32" s="301" t="s">
        <v>134</v>
      </c>
      <c r="E32" s="297"/>
      <c r="F32" s="180"/>
      <c r="G32" s="180"/>
      <c r="H32" s="181" t="e">
        <f t="shared" si="1"/>
        <v>#DIV/0!</v>
      </c>
      <c r="I32" s="124" t="e">
        <f>H32/$H$27</f>
        <v>#DIV/0!</v>
      </c>
      <c r="J32" s="117"/>
      <c r="K32" s="75" t="e">
        <f>J32/$J$27</f>
        <v>#DIV/0!</v>
      </c>
      <c r="L32" s="239" t="e">
        <f t="shared" si="4"/>
        <v>#DIV/0!</v>
      </c>
    </row>
    <row r="33" spans="1:12" ht="16" thickBot="1" x14ac:dyDescent="0.25">
      <c r="A33" s="318" t="s">
        <v>198</v>
      </c>
      <c r="B33" s="302" t="s">
        <v>133</v>
      </c>
      <c r="C33" s="302" t="s">
        <v>58</v>
      </c>
      <c r="D33" s="303" t="s">
        <v>134</v>
      </c>
      <c r="E33" s="298"/>
      <c r="F33" s="184"/>
      <c r="G33" s="184"/>
      <c r="H33" s="185" t="e">
        <f t="shared" si="1"/>
        <v>#DIV/0!</v>
      </c>
      <c r="I33" s="128" t="e">
        <f>H33/$H$28</f>
        <v>#DIV/0!</v>
      </c>
      <c r="J33" s="120"/>
      <c r="K33" s="97" t="e">
        <f>J33/$J$28</f>
        <v>#DIV/0!</v>
      </c>
      <c r="L33" s="241" t="e">
        <f t="shared" si="4"/>
        <v>#DIV/0!</v>
      </c>
    </row>
    <row r="34" spans="1:12" x14ac:dyDescent="0.2">
      <c r="A34" s="316" t="s">
        <v>199</v>
      </c>
      <c r="B34" s="299" t="s">
        <v>129</v>
      </c>
      <c r="C34" s="299" t="s">
        <v>58</v>
      </c>
      <c r="D34" s="300" t="s">
        <v>134</v>
      </c>
      <c r="E34" s="295"/>
      <c r="F34" s="176"/>
      <c r="G34" s="176"/>
      <c r="H34" s="177" t="e">
        <f t="shared" ref="H34:H38" si="5">(273.2+E34)/(273.2+22)*760/F34*G34</f>
        <v>#DIV/0!</v>
      </c>
      <c r="I34" s="140" t="e">
        <f>H34/$H$24</f>
        <v>#DIV/0!</v>
      </c>
      <c r="J34" s="119"/>
      <c r="K34" s="94" t="e">
        <f>J34/$J$24</f>
        <v>#DIV/0!</v>
      </c>
      <c r="L34" s="238" t="e">
        <f>(K34-I34)/I34</f>
        <v>#DIV/0!</v>
      </c>
    </row>
    <row r="35" spans="1:12" x14ac:dyDescent="0.2">
      <c r="A35" s="317" t="s">
        <v>199</v>
      </c>
      <c r="B35" s="283" t="s">
        <v>130</v>
      </c>
      <c r="C35" s="283" t="s">
        <v>58</v>
      </c>
      <c r="D35" s="301" t="s">
        <v>134</v>
      </c>
      <c r="E35" s="296"/>
      <c r="F35" s="187"/>
      <c r="G35" s="187"/>
      <c r="H35" s="181" t="e">
        <f t="shared" si="5"/>
        <v>#DIV/0!</v>
      </c>
      <c r="I35" s="124" t="e">
        <f>H35/$H$25</f>
        <v>#DIV/0!</v>
      </c>
      <c r="J35" s="119"/>
      <c r="K35" s="75" t="e">
        <f>J35/$J$25</f>
        <v>#DIV/0!</v>
      </c>
      <c r="L35" s="239" t="e">
        <f t="shared" si="4"/>
        <v>#DIV/0!</v>
      </c>
    </row>
    <row r="36" spans="1:12" x14ac:dyDescent="0.2">
      <c r="A36" s="317" t="s">
        <v>199</v>
      </c>
      <c r="B36" s="283" t="s">
        <v>131</v>
      </c>
      <c r="C36" s="283" t="s">
        <v>58</v>
      </c>
      <c r="D36" s="301" t="s">
        <v>134</v>
      </c>
      <c r="E36" s="297"/>
      <c r="F36" s="180"/>
      <c r="G36" s="180"/>
      <c r="H36" s="181" t="e">
        <f t="shared" si="5"/>
        <v>#DIV/0!</v>
      </c>
      <c r="I36" s="124" t="e">
        <f>H36/$H$26</f>
        <v>#DIV/0!</v>
      </c>
      <c r="J36" s="117"/>
      <c r="K36" s="75" t="e">
        <f>J36/$J$26</f>
        <v>#DIV/0!</v>
      </c>
      <c r="L36" s="239" t="e">
        <f t="shared" si="4"/>
        <v>#DIV/0!</v>
      </c>
    </row>
    <row r="37" spans="1:12" x14ac:dyDescent="0.2">
      <c r="A37" s="317" t="s">
        <v>199</v>
      </c>
      <c r="B37" s="283" t="s">
        <v>132</v>
      </c>
      <c r="C37" s="283" t="s">
        <v>58</v>
      </c>
      <c r="D37" s="301" t="s">
        <v>134</v>
      </c>
      <c r="E37" s="297"/>
      <c r="F37" s="180"/>
      <c r="G37" s="180"/>
      <c r="H37" s="181" t="e">
        <f t="shared" si="5"/>
        <v>#DIV/0!</v>
      </c>
      <c r="I37" s="124" t="e">
        <f>H37/$H$27</f>
        <v>#DIV/0!</v>
      </c>
      <c r="J37" s="117"/>
      <c r="K37" s="75" t="e">
        <f>J37/$J$27</f>
        <v>#DIV/0!</v>
      </c>
      <c r="L37" s="239" t="e">
        <f t="shared" si="4"/>
        <v>#DIV/0!</v>
      </c>
    </row>
    <row r="38" spans="1:12" ht="16" thickBot="1" x14ac:dyDescent="0.25">
      <c r="A38" s="318" t="s">
        <v>199</v>
      </c>
      <c r="B38" s="302" t="s">
        <v>133</v>
      </c>
      <c r="C38" s="302" t="s">
        <v>58</v>
      </c>
      <c r="D38" s="303" t="s">
        <v>134</v>
      </c>
      <c r="E38" s="298"/>
      <c r="F38" s="184"/>
      <c r="G38" s="184"/>
      <c r="H38" s="185" t="e">
        <f t="shared" si="5"/>
        <v>#DIV/0!</v>
      </c>
      <c r="I38" s="128" t="e">
        <f>H38/$H$28</f>
        <v>#DIV/0!</v>
      </c>
      <c r="J38" s="120"/>
      <c r="K38" s="97" t="e">
        <f>J38/$J$28</f>
        <v>#DIV/0!</v>
      </c>
      <c r="L38" s="241" t="e">
        <f t="shared" si="4"/>
        <v>#DIV/0!</v>
      </c>
    </row>
    <row r="39" spans="1:12" ht="16" thickBot="1" x14ac:dyDescent="0.25"/>
    <row r="40" spans="1:12" x14ac:dyDescent="0.2">
      <c r="A40" s="215"/>
      <c r="B40" s="215"/>
      <c r="C40" s="378" t="s">
        <v>196</v>
      </c>
      <c r="D40" s="379"/>
      <c r="E40" s="379"/>
      <c r="F40" s="379"/>
      <c r="G40" s="414"/>
    </row>
    <row r="41" spans="1:12" x14ac:dyDescent="0.2">
      <c r="A41" s="264" t="s">
        <v>80</v>
      </c>
      <c r="B41" s="215"/>
      <c r="C41" s="371" t="s">
        <v>84</v>
      </c>
      <c r="D41" s="372"/>
      <c r="E41" s="372" t="s">
        <v>83</v>
      </c>
      <c r="F41" s="372"/>
      <c r="G41" s="406" t="s">
        <v>82</v>
      </c>
    </row>
    <row r="42" spans="1:12" ht="16" thickBot="1" x14ac:dyDescent="0.25">
      <c r="A42" s="254" t="s">
        <v>197</v>
      </c>
      <c r="B42" s="215"/>
      <c r="C42" s="281" t="s">
        <v>200</v>
      </c>
      <c r="D42" s="282" t="s">
        <v>201</v>
      </c>
      <c r="E42" s="282" t="s">
        <v>200</v>
      </c>
      <c r="F42" s="282" t="s">
        <v>201</v>
      </c>
      <c r="G42" s="406"/>
    </row>
    <row r="43" spans="1:12" x14ac:dyDescent="0.2">
      <c r="A43" s="316" t="s">
        <v>198</v>
      </c>
      <c r="B43" s="291" t="s">
        <v>129</v>
      </c>
      <c r="C43" s="275"/>
      <c r="D43" s="276"/>
      <c r="E43" s="276"/>
      <c r="F43" s="276"/>
      <c r="G43" s="277"/>
    </row>
    <row r="44" spans="1:12" s="215" customFormat="1" x14ac:dyDescent="0.2">
      <c r="A44" s="317" t="s">
        <v>198</v>
      </c>
      <c r="B44" s="225" t="s">
        <v>130</v>
      </c>
      <c r="C44" s="275"/>
      <c r="D44" s="276"/>
      <c r="E44" s="276"/>
      <c r="F44" s="276"/>
      <c r="G44" s="277"/>
    </row>
    <row r="45" spans="1:12" x14ac:dyDescent="0.2">
      <c r="A45" s="317" t="s">
        <v>198</v>
      </c>
      <c r="B45" s="225" t="s">
        <v>131</v>
      </c>
      <c r="C45" s="275"/>
      <c r="D45" s="276"/>
      <c r="E45" s="276"/>
      <c r="F45" s="276"/>
      <c r="G45" s="277"/>
    </row>
    <row r="46" spans="1:12" x14ac:dyDescent="0.2">
      <c r="A46" s="317" t="s">
        <v>198</v>
      </c>
      <c r="B46" s="225" t="s">
        <v>132</v>
      </c>
      <c r="C46" s="275"/>
      <c r="D46" s="276"/>
      <c r="E46" s="276"/>
      <c r="F46" s="276"/>
      <c r="G46" s="277"/>
    </row>
    <row r="47" spans="1:12" ht="16" thickBot="1" x14ac:dyDescent="0.25">
      <c r="A47" s="318" t="s">
        <v>198</v>
      </c>
      <c r="B47" s="246" t="s">
        <v>133</v>
      </c>
      <c r="C47" s="278"/>
      <c r="D47" s="279"/>
      <c r="E47" s="279"/>
      <c r="F47" s="279"/>
      <c r="G47" s="280"/>
    </row>
    <row r="48" spans="1:12" ht="16" thickBot="1" x14ac:dyDescent="0.25"/>
    <row r="49" spans="1:7" x14ac:dyDescent="0.2">
      <c r="A49" s="215"/>
      <c r="B49" s="215"/>
      <c r="C49" s="378" t="s">
        <v>196</v>
      </c>
      <c r="D49" s="379"/>
      <c r="E49" s="379"/>
      <c r="F49" s="379"/>
      <c r="G49" s="414"/>
    </row>
    <row r="50" spans="1:7" x14ac:dyDescent="0.2">
      <c r="A50" s="264" t="s">
        <v>80</v>
      </c>
      <c r="B50" s="215"/>
      <c r="C50" s="371" t="s">
        <v>84</v>
      </c>
      <c r="D50" s="372"/>
      <c r="E50" s="372" t="s">
        <v>83</v>
      </c>
      <c r="F50" s="372"/>
      <c r="G50" s="406" t="s">
        <v>82</v>
      </c>
    </row>
    <row r="51" spans="1:7" ht="16" thickBot="1" x14ac:dyDescent="0.25">
      <c r="A51" s="254" t="s">
        <v>197</v>
      </c>
      <c r="B51" s="215"/>
      <c r="C51" s="281" t="s">
        <v>200</v>
      </c>
      <c r="D51" s="282" t="s">
        <v>201</v>
      </c>
      <c r="E51" s="282" t="s">
        <v>200</v>
      </c>
      <c r="F51" s="282" t="s">
        <v>201</v>
      </c>
      <c r="G51" s="406"/>
    </row>
    <row r="52" spans="1:7" x14ac:dyDescent="0.2">
      <c r="A52" s="316" t="s">
        <v>199</v>
      </c>
      <c r="B52" s="291" t="s">
        <v>129</v>
      </c>
      <c r="C52" s="275"/>
      <c r="D52" s="276"/>
      <c r="E52" s="276"/>
      <c r="F52" s="276"/>
      <c r="G52" s="277"/>
    </row>
    <row r="53" spans="1:7" x14ac:dyDescent="0.2">
      <c r="A53" s="317" t="s">
        <v>199</v>
      </c>
      <c r="B53" s="225" t="s">
        <v>130</v>
      </c>
      <c r="C53" s="275"/>
      <c r="D53" s="276"/>
      <c r="E53" s="276"/>
      <c r="F53" s="276"/>
      <c r="G53" s="277"/>
    </row>
    <row r="54" spans="1:7" x14ac:dyDescent="0.2">
      <c r="A54" s="317" t="s">
        <v>199</v>
      </c>
      <c r="B54" s="225" t="s">
        <v>131</v>
      </c>
      <c r="C54" s="275"/>
      <c r="D54" s="276"/>
      <c r="E54" s="276"/>
      <c r="F54" s="276"/>
      <c r="G54" s="277"/>
    </row>
    <row r="55" spans="1:7" x14ac:dyDescent="0.2">
      <c r="A55" s="317" t="s">
        <v>199</v>
      </c>
      <c r="B55" s="225" t="s">
        <v>132</v>
      </c>
      <c r="C55" s="275"/>
      <c r="D55" s="276"/>
      <c r="E55" s="276"/>
      <c r="F55" s="276"/>
      <c r="G55" s="277"/>
    </row>
    <row r="56" spans="1:7" ht="16" thickBot="1" x14ac:dyDescent="0.25">
      <c r="A56" s="318" t="s">
        <v>199</v>
      </c>
      <c r="B56" s="246" t="s">
        <v>133</v>
      </c>
      <c r="C56" s="278"/>
      <c r="D56" s="279"/>
      <c r="E56" s="279"/>
      <c r="F56" s="279"/>
      <c r="G56" s="280"/>
    </row>
  </sheetData>
  <mergeCells count="11">
    <mergeCell ref="C49:G49"/>
    <mergeCell ref="G50:G51"/>
    <mergeCell ref="E41:F41"/>
    <mergeCell ref="C41:D41"/>
    <mergeCell ref="C50:D50"/>
    <mergeCell ref="E50:F50"/>
    <mergeCell ref="E22:I22"/>
    <mergeCell ref="J22:L22"/>
    <mergeCell ref="B4:H8"/>
    <mergeCell ref="C40:G40"/>
    <mergeCell ref="G41:G42"/>
  </mergeCells>
  <conditionalFormatting sqref="C43:G43 C45:G47">
    <cfRule type="containsBlanks" dxfId="30" priority="10">
      <formula>LEN(TRIM(C43))=0</formula>
    </cfRule>
    <cfRule type="cellIs" dxfId="29" priority="11" operator="greaterThan">
      <formula>90</formula>
    </cfRule>
    <cfRule type="cellIs" dxfId="28" priority="12" operator="lessThan">
      <formula>90</formula>
    </cfRule>
  </conditionalFormatting>
  <conditionalFormatting sqref="C44:G44">
    <cfRule type="containsBlanks" dxfId="27" priority="7">
      <formula>LEN(TRIM(C44))=0</formula>
    </cfRule>
    <cfRule type="cellIs" dxfId="26" priority="8" operator="greaterThan">
      <formula>90</formula>
    </cfRule>
    <cfRule type="cellIs" dxfId="25" priority="9" operator="lessThan">
      <formula>90</formula>
    </cfRule>
  </conditionalFormatting>
  <conditionalFormatting sqref="C52:G52 C54:G56">
    <cfRule type="containsBlanks" dxfId="24" priority="4">
      <formula>LEN(TRIM(C52))=0</formula>
    </cfRule>
    <cfRule type="cellIs" dxfId="23" priority="5" operator="greaterThan">
      <formula>90</formula>
    </cfRule>
    <cfRule type="cellIs" dxfId="22" priority="6" operator="lessThan">
      <formula>90</formula>
    </cfRule>
  </conditionalFormatting>
  <conditionalFormatting sqref="C53:G53">
    <cfRule type="containsBlanks" dxfId="21" priority="1">
      <formula>LEN(TRIM(C53))=0</formula>
    </cfRule>
    <cfRule type="cellIs" dxfId="20" priority="2" operator="greaterThan">
      <formula>90</formula>
    </cfRule>
    <cfRule type="cellIs" dxfId="19" priority="3" operator="lessThan">
      <formula>90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O42"/>
  <sheetViews>
    <sheetView workbookViewId="0">
      <selection activeCell="R31" sqref="R31"/>
    </sheetView>
  </sheetViews>
  <sheetFormatPr baseColWidth="10" defaultColWidth="8.83203125" defaultRowHeight="15" x14ac:dyDescent="0.2"/>
  <cols>
    <col min="1" max="1" width="18.6640625" style="215" bestFit="1" customWidth="1"/>
    <col min="2" max="2" width="14.83203125" style="215" customWidth="1"/>
    <col min="3" max="3" width="15.6640625" style="215" customWidth="1"/>
    <col min="4" max="4" width="18.1640625" style="215" bestFit="1" customWidth="1"/>
    <col min="5" max="16384" width="8.83203125" style="215"/>
  </cols>
  <sheetData>
    <row r="1" spans="1:7" x14ac:dyDescent="0.2">
      <c r="A1" s="218" t="s">
        <v>11</v>
      </c>
      <c r="B1" s="217">
        <v>8.1999999999999993</v>
      </c>
    </row>
    <row r="2" spans="1:7" x14ac:dyDescent="0.2">
      <c r="A2" s="218" t="s">
        <v>116</v>
      </c>
      <c r="B2" s="217" t="s">
        <v>208</v>
      </c>
    </row>
    <row r="4" spans="1:7" x14ac:dyDescent="0.2">
      <c r="A4" s="218" t="s">
        <v>6</v>
      </c>
      <c r="B4" s="360" t="s">
        <v>214</v>
      </c>
      <c r="C4" s="360"/>
      <c r="D4" s="360"/>
      <c r="E4" s="360"/>
      <c r="F4" s="360"/>
      <c r="G4" s="360"/>
    </row>
    <row r="5" spans="1:7" x14ac:dyDescent="0.2">
      <c r="B5" s="360"/>
      <c r="C5" s="360"/>
      <c r="D5" s="360"/>
      <c r="E5" s="360"/>
      <c r="F5" s="360"/>
      <c r="G5" s="360"/>
    </row>
    <row r="6" spans="1:7" x14ac:dyDescent="0.2">
      <c r="B6" s="360"/>
      <c r="C6" s="360"/>
      <c r="D6" s="360"/>
      <c r="E6" s="360"/>
      <c r="F6" s="360"/>
      <c r="G6" s="360"/>
    </row>
    <row r="7" spans="1:7" x14ac:dyDescent="0.2">
      <c r="B7" s="360"/>
      <c r="C7" s="360"/>
      <c r="D7" s="360"/>
      <c r="E7" s="360"/>
      <c r="F7" s="360"/>
      <c r="G7" s="360"/>
    </row>
    <row r="8" spans="1:7" x14ac:dyDescent="0.2">
      <c r="B8" s="360"/>
      <c r="C8" s="360"/>
      <c r="D8" s="360"/>
      <c r="E8" s="360"/>
      <c r="F8" s="360"/>
      <c r="G8" s="360"/>
    </row>
    <row r="9" spans="1:7" x14ac:dyDescent="0.2">
      <c r="A9" s="218" t="s">
        <v>7</v>
      </c>
      <c r="B9" s="304">
        <v>0.05</v>
      </c>
      <c r="C9" s="222"/>
      <c r="D9" s="222"/>
      <c r="E9" s="222"/>
      <c r="F9" s="222"/>
      <c r="G9" s="222"/>
    </row>
    <row r="10" spans="1:7" x14ac:dyDescent="0.2">
      <c r="B10" s="222"/>
      <c r="C10" s="222"/>
      <c r="D10" s="222"/>
      <c r="E10" s="222"/>
      <c r="F10" s="222"/>
      <c r="G10" s="222"/>
    </row>
    <row r="11" spans="1:7" x14ac:dyDescent="0.2">
      <c r="A11" s="223" t="s">
        <v>38</v>
      </c>
      <c r="B11" s="224"/>
      <c r="C11" s="224"/>
      <c r="D11" s="222"/>
      <c r="E11" s="222"/>
      <c r="F11" s="222"/>
      <c r="G11" s="222"/>
    </row>
    <row r="12" spans="1:7" x14ac:dyDescent="0.2">
      <c r="A12" s="223" t="s">
        <v>39</v>
      </c>
      <c r="B12" s="224" t="s">
        <v>180</v>
      </c>
      <c r="C12" s="224"/>
      <c r="D12" s="222"/>
      <c r="E12" s="222"/>
      <c r="F12" s="222"/>
      <c r="G12" s="222"/>
    </row>
    <row r="13" spans="1:7" x14ac:dyDescent="0.2">
      <c r="A13" s="223" t="s">
        <v>40</v>
      </c>
      <c r="B13" s="224" t="s">
        <v>212</v>
      </c>
      <c r="C13" s="224"/>
      <c r="D13" s="222"/>
      <c r="E13" s="222"/>
      <c r="F13" s="222"/>
      <c r="G13" s="222"/>
    </row>
    <row r="14" spans="1:7" x14ac:dyDescent="0.2">
      <c r="A14" s="223" t="s">
        <v>41</v>
      </c>
      <c r="B14" s="224" t="s">
        <v>72</v>
      </c>
      <c r="C14" s="224"/>
      <c r="D14" s="222"/>
      <c r="E14" s="222"/>
      <c r="F14" s="222"/>
      <c r="G14" s="222"/>
    </row>
    <row r="15" spans="1:7" x14ac:dyDescent="0.2">
      <c r="A15" s="216"/>
      <c r="B15" s="216"/>
      <c r="C15" s="216"/>
    </row>
    <row r="16" spans="1:7" x14ac:dyDescent="0.2">
      <c r="A16" s="218" t="s">
        <v>51</v>
      </c>
      <c r="B16" s="224" t="s">
        <v>213</v>
      </c>
    </row>
    <row r="17" spans="1:15" x14ac:dyDescent="0.2">
      <c r="A17" s="218" t="s">
        <v>86</v>
      </c>
      <c r="B17" s="224" t="s">
        <v>204</v>
      </c>
    </row>
    <row r="18" spans="1:15" x14ac:dyDescent="0.2">
      <c r="A18" s="218" t="s">
        <v>87</v>
      </c>
      <c r="B18" s="224" t="s">
        <v>204</v>
      </c>
    </row>
    <row r="21" spans="1:15" ht="16" thickBot="1" x14ac:dyDescent="0.25">
      <c r="A21" s="218" t="s">
        <v>53</v>
      </c>
    </row>
    <row r="22" spans="1:15" ht="16" thickBot="1" x14ac:dyDescent="0.25">
      <c r="A22" s="218"/>
      <c r="B22" s="218"/>
      <c r="C22" s="218"/>
      <c r="D22" s="218"/>
      <c r="E22" s="218"/>
      <c r="F22" s="218"/>
      <c r="G22" s="218"/>
      <c r="H22" s="368" t="s">
        <v>0</v>
      </c>
      <c r="I22" s="369"/>
      <c r="J22" s="369"/>
      <c r="K22" s="369"/>
      <c r="L22" s="370"/>
      <c r="M22" s="375" t="s">
        <v>181</v>
      </c>
      <c r="N22" s="376"/>
      <c r="O22" s="377"/>
    </row>
    <row r="23" spans="1:15" ht="18" thickBot="1" x14ac:dyDescent="0.3">
      <c r="A23" s="310" t="s">
        <v>73</v>
      </c>
      <c r="B23" s="311" t="s">
        <v>54</v>
      </c>
      <c r="C23" s="311" t="s">
        <v>55</v>
      </c>
      <c r="D23" s="311" t="s">
        <v>56</v>
      </c>
      <c r="E23" s="311" t="s">
        <v>209</v>
      </c>
      <c r="F23" s="311" t="s">
        <v>210</v>
      </c>
      <c r="G23" s="312" t="s">
        <v>211</v>
      </c>
      <c r="H23" s="305" t="s">
        <v>64</v>
      </c>
      <c r="I23" s="245" t="s">
        <v>65</v>
      </c>
      <c r="J23" s="245" t="s">
        <v>66</v>
      </c>
      <c r="K23" s="245" t="s">
        <v>71</v>
      </c>
      <c r="L23" s="253" t="s">
        <v>67</v>
      </c>
      <c r="M23" s="247" t="s">
        <v>68</v>
      </c>
      <c r="N23" s="235" t="s">
        <v>67</v>
      </c>
      <c r="O23" s="236" t="s">
        <v>57</v>
      </c>
    </row>
    <row r="24" spans="1:15" x14ac:dyDescent="0.2">
      <c r="A24" s="226" t="s">
        <v>184</v>
      </c>
      <c r="B24" s="227" t="s">
        <v>129</v>
      </c>
      <c r="C24" s="227" t="s">
        <v>58</v>
      </c>
      <c r="D24" s="306" t="s">
        <v>135</v>
      </c>
      <c r="E24" s="306">
        <v>0</v>
      </c>
      <c r="F24" s="306">
        <v>0</v>
      </c>
      <c r="G24" s="307">
        <v>1.25</v>
      </c>
      <c r="H24" s="292"/>
      <c r="I24" s="261"/>
      <c r="J24" s="261"/>
      <c r="K24" s="262" t="e">
        <f>(273.2+H24)/(273.2+22)*760/I24*J24</f>
        <v>#DIV/0!</v>
      </c>
      <c r="L24" s="263" t="e">
        <f>K24/$K$24</f>
        <v>#DIV/0!</v>
      </c>
      <c r="M24" s="248"/>
      <c r="N24" s="237" t="e">
        <f>M24/$M$24</f>
        <v>#DIV/0!</v>
      </c>
      <c r="O24" s="238" t="e">
        <f t="shared" ref="O24:O28" si="0">(N24-L24)/L24</f>
        <v>#DIV/0!</v>
      </c>
    </row>
    <row r="25" spans="1:15" x14ac:dyDescent="0.2">
      <c r="A25" s="228" t="s">
        <v>184</v>
      </c>
      <c r="B25" s="229" t="s">
        <v>130</v>
      </c>
      <c r="C25" s="229" t="s">
        <v>58</v>
      </c>
      <c r="D25" s="229" t="s">
        <v>136</v>
      </c>
      <c r="E25" s="229">
        <v>0</v>
      </c>
      <c r="F25" s="229">
        <v>0</v>
      </c>
      <c r="G25" s="308">
        <v>2.0499999999999998</v>
      </c>
      <c r="H25" s="293"/>
      <c r="I25" s="255"/>
      <c r="J25" s="255"/>
      <c r="K25" s="256" t="e">
        <f t="shared" ref="K25:K33" si="1">(273.2+H25)/(273.2+22)*760/I25*J25</f>
        <v>#DIV/0!</v>
      </c>
      <c r="L25" s="257" t="e">
        <f>K25/$K$25</f>
        <v>#DIV/0!</v>
      </c>
      <c r="M25" s="249"/>
      <c r="N25" s="220" t="e">
        <f>M25/$M$25</f>
        <v>#DIV/0!</v>
      </c>
      <c r="O25" s="239" t="e">
        <f t="shared" si="0"/>
        <v>#DIV/0!</v>
      </c>
    </row>
    <row r="26" spans="1:15" x14ac:dyDescent="0.2">
      <c r="A26" s="228" t="s">
        <v>184</v>
      </c>
      <c r="B26" s="229" t="s">
        <v>131</v>
      </c>
      <c r="C26" s="229" t="s">
        <v>58</v>
      </c>
      <c r="D26" s="229" t="s">
        <v>137</v>
      </c>
      <c r="E26" s="229">
        <v>0</v>
      </c>
      <c r="F26" s="229">
        <v>0</v>
      </c>
      <c r="G26" s="308">
        <v>2.8</v>
      </c>
      <c r="H26" s="293"/>
      <c r="I26" s="255"/>
      <c r="J26" s="255"/>
      <c r="K26" s="256" t="e">
        <f t="shared" si="1"/>
        <v>#DIV/0!</v>
      </c>
      <c r="L26" s="257" t="e">
        <f>K26/$K$26</f>
        <v>#DIV/0!</v>
      </c>
      <c r="M26" s="249"/>
      <c r="N26" s="220" t="e">
        <f>M26/$M$26</f>
        <v>#DIV/0!</v>
      </c>
      <c r="O26" s="239" t="e">
        <f t="shared" si="0"/>
        <v>#DIV/0!</v>
      </c>
    </row>
    <row r="27" spans="1:15" x14ac:dyDescent="0.2">
      <c r="A27" s="228" t="s">
        <v>184</v>
      </c>
      <c r="B27" s="229" t="s">
        <v>132</v>
      </c>
      <c r="C27" s="229" t="s">
        <v>58</v>
      </c>
      <c r="D27" s="229" t="s">
        <v>138</v>
      </c>
      <c r="E27" s="229">
        <v>0</v>
      </c>
      <c r="F27" s="229">
        <v>0</v>
      </c>
      <c r="G27" s="308">
        <v>3.3</v>
      </c>
      <c r="H27" s="293"/>
      <c r="I27" s="255"/>
      <c r="J27" s="255"/>
      <c r="K27" s="256" t="e">
        <f t="shared" si="1"/>
        <v>#DIV/0!</v>
      </c>
      <c r="L27" s="257" t="e">
        <f>K27/$K$27</f>
        <v>#DIV/0!</v>
      </c>
      <c r="M27" s="249"/>
      <c r="N27" s="220" t="e">
        <f>M27/$M$27</f>
        <v>#DIV/0!</v>
      </c>
      <c r="O27" s="239" t="e">
        <f t="shared" si="0"/>
        <v>#DIV/0!</v>
      </c>
    </row>
    <row r="28" spans="1:15" ht="16" thickBot="1" x14ac:dyDescent="0.25">
      <c r="A28" s="230" t="s">
        <v>184</v>
      </c>
      <c r="B28" s="231" t="s">
        <v>133</v>
      </c>
      <c r="C28" s="231" t="s">
        <v>58</v>
      </c>
      <c r="D28" s="231" t="s">
        <v>139</v>
      </c>
      <c r="E28" s="231">
        <v>0</v>
      </c>
      <c r="F28" s="231">
        <v>0</v>
      </c>
      <c r="G28" s="309">
        <v>2.6</v>
      </c>
      <c r="H28" s="294"/>
      <c r="I28" s="258"/>
      <c r="J28" s="258"/>
      <c r="K28" s="259" t="e">
        <f t="shared" si="1"/>
        <v>#DIV/0!</v>
      </c>
      <c r="L28" s="260" t="e">
        <f>K28/$K$28</f>
        <v>#DIV/0!</v>
      </c>
      <c r="M28" s="250"/>
      <c r="N28" s="240" t="e">
        <f>M28/$M$28</f>
        <v>#DIV/0!</v>
      </c>
      <c r="O28" s="241" t="e">
        <f t="shared" si="0"/>
        <v>#DIV/0!</v>
      </c>
    </row>
    <row r="29" spans="1:15" x14ac:dyDescent="0.2">
      <c r="A29" s="232" t="s">
        <v>212</v>
      </c>
      <c r="B29" s="227" t="s">
        <v>129</v>
      </c>
      <c r="C29" s="227" t="s">
        <v>58</v>
      </c>
      <c r="D29" s="306" t="s">
        <v>134</v>
      </c>
      <c r="E29" s="306">
        <v>3.13</v>
      </c>
      <c r="F29" s="306">
        <v>0</v>
      </c>
      <c r="G29" s="307">
        <v>1.08</v>
      </c>
      <c r="H29" s="295"/>
      <c r="I29" s="268"/>
      <c r="J29" s="268"/>
      <c r="K29" s="269" t="e">
        <f t="shared" si="1"/>
        <v>#DIV/0!</v>
      </c>
      <c r="L29" s="263" t="e">
        <f>K29/$K$24</f>
        <v>#DIV/0!</v>
      </c>
      <c r="M29" s="251"/>
      <c r="N29" s="237" t="e">
        <f>M29/$M$24</f>
        <v>#DIV/0!</v>
      </c>
      <c r="O29" s="238" t="e">
        <f>(N29-L29)/L29</f>
        <v>#DIV/0!</v>
      </c>
    </row>
    <row r="30" spans="1:15" x14ac:dyDescent="0.2">
      <c r="A30" s="233" t="s">
        <v>212</v>
      </c>
      <c r="B30" s="229" t="s">
        <v>130</v>
      </c>
      <c r="C30" s="229" t="s">
        <v>58</v>
      </c>
      <c r="D30" s="229" t="s">
        <v>134</v>
      </c>
      <c r="E30" s="229">
        <v>3.53</v>
      </c>
      <c r="F30" s="229">
        <v>0</v>
      </c>
      <c r="G30" s="308">
        <v>1.78</v>
      </c>
      <c r="H30" s="296"/>
      <c r="I30" s="274"/>
      <c r="J30" s="274"/>
      <c r="K30" s="271" t="e">
        <f t="shared" si="1"/>
        <v>#DIV/0!</v>
      </c>
      <c r="L30" s="257" t="e">
        <f>K30/$K$25</f>
        <v>#DIV/0!</v>
      </c>
      <c r="M30" s="251"/>
      <c r="N30" s="220" t="e">
        <f>M30/$M$25</f>
        <v>#DIV/0!</v>
      </c>
      <c r="O30" s="239" t="e">
        <f t="shared" ref="O30:O33" si="2">(N30-L30)/L30</f>
        <v>#DIV/0!</v>
      </c>
    </row>
    <row r="31" spans="1:15" x14ac:dyDescent="0.2">
      <c r="A31" s="233" t="s">
        <v>212</v>
      </c>
      <c r="B31" s="229" t="s">
        <v>131</v>
      </c>
      <c r="C31" s="229" t="s">
        <v>58</v>
      </c>
      <c r="D31" s="229" t="s">
        <v>134</v>
      </c>
      <c r="E31" s="229">
        <v>3.9</v>
      </c>
      <c r="F31" s="229">
        <v>0</v>
      </c>
      <c r="G31" s="308">
        <v>2.42</v>
      </c>
      <c r="H31" s="297"/>
      <c r="I31" s="270"/>
      <c r="J31" s="270"/>
      <c r="K31" s="271" t="e">
        <f t="shared" si="1"/>
        <v>#DIV/0!</v>
      </c>
      <c r="L31" s="257" t="e">
        <f>K31/$K$26</f>
        <v>#DIV/0!</v>
      </c>
      <c r="M31" s="249"/>
      <c r="N31" s="220" t="e">
        <f>M31/$M$26</f>
        <v>#DIV/0!</v>
      </c>
      <c r="O31" s="239" t="e">
        <f t="shared" si="2"/>
        <v>#DIV/0!</v>
      </c>
    </row>
    <row r="32" spans="1:15" x14ac:dyDescent="0.2">
      <c r="A32" s="233" t="s">
        <v>212</v>
      </c>
      <c r="B32" s="229" t="s">
        <v>132</v>
      </c>
      <c r="C32" s="229" t="s">
        <v>58</v>
      </c>
      <c r="D32" s="229" t="s">
        <v>134</v>
      </c>
      <c r="E32" s="229">
        <v>4.1500000000000004</v>
      </c>
      <c r="F32" s="229">
        <v>0</v>
      </c>
      <c r="G32" s="308">
        <v>2.86</v>
      </c>
      <c r="H32" s="297"/>
      <c r="I32" s="270"/>
      <c r="J32" s="270"/>
      <c r="K32" s="271" t="e">
        <f t="shared" si="1"/>
        <v>#DIV/0!</v>
      </c>
      <c r="L32" s="257" t="e">
        <f>K32/$K$27</f>
        <v>#DIV/0!</v>
      </c>
      <c r="M32" s="249"/>
      <c r="N32" s="220" t="e">
        <f>M32/$M$27</f>
        <v>#DIV/0!</v>
      </c>
      <c r="O32" s="239" t="e">
        <f t="shared" si="2"/>
        <v>#DIV/0!</v>
      </c>
    </row>
    <row r="33" spans="1:15" ht="16" thickBot="1" x14ac:dyDescent="0.25">
      <c r="A33" s="234" t="s">
        <v>212</v>
      </c>
      <c r="B33" s="231" t="s">
        <v>133</v>
      </c>
      <c r="C33" s="231" t="s">
        <v>58</v>
      </c>
      <c r="D33" s="231" t="s">
        <v>134</v>
      </c>
      <c r="E33" s="231">
        <v>3.8</v>
      </c>
      <c r="F33" s="231">
        <v>0</v>
      </c>
      <c r="G33" s="309">
        <v>2.25</v>
      </c>
      <c r="H33" s="298"/>
      <c r="I33" s="272"/>
      <c r="J33" s="272"/>
      <c r="K33" s="273" t="e">
        <f t="shared" si="1"/>
        <v>#DIV/0!</v>
      </c>
      <c r="L33" s="260" t="e">
        <f>K33/$K$28</f>
        <v>#DIV/0!</v>
      </c>
      <c r="M33" s="252"/>
      <c r="N33" s="240" t="e">
        <f>M33/$M$28</f>
        <v>#DIV/0!</v>
      </c>
      <c r="O33" s="241" t="e">
        <f t="shared" si="2"/>
        <v>#DIV/0!</v>
      </c>
    </row>
    <row r="35" spans="1:15" ht="16" thickBot="1" x14ac:dyDescent="0.25">
      <c r="C35" s="415" t="s">
        <v>196</v>
      </c>
      <c r="D35" s="416"/>
      <c r="E35" s="416"/>
      <c r="F35" s="416"/>
      <c r="G35" s="416"/>
      <c r="H35" s="416"/>
    </row>
    <row r="36" spans="1:15" x14ac:dyDescent="0.2">
      <c r="A36" s="264" t="s">
        <v>80</v>
      </c>
      <c r="C36" s="403" t="s">
        <v>84</v>
      </c>
      <c r="D36" s="404"/>
      <c r="E36" s="404" t="s">
        <v>83</v>
      </c>
      <c r="F36" s="404"/>
      <c r="G36" s="404" t="s">
        <v>82</v>
      </c>
      <c r="H36" s="405" t="s">
        <v>143</v>
      </c>
    </row>
    <row r="37" spans="1:15" ht="16" thickBot="1" x14ac:dyDescent="0.25">
      <c r="A37" s="254" t="s">
        <v>197</v>
      </c>
      <c r="C37" s="281" t="s">
        <v>200</v>
      </c>
      <c r="D37" s="282" t="s">
        <v>201</v>
      </c>
      <c r="E37" s="282" t="s">
        <v>200</v>
      </c>
      <c r="F37" s="282" t="s">
        <v>201</v>
      </c>
      <c r="G37" s="372"/>
      <c r="H37" s="406"/>
    </row>
    <row r="38" spans="1:15" x14ac:dyDescent="0.2">
      <c r="A38" s="265" t="s">
        <v>212</v>
      </c>
      <c r="B38" s="291" t="s">
        <v>129</v>
      </c>
      <c r="C38" s="275"/>
      <c r="D38" s="276"/>
      <c r="E38" s="276"/>
      <c r="F38" s="276"/>
      <c r="G38" s="276"/>
      <c r="H38" s="277"/>
    </row>
    <row r="39" spans="1:15" x14ac:dyDescent="0.2">
      <c r="A39" s="266" t="s">
        <v>212</v>
      </c>
      <c r="B39" s="225" t="s">
        <v>130</v>
      </c>
      <c r="C39" s="275"/>
      <c r="D39" s="276"/>
      <c r="E39" s="276"/>
      <c r="F39" s="276"/>
      <c r="G39" s="276"/>
      <c r="H39" s="277"/>
    </row>
    <row r="40" spans="1:15" x14ac:dyDescent="0.2">
      <c r="A40" s="266" t="s">
        <v>212</v>
      </c>
      <c r="B40" s="225" t="s">
        <v>131</v>
      </c>
      <c r="C40" s="275"/>
      <c r="D40" s="276"/>
      <c r="E40" s="276"/>
      <c r="F40" s="276"/>
      <c r="G40" s="276"/>
      <c r="H40" s="277"/>
    </row>
    <row r="41" spans="1:15" x14ac:dyDescent="0.2">
      <c r="A41" s="266" t="s">
        <v>212</v>
      </c>
      <c r="B41" s="225" t="s">
        <v>132</v>
      </c>
      <c r="C41" s="275"/>
      <c r="D41" s="276"/>
      <c r="E41" s="276"/>
      <c r="F41" s="276"/>
      <c r="G41" s="276"/>
      <c r="H41" s="277"/>
    </row>
    <row r="42" spans="1:15" ht="16" thickBot="1" x14ac:dyDescent="0.25">
      <c r="A42" s="267" t="s">
        <v>212</v>
      </c>
      <c r="B42" s="246" t="s">
        <v>133</v>
      </c>
      <c r="C42" s="278"/>
      <c r="D42" s="279"/>
      <c r="E42" s="279"/>
      <c r="F42" s="279"/>
      <c r="G42" s="279"/>
      <c r="H42" s="280"/>
    </row>
  </sheetData>
  <mergeCells count="8">
    <mergeCell ref="B4:G8"/>
    <mergeCell ref="H22:L22"/>
    <mergeCell ref="M22:O22"/>
    <mergeCell ref="C36:D36"/>
    <mergeCell ref="E36:F36"/>
    <mergeCell ref="G36:G37"/>
    <mergeCell ref="H36:H37"/>
    <mergeCell ref="C35:H35"/>
  </mergeCells>
  <conditionalFormatting sqref="H38 H40:H42">
    <cfRule type="containsBlanks" dxfId="18" priority="10">
      <formula>LEN(TRIM(H38))=0</formula>
    </cfRule>
    <cfRule type="cellIs" dxfId="17" priority="11" operator="greaterThan">
      <formula>90</formula>
    </cfRule>
    <cfRule type="cellIs" dxfId="16" priority="12" operator="lessThan">
      <formula>90</formula>
    </cfRule>
  </conditionalFormatting>
  <conditionalFormatting sqref="H39">
    <cfRule type="containsBlanks" dxfId="15" priority="7">
      <formula>LEN(TRIM(H39))=0</formula>
    </cfRule>
    <cfRule type="cellIs" dxfId="14" priority="8" operator="greaterThan">
      <formula>90</formula>
    </cfRule>
    <cfRule type="cellIs" dxfId="13" priority="9" operator="lessThan">
      <formula>90</formula>
    </cfRule>
  </conditionalFormatting>
  <conditionalFormatting sqref="C38:G38 C40:G42">
    <cfRule type="containsBlanks" dxfId="12" priority="16">
      <formula>LEN(TRIM(C38))=0</formula>
    </cfRule>
    <cfRule type="cellIs" dxfId="11" priority="17" operator="greaterThan">
      <formula>90</formula>
    </cfRule>
    <cfRule type="cellIs" dxfId="10" priority="18" operator="lessThan">
      <formula>90</formula>
    </cfRule>
  </conditionalFormatting>
  <conditionalFormatting sqref="C39:G39">
    <cfRule type="containsBlanks" dxfId="9" priority="13">
      <formula>LEN(TRIM(C39))=0</formula>
    </cfRule>
    <cfRule type="cellIs" dxfId="8" priority="14" operator="greaterThan">
      <formula>90</formula>
    </cfRule>
    <cfRule type="cellIs" dxfId="7" priority="15" operator="lessThan">
      <formula>90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J43"/>
  <sheetViews>
    <sheetView tabSelected="1" workbookViewId="0">
      <selection activeCell="H57" sqref="H57"/>
    </sheetView>
  </sheetViews>
  <sheetFormatPr baseColWidth="10" defaultColWidth="8.83203125" defaultRowHeight="15" x14ac:dyDescent="0.2"/>
  <cols>
    <col min="1" max="1" width="13.5" customWidth="1"/>
    <col min="2" max="2" width="14.5" customWidth="1"/>
    <col min="3" max="3" width="10.5" customWidth="1"/>
  </cols>
  <sheetData>
    <row r="1" spans="1:10" s="215" customFormat="1" x14ac:dyDescent="0.2">
      <c r="A1" s="218" t="s">
        <v>11</v>
      </c>
      <c r="B1" s="217">
        <v>8.3000000000000007</v>
      </c>
    </row>
    <row r="2" spans="1:10" s="215" customFormat="1" x14ac:dyDescent="0.2">
      <c r="A2" s="218" t="s">
        <v>116</v>
      </c>
      <c r="B2" s="217" t="s">
        <v>215</v>
      </c>
    </row>
    <row r="3" spans="1:10" s="215" customFormat="1" x14ac:dyDescent="0.2"/>
    <row r="4" spans="1:10" s="215" customFormat="1" x14ac:dyDescent="0.2">
      <c r="A4" s="218" t="s">
        <v>6</v>
      </c>
      <c r="B4" s="360" t="s">
        <v>216</v>
      </c>
      <c r="C4" s="360"/>
      <c r="D4" s="360"/>
      <c r="E4" s="360"/>
      <c r="F4" s="360"/>
      <c r="G4" s="360"/>
    </row>
    <row r="5" spans="1:10" s="215" customFormat="1" x14ac:dyDescent="0.2">
      <c r="B5" s="360"/>
      <c r="C5" s="360"/>
      <c r="D5" s="360"/>
      <c r="E5" s="360"/>
      <c r="F5" s="360"/>
      <c r="G5" s="360"/>
    </row>
    <row r="6" spans="1:10" s="215" customFormat="1" x14ac:dyDescent="0.2">
      <c r="B6" s="360"/>
      <c r="C6" s="360"/>
      <c r="D6" s="360"/>
      <c r="E6" s="360"/>
      <c r="F6" s="360"/>
      <c r="G6" s="360"/>
    </row>
    <row r="7" spans="1:10" s="215" customFormat="1" x14ac:dyDescent="0.2">
      <c r="B7" s="360"/>
      <c r="C7" s="360"/>
      <c r="D7" s="360"/>
      <c r="E7" s="360"/>
      <c r="F7" s="360"/>
      <c r="G7" s="360"/>
    </row>
    <row r="8" spans="1:10" s="215" customFormat="1" x14ac:dyDescent="0.2">
      <c r="B8" s="360"/>
      <c r="C8" s="360"/>
      <c r="D8" s="360"/>
      <c r="E8" s="360"/>
      <c r="F8" s="360"/>
      <c r="G8" s="360"/>
    </row>
    <row r="9" spans="1:10" s="215" customFormat="1" x14ac:dyDescent="0.2">
      <c r="A9" s="218" t="s">
        <v>7</v>
      </c>
      <c r="B9" s="304">
        <v>7.0000000000000007E-2</v>
      </c>
      <c r="C9" s="222"/>
      <c r="D9" s="222"/>
      <c r="E9" s="222"/>
      <c r="F9" s="222"/>
      <c r="G9" s="222"/>
    </row>
    <row r="10" spans="1:10" s="215" customFormat="1" x14ac:dyDescent="0.2">
      <c r="B10" s="222"/>
      <c r="C10" s="222"/>
      <c r="D10" s="222"/>
      <c r="E10" s="222"/>
      <c r="F10" s="222"/>
      <c r="G10" s="222"/>
    </row>
    <row r="11" spans="1:10" s="215" customFormat="1" x14ac:dyDescent="0.2">
      <c r="A11" s="223" t="s">
        <v>38</v>
      </c>
      <c r="B11" s="224" t="s">
        <v>42</v>
      </c>
      <c r="C11" s="224"/>
      <c r="D11" s="222"/>
      <c r="E11" s="222"/>
      <c r="F11" s="222"/>
      <c r="G11" s="222"/>
    </row>
    <row r="12" spans="1:10" s="215" customFormat="1" x14ac:dyDescent="0.2">
      <c r="A12" s="223" t="s">
        <v>39</v>
      </c>
      <c r="B12" s="224" t="s">
        <v>221</v>
      </c>
      <c r="C12" s="224"/>
      <c r="D12" s="222"/>
      <c r="E12" s="222"/>
      <c r="F12" s="222"/>
      <c r="G12" s="222"/>
    </row>
    <row r="13" spans="1:10" s="215" customFormat="1" x14ac:dyDescent="0.2">
      <c r="A13" s="223" t="s">
        <v>40</v>
      </c>
      <c r="B13" s="224" t="s">
        <v>222</v>
      </c>
      <c r="C13" s="224"/>
      <c r="D13" s="222"/>
      <c r="E13" s="222"/>
      <c r="F13" s="222"/>
      <c r="G13" s="222"/>
    </row>
    <row r="14" spans="1:10" s="215" customFormat="1" x14ac:dyDescent="0.2">
      <c r="A14" s="223" t="s">
        <v>41</v>
      </c>
      <c r="B14" s="224" t="s">
        <v>223</v>
      </c>
      <c r="C14" s="224"/>
      <c r="D14" s="222"/>
      <c r="E14" s="222"/>
      <c r="F14" s="222"/>
      <c r="G14" s="222"/>
    </row>
    <row r="16" spans="1:10" x14ac:dyDescent="0.2">
      <c r="A16" s="334"/>
      <c r="B16" s="412" t="s">
        <v>218</v>
      </c>
      <c r="C16" s="412"/>
      <c r="D16" s="412"/>
      <c r="E16" s="412"/>
      <c r="F16" s="412"/>
      <c r="G16" s="412"/>
      <c r="H16" s="372" t="s">
        <v>196</v>
      </c>
      <c r="I16" s="372"/>
      <c r="J16" s="372"/>
    </row>
    <row r="17" spans="1:10" ht="17" x14ac:dyDescent="0.2">
      <c r="A17" s="335" t="s">
        <v>21</v>
      </c>
      <c r="B17" s="336" t="s">
        <v>217</v>
      </c>
      <c r="C17" s="286" t="s">
        <v>64</v>
      </c>
      <c r="D17" s="286" t="s">
        <v>65</v>
      </c>
      <c r="E17" s="286" t="s">
        <v>66</v>
      </c>
      <c r="F17" s="286" t="s">
        <v>71</v>
      </c>
      <c r="G17" s="286" t="s">
        <v>67</v>
      </c>
      <c r="H17" s="325" t="s">
        <v>68</v>
      </c>
      <c r="I17" s="325" t="s">
        <v>67</v>
      </c>
      <c r="J17" s="325" t="s">
        <v>57</v>
      </c>
    </row>
    <row r="18" spans="1:10" x14ac:dyDescent="0.2">
      <c r="A18" s="337" t="s">
        <v>1</v>
      </c>
      <c r="B18" s="326">
        <v>1.2</v>
      </c>
      <c r="C18" s="326"/>
      <c r="D18" s="326"/>
      <c r="E18" s="326"/>
      <c r="F18" s="327" t="e">
        <f>(273.2+C18)/(273.2+22)*760/D18*E18</f>
        <v>#DIV/0!</v>
      </c>
      <c r="G18" s="327" t="e">
        <f>F18/$F$18</f>
        <v>#DIV/0!</v>
      </c>
      <c r="H18" s="328"/>
      <c r="I18" s="329" t="e">
        <f>H18/$H$18</f>
        <v>#DIV/0!</v>
      </c>
      <c r="J18" s="330" t="e">
        <f t="shared" ref="J18:J21" si="0">(I18-G18)/G18</f>
        <v>#DIV/0!</v>
      </c>
    </row>
    <row r="19" spans="1:10" x14ac:dyDescent="0.2">
      <c r="A19" s="337" t="s">
        <v>2</v>
      </c>
      <c r="B19" s="326">
        <v>2</v>
      </c>
      <c r="C19" s="326"/>
      <c r="D19" s="326"/>
      <c r="E19" s="326"/>
      <c r="F19" s="327" t="e">
        <f t="shared" ref="F19:F21" si="1">(273.2+C19)/(273.2+22)*760/D19*E19</f>
        <v>#DIV/0!</v>
      </c>
      <c r="G19" s="327" t="e">
        <f>F19/$F$19</f>
        <v>#DIV/0!</v>
      </c>
      <c r="H19" s="328"/>
      <c r="I19" s="329" t="e">
        <f>H19/$H$19</f>
        <v>#DIV/0!</v>
      </c>
      <c r="J19" s="330" t="e">
        <f t="shared" si="0"/>
        <v>#DIV/0!</v>
      </c>
    </row>
    <row r="20" spans="1:10" s="215" customFormat="1" x14ac:dyDescent="0.2">
      <c r="A20" s="337" t="s">
        <v>3</v>
      </c>
      <c r="B20" s="326">
        <v>2.8</v>
      </c>
      <c r="C20" s="326"/>
      <c r="D20" s="326"/>
      <c r="E20" s="326"/>
      <c r="F20" s="327" t="e">
        <f t="shared" si="1"/>
        <v>#DIV/0!</v>
      </c>
      <c r="G20" s="327" t="e">
        <f>F20/$F$20</f>
        <v>#DIV/0!</v>
      </c>
      <c r="H20" s="328"/>
      <c r="I20" s="329" t="e">
        <f>H20/$H$20</f>
        <v>#DIV/0!</v>
      </c>
      <c r="J20" s="330" t="e">
        <f t="shared" si="0"/>
        <v>#DIV/0!</v>
      </c>
    </row>
    <row r="21" spans="1:10" s="215" customFormat="1" x14ac:dyDescent="0.2">
      <c r="A21" s="337" t="s">
        <v>4</v>
      </c>
      <c r="B21" s="326">
        <v>3.3</v>
      </c>
      <c r="C21" s="326"/>
      <c r="D21" s="326"/>
      <c r="E21" s="326"/>
      <c r="F21" s="327" t="e">
        <f t="shared" si="1"/>
        <v>#DIV/0!</v>
      </c>
      <c r="G21" s="327" t="e">
        <f>F21/$F$21</f>
        <v>#DIV/0!</v>
      </c>
      <c r="H21" s="328"/>
      <c r="I21" s="329" t="e">
        <f>H21/$H$21</f>
        <v>#DIV/0!</v>
      </c>
      <c r="J21" s="330" t="e">
        <f t="shared" si="0"/>
        <v>#DIV/0!</v>
      </c>
    </row>
    <row r="22" spans="1:10" s="215" customFormat="1" x14ac:dyDescent="0.2">
      <c r="A22" s="337" t="s">
        <v>5</v>
      </c>
      <c r="B22" s="326">
        <v>2.6</v>
      </c>
      <c r="C22" s="326"/>
      <c r="D22" s="326"/>
      <c r="E22" s="326"/>
      <c r="F22" s="327" t="e">
        <f t="shared" ref="F22" si="2">(273.2+C22)/(273.2+22)*760/D22*E22</f>
        <v>#DIV/0!</v>
      </c>
      <c r="G22" s="327" t="e">
        <f>F22/$F$22</f>
        <v>#DIV/0!</v>
      </c>
      <c r="H22" s="328"/>
      <c r="I22" s="329" t="e">
        <f>H22/$H$22</f>
        <v>#DIV/0!</v>
      </c>
      <c r="J22" s="330" t="e">
        <f t="shared" ref="J22" si="3">(I22-G22)/G22</f>
        <v>#DIV/0!</v>
      </c>
    </row>
    <row r="23" spans="1:10" s="215" customFormat="1" x14ac:dyDescent="0.2">
      <c r="A23" s="338"/>
      <c r="B23" s="331"/>
      <c r="C23" s="331"/>
      <c r="D23" s="331"/>
      <c r="E23" s="331"/>
      <c r="F23" s="332"/>
      <c r="G23" s="332"/>
      <c r="H23" s="331"/>
      <c r="I23" s="332"/>
      <c r="J23" s="333"/>
    </row>
    <row r="24" spans="1:10" s="215" customFormat="1" x14ac:dyDescent="0.2">
      <c r="A24" s="334"/>
      <c r="B24" s="412" t="s">
        <v>219</v>
      </c>
      <c r="C24" s="412"/>
      <c r="D24" s="412"/>
      <c r="E24" s="412"/>
      <c r="F24" s="412"/>
      <c r="G24" s="412"/>
      <c r="H24" s="372" t="s">
        <v>196</v>
      </c>
      <c r="I24" s="372"/>
      <c r="J24" s="372"/>
    </row>
    <row r="25" spans="1:10" s="215" customFormat="1" ht="18" thickBot="1" x14ac:dyDescent="0.25">
      <c r="A25" s="335" t="s">
        <v>21</v>
      </c>
      <c r="B25" s="336" t="s">
        <v>126</v>
      </c>
      <c r="C25" s="286" t="s">
        <v>64</v>
      </c>
      <c r="D25" s="286" t="s">
        <v>65</v>
      </c>
      <c r="E25" s="286" t="s">
        <v>66</v>
      </c>
      <c r="F25" s="286" t="s">
        <v>71</v>
      </c>
      <c r="G25" s="286" t="s">
        <v>67</v>
      </c>
      <c r="H25" s="325" t="s">
        <v>68</v>
      </c>
      <c r="I25" s="325" t="s">
        <v>67</v>
      </c>
      <c r="J25" s="325" t="s">
        <v>57</v>
      </c>
    </row>
    <row r="26" spans="1:10" s="215" customFormat="1" x14ac:dyDescent="0.2">
      <c r="A26" s="337" t="s">
        <v>1</v>
      </c>
      <c r="B26" s="326">
        <v>2</v>
      </c>
      <c r="C26" s="326"/>
      <c r="D26" s="326"/>
      <c r="E26" s="326"/>
      <c r="F26" s="327" t="e">
        <f>(273.2+C26)/(273.2+22)*760/D26*E26</f>
        <v>#DIV/0!</v>
      </c>
      <c r="G26" s="327" t="e">
        <f>F26/$F$18</f>
        <v>#DIV/0!</v>
      </c>
      <c r="H26" s="328"/>
      <c r="I26" s="329" t="e">
        <f>H26/$H$18</f>
        <v>#DIV/0!</v>
      </c>
      <c r="J26" s="242" t="e">
        <f>(I26-G26)/G26</f>
        <v>#DIV/0!</v>
      </c>
    </row>
    <row r="27" spans="1:10" s="215" customFormat="1" x14ac:dyDescent="0.2">
      <c r="A27" s="337" t="s">
        <v>2</v>
      </c>
      <c r="B27" s="326">
        <v>3.5</v>
      </c>
      <c r="C27" s="326"/>
      <c r="D27" s="326"/>
      <c r="E27" s="326"/>
      <c r="F27" s="327" t="e">
        <f t="shared" ref="F27:F30" si="4">(273.2+C27)/(273.2+22)*760/D27*E27</f>
        <v>#DIV/0!</v>
      </c>
      <c r="G27" s="327" t="e">
        <f>F27/$F$19</f>
        <v>#DIV/0!</v>
      </c>
      <c r="H27" s="328"/>
      <c r="I27" s="329" t="e">
        <f>H27/$H$19</f>
        <v>#DIV/0!</v>
      </c>
      <c r="J27" s="243" t="e">
        <f t="shared" ref="J27:J30" si="5">(I27-G27)/G27</f>
        <v>#DIV/0!</v>
      </c>
    </row>
    <row r="28" spans="1:10" s="215" customFormat="1" x14ac:dyDescent="0.2">
      <c r="A28" s="337" t="s">
        <v>3</v>
      </c>
      <c r="B28" s="326">
        <v>5.5</v>
      </c>
      <c r="C28" s="326"/>
      <c r="D28" s="326"/>
      <c r="E28" s="326"/>
      <c r="F28" s="327" t="e">
        <f t="shared" si="4"/>
        <v>#DIV/0!</v>
      </c>
      <c r="G28" s="327" t="e">
        <f>F28/$F$20</f>
        <v>#DIV/0!</v>
      </c>
      <c r="H28" s="328"/>
      <c r="I28" s="329" t="e">
        <f>H28/$H$20</f>
        <v>#DIV/0!</v>
      </c>
      <c r="J28" s="243" t="e">
        <f t="shared" si="5"/>
        <v>#DIV/0!</v>
      </c>
    </row>
    <row r="29" spans="1:10" s="215" customFormat="1" x14ac:dyDescent="0.2">
      <c r="A29" s="337" t="s">
        <v>4</v>
      </c>
      <c r="B29" s="326">
        <v>5.5</v>
      </c>
      <c r="C29" s="326"/>
      <c r="D29" s="326"/>
      <c r="E29" s="326"/>
      <c r="F29" s="327" t="e">
        <f t="shared" si="4"/>
        <v>#DIV/0!</v>
      </c>
      <c r="G29" s="327" t="e">
        <f>F29/$F$21</f>
        <v>#DIV/0!</v>
      </c>
      <c r="H29" s="328"/>
      <c r="I29" s="329" t="e">
        <f>H29/$H$21</f>
        <v>#DIV/0!</v>
      </c>
      <c r="J29" s="243" t="e">
        <f t="shared" si="5"/>
        <v>#DIV/0!</v>
      </c>
    </row>
    <row r="30" spans="1:10" s="215" customFormat="1" ht="16" thickBot="1" x14ac:dyDescent="0.25">
      <c r="A30" s="337" t="s">
        <v>5</v>
      </c>
      <c r="B30" s="326">
        <v>5.5</v>
      </c>
      <c r="C30" s="326"/>
      <c r="D30" s="326"/>
      <c r="E30" s="326"/>
      <c r="F30" s="327" t="e">
        <f t="shared" si="4"/>
        <v>#DIV/0!</v>
      </c>
      <c r="G30" s="327" t="e">
        <f>F30/$F$22</f>
        <v>#DIV/0!</v>
      </c>
      <c r="H30" s="328"/>
      <c r="I30" s="329" t="e">
        <f>H30/$H$22</f>
        <v>#DIV/0!</v>
      </c>
      <c r="J30" s="244" t="e">
        <f t="shared" si="5"/>
        <v>#DIV/0!</v>
      </c>
    </row>
    <row r="31" spans="1:10" s="215" customFormat="1" x14ac:dyDescent="0.2">
      <c r="A31" s="322"/>
      <c r="B31" s="284"/>
      <c r="C31" s="285"/>
      <c r="D31" s="285"/>
      <c r="E31" s="285"/>
      <c r="F31" s="323"/>
      <c r="G31" s="323"/>
      <c r="H31" s="285"/>
      <c r="I31" s="323"/>
      <c r="J31" s="324"/>
    </row>
    <row r="32" spans="1:10" s="215" customFormat="1" x14ac:dyDescent="0.2">
      <c r="A32" s="334"/>
      <c r="B32" s="412" t="s">
        <v>220</v>
      </c>
      <c r="C32" s="412"/>
      <c r="D32" s="412"/>
      <c r="E32" s="412"/>
      <c r="F32" s="412"/>
      <c r="G32" s="412"/>
      <c r="H32" s="372" t="s">
        <v>196</v>
      </c>
      <c r="I32" s="372"/>
      <c r="J32" s="372"/>
    </row>
    <row r="33" spans="1:10" s="215" customFormat="1" ht="17" x14ac:dyDescent="0.2">
      <c r="A33" s="335" t="s">
        <v>21</v>
      </c>
      <c r="B33" s="336" t="s">
        <v>126</v>
      </c>
      <c r="C33" s="286" t="s">
        <v>64</v>
      </c>
      <c r="D33" s="286" t="s">
        <v>65</v>
      </c>
      <c r="E33" s="286" t="s">
        <v>66</v>
      </c>
      <c r="F33" s="286" t="s">
        <v>71</v>
      </c>
      <c r="G33" s="286" t="s">
        <v>67</v>
      </c>
      <c r="H33" s="325" t="s">
        <v>68</v>
      </c>
      <c r="I33" s="325" t="s">
        <v>67</v>
      </c>
      <c r="J33" s="325" t="s">
        <v>57</v>
      </c>
    </row>
    <row r="34" spans="1:10" s="215" customFormat="1" x14ac:dyDescent="0.2">
      <c r="A34" s="337" t="s">
        <v>1</v>
      </c>
      <c r="B34" s="326">
        <v>3</v>
      </c>
      <c r="C34" s="326"/>
      <c r="D34" s="326"/>
      <c r="E34" s="326"/>
      <c r="F34" s="327" t="e">
        <f>(273.2+C34)/(273.2+22)*760/D34*E34</f>
        <v>#DIV/0!</v>
      </c>
      <c r="G34" s="327" t="e">
        <f>F34/$F$18</f>
        <v>#DIV/0!</v>
      </c>
      <c r="H34" s="328"/>
      <c r="I34" s="329" t="e">
        <f>H34/$H$18</f>
        <v>#DIV/0!</v>
      </c>
      <c r="J34" s="221" t="e">
        <f>(I34-G34)/G34</f>
        <v>#DIV/0!</v>
      </c>
    </row>
    <row r="35" spans="1:10" s="215" customFormat="1" x14ac:dyDescent="0.2">
      <c r="A35" s="337" t="s">
        <v>1</v>
      </c>
      <c r="B35" s="326">
        <v>3.1</v>
      </c>
      <c r="C35" s="326"/>
      <c r="D35" s="326"/>
      <c r="E35" s="326"/>
      <c r="F35" s="327" t="e">
        <f>(273.2+C35)/(273.2+22)*760/D35*E35</f>
        <v>#DIV/0!</v>
      </c>
      <c r="G35" s="327" t="e">
        <f>F35/$F$18</f>
        <v>#DIV/0!</v>
      </c>
      <c r="H35" s="328"/>
      <c r="I35" s="329" t="e">
        <f>H35/$H$18</f>
        <v>#DIV/0!</v>
      </c>
      <c r="J35" s="221" t="e">
        <f>(I35-G35)/G35</f>
        <v>#DIV/0!</v>
      </c>
    </row>
    <row r="36" spans="1:10" s="215" customFormat="1" x14ac:dyDescent="0.2">
      <c r="A36" s="337" t="s">
        <v>2</v>
      </c>
      <c r="B36" s="326">
        <v>5</v>
      </c>
      <c r="C36" s="326"/>
      <c r="D36" s="326"/>
      <c r="E36" s="326"/>
      <c r="F36" s="327" t="e">
        <f t="shared" ref="F36:F43" si="6">(273.2+C36)/(273.2+22)*760/D36*E36</f>
        <v>#DIV/0!</v>
      </c>
      <c r="G36" s="327" t="e">
        <f>F36/$F$19</f>
        <v>#DIV/0!</v>
      </c>
      <c r="H36" s="328"/>
      <c r="I36" s="329" t="e">
        <f>H36/$H$19</f>
        <v>#DIV/0!</v>
      </c>
      <c r="J36" s="221" t="e">
        <f t="shared" ref="J36:J43" si="7">(I36-G36)/G36</f>
        <v>#DIV/0!</v>
      </c>
    </row>
    <row r="37" spans="1:10" s="215" customFormat="1" x14ac:dyDescent="0.2">
      <c r="A37" s="337" t="s">
        <v>2</v>
      </c>
      <c r="B37" s="326">
        <v>4.9000000000000004</v>
      </c>
      <c r="C37" s="326"/>
      <c r="D37" s="326"/>
      <c r="E37" s="326"/>
      <c r="F37" s="327" t="e">
        <f t="shared" si="6"/>
        <v>#DIV/0!</v>
      </c>
      <c r="G37" s="327" t="e">
        <f>F37/$F$19</f>
        <v>#DIV/0!</v>
      </c>
      <c r="H37" s="328"/>
      <c r="I37" s="329" t="e">
        <f>H37/$H$19</f>
        <v>#DIV/0!</v>
      </c>
      <c r="J37" s="221" t="e">
        <f t="shared" si="7"/>
        <v>#DIV/0!</v>
      </c>
    </row>
    <row r="38" spans="1:10" s="215" customFormat="1" x14ac:dyDescent="0.2">
      <c r="A38" s="337" t="s">
        <v>3</v>
      </c>
      <c r="B38" s="326">
        <v>8</v>
      </c>
      <c r="C38" s="326"/>
      <c r="D38" s="326"/>
      <c r="E38" s="326"/>
      <c r="F38" s="327" t="e">
        <f t="shared" si="6"/>
        <v>#DIV/0!</v>
      </c>
      <c r="G38" s="327" t="e">
        <f>F38/$F$20</f>
        <v>#DIV/0!</v>
      </c>
      <c r="H38" s="328"/>
      <c r="I38" s="329" t="e">
        <f>H38/$H$20</f>
        <v>#DIV/0!</v>
      </c>
      <c r="J38" s="221" t="e">
        <f t="shared" si="7"/>
        <v>#DIV/0!</v>
      </c>
    </row>
    <row r="39" spans="1:10" s="215" customFormat="1" x14ac:dyDescent="0.2">
      <c r="A39" s="337" t="s">
        <v>3</v>
      </c>
      <c r="B39" s="326">
        <v>8.1</v>
      </c>
      <c r="C39" s="326"/>
      <c r="D39" s="326"/>
      <c r="E39" s="326"/>
      <c r="F39" s="327" t="e">
        <f t="shared" si="6"/>
        <v>#DIV/0!</v>
      </c>
      <c r="G39" s="327" t="e">
        <f>F39/$F$20</f>
        <v>#DIV/0!</v>
      </c>
      <c r="H39" s="328"/>
      <c r="I39" s="329" t="e">
        <f>H39/$H$20</f>
        <v>#DIV/0!</v>
      </c>
      <c r="J39" s="221" t="e">
        <f t="shared" si="7"/>
        <v>#DIV/0!</v>
      </c>
    </row>
    <row r="40" spans="1:10" s="215" customFormat="1" x14ac:dyDescent="0.2">
      <c r="A40" s="337" t="s">
        <v>4</v>
      </c>
      <c r="B40" s="326">
        <v>9.5</v>
      </c>
      <c r="C40" s="326"/>
      <c r="D40" s="326"/>
      <c r="E40" s="326"/>
      <c r="F40" s="327" t="e">
        <f t="shared" si="6"/>
        <v>#DIV/0!</v>
      </c>
      <c r="G40" s="327" t="e">
        <f>F40/$F$21</f>
        <v>#DIV/0!</v>
      </c>
      <c r="H40" s="328"/>
      <c r="I40" s="329" t="e">
        <f>H40/$H$21</f>
        <v>#DIV/0!</v>
      </c>
      <c r="J40" s="221" t="e">
        <f t="shared" si="7"/>
        <v>#DIV/0!</v>
      </c>
    </row>
    <row r="41" spans="1:10" s="215" customFormat="1" x14ac:dyDescent="0.2">
      <c r="A41" s="337" t="s">
        <v>4</v>
      </c>
      <c r="B41" s="326">
        <v>9.6</v>
      </c>
      <c r="C41" s="326"/>
      <c r="D41" s="326"/>
      <c r="E41" s="326"/>
      <c r="F41" s="327" t="e">
        <f t="shared" si="6"/>
        <v>#DIV/0!</v>
      </c>
      <c r="G41" s="327" t="e">
        <f>F41/$F$21</f>
        <v>#DIV/0!</v>
      </c>
      <c r="H41" s="328"/>
      <c r="I41" s="329" t="e">
        <f>H41/$H$21</f>
        <v>#DIV/0!</v>
      </c>
      <c r="J41" s="221" t="e">
        <f t="shared" si="7"/>
        <v>#DIV/0!</v>
      </c>
    </row>
    <row r="42" spans="1:10" x14ac:dyDescent="0.2">
      <c r="A42" s="337" t="s">
        <v>5</v>
      </c>
      <c r="B42" s="326">
        <v>11</v>
      </c>
      <c r="C42" s="326"/>
      <c r="D42" s="326"/>
      <c r="E42" s="326"/>
      <c r="F42" s="327" t="e">
        <f t="shared" si="6"/>
        <v>#DIV/0!</v>
      </c>
      <c r="G42" s="327" t="e">
        <f>F42/$F$22</f>
        <v>#DIV/0!</v>
      </c>
      <c r="H42" s="328"/>
      <c r="I42" s="329" t="e">
        <f>H42/$H$22</f>
        <v>#DIV/0!</v>
      </c>
      <c r="J42" s="221" t="e">
        <f t="shared" si="7"/>
        <v>#DIV/0!</v>
      </c>
    </row>
    <row r="43" spans="1:10" s="215" customFormat="1" x14ac:dyDescent="0.2">
      <c r="A43" s="337" t="s">
        <v>5</v>
      </c>
      <c r="B43" s="326">
        <v>11.1</v>
      </c>
      <c r="C43" s="326"/>
      <c r="D43" s="326"/>
      <c r="E43" s="326"/>
      <c r="F43" s="327" t="e">
        <f t="shared" si="6"/>
        <v>#DIV/0!</v>
      </c>
      <c r="G43" s="327" t="e">
        <f>F43/$F$22</f>
        <v>#DIV/0!</v>
      </c>
      <c r="H43" s="328"/>
      <c r="I43" s="329" t="e">
        <f>H43/$H$22</f>
        <v>#DIV/0!</v>
      </c>
      <c r="J43" s="221" t="e">
        <f t="shared" si="7"/>
        <v>#DIV/0!</v>
      </c>
    </row>
  </sheetData>
  <mergeCells count="7">
    <mergeCell ref="B32:G32"/>
    <mergeCell ref="H32:J32"/>
    <mergeCell ref="B4:G8"/>
    <mergeCell ref="H16:J16"/>
    <mergeCell ref="B16:G16"/>
    <mergeCell ref="B24:G24"/>
    <mergeCell ref="H24:J24"/>
  </mergeCells>
  <conditionalFormatting sqref="J26:J30">
    <cfRule type="cellIs" dxfId="6" priority="129" operator="between">
      <formula>-0.05</formula>
      <formula>-0.03</formula>
    </cfRule>
    <cfRule type="cellIs" dxfId="5" priority="130" operator="greaterThan">
      <formula>0.07</formula>
    </cfRule>
    <cfRule type="cellIs" dxfId="4" priority="131" operator="between">
      <formula>0.05</formula>
      <formula>0.07</formula>
    </cfRule>
    <cfRule type="cellIs" dxfId="3" priority="132" operator="between">
      <formula>0.03</formula>
      <formula>0.05</formula>
    </cfRule>
    <cfRule type="cellIs" dxfId="2" priority="133" operator="lessThan">
      <formula>-0.07</formula>
    </cfRule>
    <cfRule type="cellIs" dxfId="1" priority="134" operator="between">
      <formula>-0.07</formula>
      <formula>-0.05</formula>
    </cfRule>
    <cfRule type="cellIs" dxfId="0" priority="135" operator="between">
      <formula>-0.03</formula>
      <formula>0.03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H10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2.5" customWidth="1"/>
  </cols>
  <sheetData>
    <row r="1" spans="1:8" x14ac:dyDescent="0.2">
      <c r="A1" s="4" t="s">
        <v>11</v>
      </c>
      <c r="B1" s="3">
        <v>5.0999999999999996</v>
      </c>
    </row>
    <row r="2" spans="1:8" x14ac:dyDescent="0.2">
      <c r="A2" s="4" t="s">
        <v>12</v>
      </c>
      <c r="B2" s="3" t="s">
        <v>10</v>
      </c>
    </row>
    <row r="3" spans="1:8" x14ac:dyDescent="0.2">
      <c r="A3" s="4" t="s">
        <v>6</v>
      </c>
      <c r="B3" s="3" t="s">
        <v>9</v>
      </c>
    </row>
    <row r="4" spans="1:8" x14ac:dyDescent="0.2">
      <c r="A4" s="4" t="s">
        <v>7</v>
      </c>
      <c r="B4" s="3" t="s">
        <v>8</v>
      </c>
    </row>
    <row r="6" spans="1:8" x14ac:dyDescent="0.2">
      <c r="A6" s="4" t="s">
        <v>13</v>
      </c>
      <c r="B6" s="360" t="s">
        <v>14</v>
      </c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10" spans="1:8" x14ac:dyDescent="0.2">
      <c r="A10" s="4" t="s">
        <v>35</v>
      </c>
      <c r="B10" t="s">
        <v>36</v>
      </c>
    </row>
  </sheetData>
  <mergeCells count="1">
    <mergeCell ref="B6:H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2"/>
  <sheetViews>
    <sheetView topLeftCell="A4" workbookViewId="0">
      <selection activeCell="J21" sqref="J21"/>
    </sheetView>
  </sheetViews>
  <sheetFormatPr baseColWidth="10" defaultColWidth="8.83203125" defaultRowHeight="15" x14ac:dyDescent="0.2"/>
  <cols>
    <col min="1" max="1" width="14.33203125" customWidth="1"/>
    <col min="2" max="2" width="14.6640625" customWidth="1"/>
    <col min="4" max="4" width="18.5" bestFit="1" customWidth="1"/>
    <col min="5" max="5" width="14.5" bestFit="1" customWidth="1"/>
    <col min="6" max="6" width="14.6640625" bestFit="1" customWidth="1"/>
    <col min="7" max="7" width="6.83203125" bestFit="1" customWidth="1"/>
    <col min="8" max="8" width="12.6640625" bestFit="1" customWidth="1"/>
    <col min="9" max="9" width="14.83203125" bestFit="1" customWidth="1"/>
    <col min="10" max="10" width="17.33203125" bestFit="1" customWidth="1"/>
    <col min="11" max="11" width="6.83203125" bestFit="1" customWidth="1"/>
    <col min="12" max="12" width="12.6640625" bestFit="1" customWidth="1"/>
  </cols>
  <sheetData>
    <row r="1" spans="1:8" x14ac:dyDescent="0.2">
      <c r="A1" s="4" t="s">
        <v>11</v>
      </c>
      <c r="B1" s="3">
        <v>5.2</v>
      </c>
    </row>
    <row r="2" spans="1:8" x14ac:dyDescent="0.2">
      <c r="A2" s="4" t="s">
        <v>12</v>
      </c>
      <c r="B2" s="3" t="s">
        <v>15</v>
      </c>
    </row>
    <row r="3" spans="1:8" x14ac:dyDescent="0.2">
      <c r="A3" s="4" t="s">
        <v>6</v>
      </c>
      <c r="B3" s="3" t="s">
        <v>16</v>
      </c>
    </row>
    <row r="4" spans="1:8" x14ac:dyDescent="0.2">
      <c r="A4" s="4" t="s">
        <v>7</v>
      </c>
      <c r="B4" s="5">
        <v>5.0000000000000001E-3</v>
      </c>
    </row>
    <row r="6" spans="1:8" ht="15" customHeight="1" x14ac:dyDescent="0.2">
      <c r="A6" s="4" t="s">
        <v>13</v>
      </c>
      <c r="B6" s="360" t="s">
        <v>79</v>
      </c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360"/>
      <c r="C9" s="360"/>
      <c r="D9" s="360"/>
      <c r="E9" s="360"/>
      <c r="F9" s="360"/>
      <c r="G9" s="360"/>
      <c r="H9" s="360"/>
    </row>
    <row r="10" spans="1:8" x14ac:dyDescent="0.2">
      <c r="B10" s="360"/>
      <c r="C10" s="360"/>
      <c r="D10" s="360"/>
      <c r="E10" s="360"/>
      <c r="F10" s="360"/>
      <c r="G10" s="360"/>
      <c r="H10" s="360"/>
    </row>
    <row r="11" spans="1:8" x14ac:dyDescent="0.2">
      <c r="B11" s="22"/>
      <c r="C11" s="22"/>
      <c r="D11" s="22"/>
      <c r="E11" s="22"/>
      <c r="F11" s="22"/>
      <c r="G11" s="22"/>
      <c r="H11" s="22"/>
    </row>
    <row r="12" spans="1:8" x14ac:dyDescent="0.2">
      <c r="A12" s="23" t="s">
        <v>38</v>
      </c>
      <c r="B12" s="24" t="s">
        <v>42</v>
      </c>
      <c r="C12" s="24"/>
      <c r="D12" s="22"/>
      <c r="E12" s="22"/>
      <c r="F12" s="22"/>
      <c r="G12" s="22"/>
      <c r="H12" s="22"/>
    </row>
    <row r="13" spans="1:8" x14ac:dyDescent="0.2">
      <c r="A13" s="23" t="s">
        <v>39</v>
      </c>
      <c r="B13" s="24" t="s">
        <v>43</v>
      </c>
      <c r="C13" s="24"/>
      <c r="D13" s="22"/>
      <c r="E13" s="22"/>
      <c r="F13" s="22"/>
      <c r="G13" s="22"/>
      <c r="H13" s="22"/>
    </row>
    <row r="14" spans="1:8" x14ac:dyDescent="0.2">
      <c r="A14" s="23" t="s">
        <v>40</v>
      </c>
      <c r="B14" s="24" t="s">
        <v>44</v>
      </c>
      <c r="C14" s="24"/>
      <c r="D14" s="22"/>
      <c r="E14" s="22"/>
      <c r="F14" s="22"/>
      <c r="G14" s="22"/>
      <c r="H14" s="22"/>
    </row>
    <row r="15" spans="1:8" x14ac:dyDescent="0.2">
      <c r="A15" s="23" t="s">
        <v>41</v>
      </c>
      <c r="B15" s="24" t="s">
        <v>50</v>
      </c>
      <c r="C15" s="24"/>
      <c r="D15" s="22"/>
      <c r="E15" s="22"/>
      <c r="F15" s="22"/>
      <c r="G15" s="22"/>
      <c r="H15" s="22"/>
    </row>
    <row r="16" spans="1:8" x14ac:dyDescent="0.2">
      <c r="A16" s="1"/>
      <c r="B16" s="1"/>
      <c r="C16" s="1"/>
    </row>
    <row r="17" spans="1:12" x14ac:dyDescent="0.2">
      <c r="A17" s="4" t="s">
        <v>35</v>
      </c>
    </row>
    <row r="18" spans="1:12" x14ac:dyDescent="0.2">
      <c r="A18" s="2"/>
      <c r="B18" s="2"/>
      <c r="C18" s="363" t="s">
        <v>17</v>
      </c>
      <c r="D18" s="363"/>
      <c r="E18" s="363"/>
      <c r="F18" s="363"/>
      <c r="G18" s="363"/>
      <c r="H18" s="363"/>
      <c r="I18" s="363"/>
      <c r="J18" s="363"/>
      <c r="K18" s="363"/>
      <c r="L18" s="363"/>
    </row>
    <row r="19" spans="1:12" ht="16" thickBot="1" x14ac:dyDescent="0.25">
      <c r="A19" s="2"/>
      <c r="B19" s="2"/>
      <c r="C19" s="364" t="s">
        <v>18</v>
      </c>
      <c r="D19" s="364"/>
      <c r="E19" s="364"/>
      <c r="F19" s="364" t="s">
        <v>19</v>
      </c>
      <c r="G19" s="364"/>
      <c r="H19" s="364"/>
      <c r="I19" s="364" t="s">
        <v>20</v>
      </c>
      <c r="J19" s="364"/>
      <c r="K19" s="364"/>
      <c r="L19" s="364"/>
    </row>
    <row r="20" spans="1:12" x14ac:dyDescent="0.2">
      <c r="A20" s="6" t="s">
        <v>21</v>
      </c>
      <c r="B20" s="7" t="s">
        <v>22</v>
      </c>
      <c r="C20" s="8" t="s">
        <v>23</v>
      </c>
      <c r="D20" s="8" t="s">
        <v>78</v>
      </c>
      <c r="E20" s="8" t="s">
        <v>24</v>
      </c>
      <c r="F20" s="8" t="s">
        <v>25</v>
      </c>
      <c r="G20" s="8" t="s">
        <v>26</v>
      </c>
      <c r="H20" s="8" t="s">
        <v>27</v>
      </c>
      <c r="I20" s="8" t="s">
        <v>28</v>
      </c>
      <c r="J20" s="8" t="s">
        <v>29</v>
      </c>
      <c r="K20" s="8" t="s">
        <v>26</v>
      </c>
      <c r="L20" s="8" t="s">
        <v>27</v>
      </c>
    </row>
    <row r="21" spans="1:12" x14ac:dyDescent="0.2">
      <c r="A21" s="9" t="s">
        <v>30</v>
      </c>
      <c r="B21" s="10">
        <v>1.4</v>
      </c>
      <c r="C21" s="11"/>
      <c r="D21" s="11"/>
      <c r="E21" s="11"/>
      <c r="F21" s="12" t="e">
        <f>D21/C21</f>
        <v>#DIV/0!</v>
      </c>
      <c r="G21" s="13" t="e">
        <f>F21-1</f>
        <v>#DIV/0!</v>
      </c>
      <c r="H21" s="11" t="e">
        <f>IF(AND(G21&gt;-0.005,G21&lt;0.005),"Yes","No")</f>
        <v>#DIV/0!</v>
      </c>
      <c r="I21" s="14" t="e">
        <f>1/E21*100</f>
        <v>#DIV/0!</v>
      </c>
      <c r="J21" s="14">
        <v>0.66300000000000003</v>
      </c>
      <c r="K21" s="13" t="e">
        <f>(I21-J21)/J21</f>
        <v>#DIV/0!</v>
      </c>
      <c r="L21" s="11" t="e">
        <f>IF(AND(K21&gt;-0.005,K21&lt;0.005),"Yes","No")</f>
        <v>#DIV/0!</v>
      </c>
    </row>
    <row r="22" spans="1:12" x14ac:dyDescent="0.2">
      <c r="A22" s="9" t="s">
        <v>31</v>
      </c>
      <c r="B22" s="10">
        <v>1.3</v>
      </c>
      <c r="C22" s="11"/>
      <c r="D22" s="11"/>
      <c r="E22" s="11"/>
      <c r="F22" s="12" t="e">
        <f t="shared" ref="F22:F24" si="0">D22/C22</f>
        <v>#DIV/0!</v>
      </c>
      <c r="G22" s="13" t="e">
        <f t="shared" ref="G22:G24" si="1">F22-1</f>
        <v>#DIV/0!</v>
      </c>
      <c r="H22" s="11" t="e">
        <f t="shared" ref="H22:H24" si="2">IF(AND(G22&gt;-0.005,G22&lt;0.005),"Yes","No")</f>
        <v>#DIV/0!</v>
      </c>
      <c r="I22" s="14" t="e">
        <f t="shared" ref="I22:I24" si="3">1/E22*100</f>
        <v>#DIV/0!</v>
      </c>
      <c r="J22" s="14">
        <v>0.63</v>
      </c>
      <c r="K22" s="13" t="e">
        <f t="shared" ref="K22:K24" si="4">(I22-J22)/J22</f>
        <v>#DIV/0!</v>
      </c>
      <c r="L22" s="11" t="e">
        <f t="shared" ref="L22:L24" si="5">IF(AND(K22&gt;-0.005,K22&lt;0.005),"Yes","No")</f>
        <v>#DIV/0!</v>
      </c>
    </row>
    <row r="23" spans="1:12" x14ac:dyDescent="0.2">
      <c r="A23" s="9" t="s">
        <v>32</v>
      </c>
      <c r="B23" s="10">
        <v>2.2000000000000002</v>
      </c>
      <c r="C23" s="11"/>
      <c r="D23" s="11"/>
      <c r="E23" s="11"/>
      <c r="F23" s="12" t="e">
        <f t="shared" si="0"/>
        <v>#DIV/0!</v>
      </c>
      <c r="G23" s="13" t="e">
        <f t="shared" si="1"/>
        <v>#DIV/0!</v>
      </c>
      <c r="H23" s="11" t="e">
        <f t="shared" si="2"/>
        <v>#DIV/0!</v>
      </c>
      <c r="I23" s="14" t="e">
        <f t="shared" si="3"/>
        <v>#DIV/0!</v>
      </c>
      <c r="J23" s="14">
        <v>0.70499999999999996</v>
      </c>
      <c r="K23" s="13" t="e">
        <f t="shared" si="4"/>
        <v>#DIV/0!</v>
      </c>
      <c r="L23" s="11" t="e">
        <f t="shared" si="5"/>
        <v>#DIV/0!</v>
      </c>
    </row>
    <row r="24" spans="1:12" ht="16" thickBot="1" x14ac:dyDescent="0.25">
      <c r="A24" s="15" t="s">
        <v>34</v>
      </c>
      <c r="B24" s="16">
        <v>2.9</v>
      </c>
      <c r="C24" s="11"/>
      <c r="D24" s="11"/>
      <c r="E24" s="11"/>
      <c r="F24" s="12" t="e">
        <f t="shared" si="0"/>
        <v>#DIV/0!</v>
      </c>
      <c r="G24" s="13" t="e">
        <f t="shared" si="1"/>
        <v>#DIV/0!</v>
      </c>
      <c r="H24" s="11" t="e">
        <f t="shared" si="2"/>
        <v>#DIV/0!</v>
      </c>
      <c r="I24" s="14" t="e">
        <f t="shared" si="3"/>
        <v>#DIV/0!</v>
      </c>
      <c r="J24" s="14">
        <v>0.76500000000000001</v>
      </c>
      <c r="K24" s="13" t="e">
        <f t="shared" si="4"/>
        <v>#DIV/0!</v>
      </c>
      <c r="L24" s="11" t="e">
        <f t="shared" si="5"/>
        <v>#DIV/0!</v>
      </c>
    </row>
    <row r="25" spans="1:12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2"/>
      <c r="B26" s="2"/>
      <c r="C26" s="361" t="s">
        <v>33</v>
      </c>
      <c r="D26" s="361"/>
      <c r="E26" s="361"/>
      <c r="F26" s="361"/>
      <c r="G26" s="361"/>
      <c r="H26" s="361"/>
      <c r="I26" s="361"/>
      <c r="J26" s="361"/>
      <c r="K26" s="361"/>
      <c r="L26" s="361"/>
    </row>
    <row r="27" spans="1:12" ht="16" thickBot="1" x14ac:dyDescent="0.25">
      <c r="A27" s="2"/>
      <c r="B27" s="2"/>
      <c r="C27" s="362" t="s">
        <v>18</v>
      </c>
      <c r="D27" s="362"/>
      <c r="E27" s="362"/>
      <c r="F27" s="362" t="s">
        <v>19</v>
      </c>
      <c r="G27" s="362"/>
      <c r="H27" s="362"/>
      <c r="I27" s="362" t="s">
        <v>20</v>
      </c>
      <c r="J27" s="362"/>
      <c r="K27" s="362"/>
      <c r="L27" s="362"/>
    </row>
    <row r="28" spans="1:12" x14ac:dyDescent="0.2">
      <c r="A28" s="6" t="s">
        <v>21</v>
      </c>
      <c r="B28" s="7" t="s">
        <v>22</v>
      </c>
      <c r="C28" s="17" t="s">
        <v>23</v>
      </c>
      <c r="D28" s="17" t="s">
        <v>78</v>
      </c>
      <c r="E28" s="17" t="s">
        <v>24</v>
      </c>
      <c r="F28" s="17" t="s">
        <v>25</v>
      </c>
      <c r="G28" s="17" t="s">
        <v>26</v>
      </c>
      <c r="H28" s="17" t="s">
        <v>27</v>
      </c>
      <c r="I28" s="17" t="s">
        <v>28</v>
      </c>
      <c r="J28" s="17" t="s">
        <v>29</v>
      </c>
      <c r="K28" s="17" t="s">
        <v>26</v>
      </c>
      <c r="L28" s="17" t="s">
        <v>27</v>
      </c>
    </row>
    <row r="29" spans="1:12" x14ac:dyDescent="0.2">
      <c r="A29" s="9" t="s">
        <v>30</v>
      </c>
      <c r="B29" s="10">
        <v>1.4</v>
      </c>
      <c r="C29" s="18"/>
      <c r="D29" s="18"/>
      <c r="E29" s="18"/>
      <c r="F29" s="19" t="e">
        <f>D29/C29</f>
        <v>#DIV/0!</v>
      </c>
      <c r="G29" s="20" t="e">
        <f>F29-1</f>
        <v>#DIV/0!</v>
      </c>
      <c r="H29" s="18" t="e">
        <f>IF(AND(G29&gt;-0.005,G29&lt;0.005),"Yes","No")</f>
        <v>#DIV/0!</v>
      </c>
      <c r="I29" s="21" t="e">
        <f>1/E29*100</f>
        <v>#DIV/0!</v>
      </c>
      <c r="J29" s="21">
        <v>0.66300000000000003</v>
      </c>
      <c r="K29" s="20" t="e">
        <f>(I29-J29)/J29</f>
        <v>#DIV/0!</v>
      </c>
      <c r="L29" s="18" t="e">
        <f>IF(AND(K29&gt;-0.005,K29&lt;0.005),"Yes","No")</f>
        <v>#DIV/0!</v>
      </c>
    </row>
    <row r="30" spans="1:12" x14ac:dyDescent="0.2">
      <c r="A30" s="9" t="s">
        <v>31</v>
      </c>
      <c r="B30" s="10">
        <v>1.3</v>
      </c>
      <c r="C30" s="18"/>
      <c r="D30" s="18"/>
      <c r="E30" s="18"/>
      <c r="F30" s="19" t="e">
        <f t="shared" ref="F30:F32" si="6">D30/C30</f>
        <v>#DIV/0!</v>
      </c>
      <c r="G30" s="20" t="e">
        <f t="shared" ref="G30:G32" si="7">F30-1</f>
        <v>#DIV/0!</v>
      </c>
      <c r="H30" s="18" t="e">
        <f t="shared" ref="H30:H32" si="8">IF(AND(G30&gt;-0.005,G30&lt;0.005),"Yes","No")</f>
        <v>#DIV/0!</v>
      </c>
      <c r="I30" s="21" t="e">
        <f t="shared" ref="I30:I32" si="9">1/E30*100</f>
        <v>#DIV/0!</v>
      </c>
      <c r="J30" s="21">
        <v>0.63</v>
      </c>
      <c r="K30" s="20" t="e">
        <f t="shared" ref="K30:K32" si="10">(I30-J30)/J30</f>
        <v>#DIV/0!</v>
      </c>
      <c r="L30" s="18" t="e">
        <f t="shared" ref="L30:L32" si="11">IF(AND(K30&gt;-0.005,K30&lt;0.005),"Yes","No")</f>
        <v>#DIV/0!</v>
      </c>
    </row>
    <row r="31" spans="1:12" x14ac:dyDescent="0.2">
      <c r="A31" s="9" t="s">
        <v>32</v>
      </c>
      <c r="B31" s="10">
        <v>2.2000000000000002</v>
      </c>
      <c r="C31" s="18"/>
      <c r="D31" s="18"/>
      <c r="E31" s="18"/>
      <c r="F31" s="19" t="e">
        <f t="shared" si="6"/>
        <v>#DIV/0!</v>
      </c>
      <c r="G31" s="20" t="e">
        <f t="shared" si="7"/>
        <v>#DIV/0!</v>
      </c>
      <c r="H31" s="18" t="e">
        <f t="shared" si="8"/>
        <v>#DIV/0!</v>
      </c>
      <c r="I31" s="21" t="e">
        <f t="shared" si="9"/>
        <v>#DIV/0!</v>
      </c>
      <c r="J31" s="21">
        <v>0.70499999999999996</v>
      </c>
      <c r="K31" s="20" t="e">
        <f t="shared" si="10"/>
        <v>#DIV/0!</v>
      </c>
      <c r="L31" s="18" t="e">
        <f t="shared" si="11"/>
        <v>#DIV/0!</v>
      </c>
    </row>
    <row r="32" spans="1:12" ht="16" thickBot="1" x14ac:dyDescent="0.25">
      <c r="A32" s="15" t="s">
        <v>34</v>
      </c>
      <c r="B32" s="16">
        <v>2.9</v>
      </c>
      <c r="C32" s="18"/>
      <c r="D32" s="18"/>
      <c r="E32" s="18"/>
      <c r="F32" s="19" t="e">
        <f t="shared" si="6"/>
        <v>#DIV/0!</v>
      </c>
      <c r="G32" s="20" t="e">
        <f t="shared" si="7"/>
        <v>#DIV/0!</v>
      </c>
      <c r="H32" s="18" t="e">
        <f t="shared" si="8"/>
        <v>#DIV/0!</v>
      </c>
      <c r="I32" s="21" t="e">
        <f t="shared" si="9"/>
        <v>#DIV/0!</v>
      </c>
      <c r="J32" s="21">
        <v>0.76500000000000001</v>
      </c>
      <c r="K32" s="20" t="e">
        <f t="shared" si="10"/>
        <v>#DIV/0!</v>
      </c>
      <c r="L32" s="18" t="e">
        <f t="shared" si="11"/>
        <v>#DIV/0!</v>
      </c>
    </row>
  </sheetData>
  <mergeCells count="9">
    <mergeCell ref="C26:L26"/>
    <mergeCell ref="C27:E27"/>
    <mergeCell ref="F27:H27"/>
    <mergeCell ref="I27:L27"/>
    <mergeCell ref="B6:H10"/>
    <mergeCell ref="C18:L18"/>
    <mergeCell ref="C19:E19"/>
    <mergeCell ref="F19:H19"/>
    <mergeCell ref="I19:L19"/>
  </mergeCells>
  <conditionalFormatting sqref="H21:H24 H29:H32 L29:L32 L21:L24">
    <cfRule type="cellIs" dxfId="129" priority="1" operator="equal">
      <formula>"Yes"</formula>
    </cfRule>
    <cfRule type="cellIs" dxfId="128" priority="2" operator="equal">
      <formula>"No"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H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4" t="s">
        <v>11</v>
      </c>
      <c r="B1" s="3">
        <v>5.3</v>
      </c>
    </row>
    <row r="2" spans="1:8" x14ac:dyDescent="0.2">
      <c r="A2" s="4" t="s">
        <v>12</v>
      </c>
      <c r="B2" s="3" t="s">
        <v>37</v>
      </c>
    </row>
    <row r="3" spans="1:8" x14ac:dyDescent="0.2">
      <c r="A3" s="4" t="s">
        <v>6</v>
      </c>
      <c r="B3" s="3" t="s">
        <v>9</v>
      </c>
    </row>
    <row r="4" spans="1:8" x14ac:dyDescent="0.2">
      <c r="A4" s="4" t="s">
        <v>7</v>
      </c>
      <c r="B4" s="3" t="s">
        <v>8</v>
      </c>
    </row>
    <row r="6" spans="1:8" x14ac:dyDescent="0.2">
      <c r="A6" s="4" t="s">
        <v>13</v>
      </c>
      <c r="B6" s="360" t="s">
        <v>45</v>
      </c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10" spans="1:8" x14ac:dyDescent="0.2">
      <c r="A10" s="23" t="s">
        <v>38</v>
      </c>
      <c r="B10" s="24"/>
    </row>
    <row r="11" spans="1:8" x14ac:dyDescent="0.2">
      <c r="A11" s="23" t="s">
        <v>39</v>
      </c>
      <c r="B11" s="24"/>
    </row>
    <row r="12" spans="1:8" x14ac:dyDescent="0.2">
      <c r="A12" s="23" t="s">
        <v>40</v>
      </c>
      <c r="B12" s="24"/>
    </row>
    <row r="13" spans="1:8" x14ac:dyDescent="0.2">
      <c r="A13" s="23" t="s">
        <v>41</v>
      </c>
      <c r="B13" s="24"/>
    </row>
    <row r="14" spans="1:8" x14ac:dyDescent="0.2">
      <c r="A14" s="1"/>
      <c r="B14" s="1"/>
    </row>
    <row r="15" spans="1:8" x14ac:dyDescent="0.2">
      <c r="A15" s="4" t="s">
        <v>35</v>
      </c>
      <c r="B15" t="s">
        <v>46</v>
      </c>
    </row>
  </sheetData>
  <mergeCells count="1">
    <mergeCell ref="B6:H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O38"/>
  <sheetViews>
    <sheetView topLeftCell="A10" workbookViewId="0">
      <selection activeCell="O34" sqref="O34"/>
    </sheetView>
  </sheetViews>
  <sheetFormatPr baseColWidth="10" defaultColWidth="8.83203125" defaultRowHeight="15" x14ac:dyDescent="0.2"/>
  <cols>
    <col min="1" max="1" width="23.33203125" bestFit="1" customWidth="1"/>
    <col min="2" max="2" width="14.33203125" customWidth="1"/>
    <col min="3" max="3" width="12.5" bestFit="1" customWidth="1"/>
    <col min="4" max="4" width="20.5" bestFit="1" customWidth="1"/>
    <col min="10" max="10" width="10" bestFit="1" customWidth="1"/>
  </cols>
  <sheetData>
    <row r="1" spans="1:8" x14ac:dyDescent="0.2">
      <c r="A1" s="4" t="s">
        <v>11</v>
      </c>
      <c r="B1" s="3">
        <v>5.4</v>
      </c>
    </row>
    <row r="2" spans="1:8" x14ac:dyDescent="0.2">
      <c r="A2" s="4" t="s">
        <v>6</v>
      </c>
      <c r="B2" s="3" t="s">
        <v>47</v>
      </c>
    </row>
    <row r="4" spans="1:8" x14ac:dyDescent="0.2">
      <c r="A4" s="4" t="s">
        <v>13</v>
      </c>
      <c r="B4" s="360" t="s">
        <v>48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22"/>
      <c r="C9" s="22"/>
      <c r="D9" s="22"/>
      <c r="E9" s="22"/>
      <c r="F9" s="22"/>
      <c r="G9" s="22"/>
      <c r="H9" s="22"/>
    </row>
    <row r="10" spans="1:8" x14ac:dyDescent="0.2">
      <c r="A10" s="23" t="s">
        <v>38</v>
      </c>
      <c r="B10" s="24" t="s">
        <v>42</v>
      </c>
      <c r="C10" s="24"/>
      <c r="D10" s="22"/>
      <c r="E10" s="22"/>
      <c r="F10" s="22"/>
      <c r="G10" s="22"/>
      <c r="H10" s="22"/>
    </row>
    <row r="11" spans="1:8" x14ac:dyDescent="0.2">
      <c r="A11" s="23" t="s">
        <v>39</v>
      </c>
      <c r="B11" s="24" t="s">
        <v>43</v>
      </c>
      <c r="C11" s="24"/>
      <c r="D11" s="22"/>
      <c r="E11" s="22"/>
      <c r="F11" s="22"/>
      <c r="G11" s="22"/>
      <c r="H11" s="22"/>
    </row>
    <row r="12" spans="1:8" x14ac:dyDescent="0.2">
      <c r="A12" s="23" t="s">
        <v>40</v>
      </c>
      <c r="B12" s="24" t="s">
        <v>49</v>
      </c>
      <c r="C12" s="24"/>
      <c r="D12" s="22"/>
      <c r="E12" s="22"/>
      <c r="F12" s="22"/>
      <c r="G12" s="22"/>
      <c r="H12" s="22"/>
    </row>
    <row r="13" spans="1:8" x14ac:dyDescent="0.2">
      <c r="A13" s="23" t="s">
        <v>41</v>
      </c>
      <c r="B13" s="24" t="s">
        <v>72</v>
      </c>
      <c r="C13" s="24"/>
      <c r="D13" s="22"/>
      <c r="E13" s="22"/>
      <c r="F13" s="22"/>
      <c r="G13" s="22"/>
      <c r="H13" s="22"/>
    </row>
    <row r="14" spans="1:8" x14ac:dyDescent="0.2">
      <c r="A14" s="1"/>
      <c r="B14" s="1"/>
      <c r="C14" s="1"/>
    </row>
    <row r="15" spans="1:8" x14ac:dyDescent="0.2">
      <c r="A15" s="4" t="s">
        <v>51</v>
      </c>
      <c r="B15" s="24" t="s">
        <v>52</v>
      </c>
    </row>
    <row r="16" spans="1:8" x14ac:dyDescent="0.2">
      <c r="A16" s="4" t="s">
        <v>86</v>
      </c>
      <c r="B16" s="24" t="s">
        <v>88</v>
      </c>
    </row>
    <row r="17" spans="1:15" x14ac:dyDescent="0.2">
      <c r="A17" s="73" t="s">
        <v>87</v>
      </c>
      <c r="B17" s="78" t="s">
        <v>89</v>
      </c>
    </row>
    <row r="18" spans="1:15" s="70" customFormat="1" x14ac:dyDescent="0.2">
      <c r="A18" s="73"/>
    </row>
    <row r="19" spans="1:15" ht="16" thickBot="1" x14ac:dyDescent="0.25">
      <c r="A19" s="4" t="s">
        <v>53</v>
      </c>
    </row>
    <row r="20" spans="1:15" ht="16" thickBot="1" x14ac:dyDescent="0.25">
      <c r="A20" s="4"/>
      <c r="B20" s="4"/>
      <c r="C20" s="4"/>
      <c r="D20" s="4"/>
      <c r="E20" s="368" t="s">
        <v>0</v>
      </c>
      <c r="F20" s="369"/>
      <c r="G20" s="369"/>
      <c r="H20" s="369"/>
      <c r="I20" s="370"/>
      <c r="J20" s="375" t="s">
        <v>69</v>
      </c>
      <c r="K20" s="376"/>
      <c r="L20" s="377"/>
      <c r="M20" s="365" t="s">
        <v>70</v>
      </c>
      <c r="N20" s="366"/>
      <c r="O20" s="367"/>
    </row>
    <row r="21" spans="1:15" ht="18" thickBot="1" x14ac:dyDescent="0.3">
      <c r="A21" s="26" t="s">
        <v>73</v>
      </c>
      <c r="B21" s="27" t="s">
        <v>54</v>
      </c>
      <c r="C21" s="27" t="s">
        <v>55</v>
      </c>
      <c r="D21" s="37" t="s">
        <v>56</v>
      </c>
      <c r="E21" s="67" t="s">
        <v>64</v>
      </c>
      <c r="F21" s="58" t="s">
        <v>65</v>
      </c>
      <c r="G21" s="58" t="s">
        <v>66</v>
      </c>
      <c r="H21" s="58" t="s">
        <v>71</v>
      </c>
      <c r="I21" s="68" t="s">
        <v>67</v>
      </c>
      <c r="J21" s="61" t="s">
        <v>68</v>
      </c>
      <c r="K21" s="38" t="s">
        <v>67</v>
      </c>
      <c r="L21" s="39" t="s">
        <v>57</v>
      </c>
      <c r="M21" s="45" t="s">
        <v>68</v>
      </c>
      <c r="N21" s="46" t="s">
        <v>67</v>
      </c>
      <c r="O21" s="47" t="s">
        <v>57</v>
      </c>
    </row>
    <row r="22" spans="1:15" x14ac:dyDescent="0.2">
      <c r="A22" s="28" t="s">
        <v>44</v>
      </c>
      <c r="B22" s="29" t="s">
        <v>74</v>
      </c>
      <c r="C22" s="29" t="s">
        <v>58</v>
      </c>
      <c r="D22" s="59" t="s">
        <v>59</v>
      </c>
      <c r="E22" s="137"/>
      <c r="F22" s="138"/>
      <c r="G22" s="138"/>
      <c r="H22" s="139" t="e">
        <f>(273.2+E22)/(273.2+22)*760/F22*G22</f>
        <v>#DIV/0!</v>
      </c>
      <c r="I22" s="140" t="e">
        <f>H22/$H$22</f>
        <v>#DIV/0!</v>
      </c>
      <c r="J22" s="62"/>
      <c r="K22" s="40" t="e">
        <f>J22/$J$22</f>
        <v>#DIV/0!</v>
      </c>
      <c r="L22" s="41" t="e">
        <f t="shared" ref="L22:L25" si="0">(K22-I22)/I22</f>
        <v>#DIV/0!</v>
      </c>
      <c r="M22" s="48"/>
      <c r="N22" s="49" t="e">
        <f>M22/$M$22</f>
        <v>#DIV/0!</v>
      </c>
      <c r="O22" s="50" t="e">
        <f t="shared" ref="O22:O29" si="1">(N22-I22)/I22</f>
        <v>#DIV/0!</v>
      </c>
    </row>
    <row r="23" spans="1:15" x14ac:dyDescent="0.2">
      <c r="A23" s="30" t="s">
        <v>44</v>
      </c>
      <c r="B23" s="31" t="s">
        <v>75</v>
      </c>
      <c r="C23" s="31" t="s">
        <v>60</v>
      </c>
      <c r="D23" s="79" t="s">
        <v>61</v>
      </c>
      <c r="E23" s="123"/>
      <c r="F23" s="121"/>
      <c r="G23" s="121"/>
      <c r="H23" s="122" t="e">
        <f t="shared" ref="H23:H29" si="2">(273.2+E23)/(273.2+22)*760/F23*G23</f>
        <v>#DIV/0!</v>
      </c>
      <c r="I23" s="124" t="e">
        <f>H23/$H$23</f>
        <v>#DIV/0!</v>
      </c>
      <c r="J23" s="63"/>
      <c r="K23" s="19" t="e">
        <f>J23/$J$23</f>
        <v>#DIV/0!</v>
      </c>
      <c r="L23" s="42" t="e">
        <f t="shared" si="0"/>
        <v>#DIV/0!</v>
      </c>
      <c r="M23" s="51"/>
      <c r="N23" s="12" t="e">
        <f>M23/$M$23</f>
        <v>#DIV/0!</v>
      </c>
      <c r="O23" s="52" t="e">
        <f t="shared" si="1"/>
        <v>#DIV/0!</v>
      </c>
    </row>
    <row r="24" spans="1:15" x14ac:dyDescent="0.2">
      <c r="A24" s="30" t="s">
        <v>44</v>
      </c>
      <c r="B24" s="31" t="s">
        <v>76</v>
      </c>
      <c r="C24" s="31" t="s">
        <v>60</v>
      </c>
      <c r="D24" s="25" t="s">
        <v>90</v>
      </c>
      <c r="E24" s="123"/>
      <c r="F24" s="121"/>
      <c r="G24" s="121"/>
      <c r="H24" s="122" t="e">
        <f t="shared" si="2"/>
        <v>#DIV/0!</v>
      </c>
      <c r="I24" s="124" t="e">
        <f>H24/$H$24</f>
        <v>#DIV/0!</v>
      </c>
      <c r="J24" s="63"/>
      <c r="K24" s="19" t="e">
        <f>J24/$J$24</f>
        <v>#DIV/0!</v>
      </c>
      <c r="L24" s="42" t="e">
        <f t="shared" si="0"/>
        <v>#DIV/0!</v>
      </c>
      <c r="M24" s="51"/>
      <c r="N24" s="12" t="e">
        <f>M24/$M$24</f>
        <v>#DIV/0!</v>
      </c>
      <c r="O24" s="52" t="e">
        <f t="shared" si="1"/>
        <v>#DIV/0!</v>
      </c>
    </row>
    <row r="25" spans="1:15" ht="16" thickBot="1" x14ac:dyDescent="0.25">
      <c r="A25" s="32" t="s">
        <v>44</v>
      </c>
      <c r="B25" s="33" t="s">
        <v>77</v>
      </c>
      <c r="C25" s="33" t="s">
        <v>58</v>
      </c>
      <c r="D25" s="60" t="s">
        <v>91</v>
      </c>
      <c r="E25" s="125"/>
      <c r="F25" s="126"/>
      <c r="G25" s="126"/>
      <c r="H25" s="127" t="e">
        <f t="shared" si="2"/>
        <v>#DIV/0!</v>
      </c>
      <c r="I25" s="128" t="e">
        <f>H25/$H$25</f>
        <v>#DIV/0!</v>
      </c>
      <c r="J25" s="64"/>
      <c r="K25" s="43" t="e">
        <f>J25/$J$25</f>
        <v>#DIV/0!</v>
      </c>
      <c r="L25" s="44" t="e">
        <f t="shared" si="0"/>
        <v>#DIV/0!</v>
      </c>
      <c r="M25" s="53"/>
      <c r="N25" s="54" t="e">
        <f>M25/$M$25</f>
        <v>#DIV/0!</v>
      </c>
      <c r="O25" s="55" t="e">
        <f t="shared" si="1"/>
        <v>#DIV/0!</v>
      </c>
    </row>
    <row r="26" spans="1:15" x14ac:dyDescent="0.2">
      <c r="A26" s="34" t="s">
        <v>63</v>
      </c>
      <c r="B26" s="29" t="s">
        <v>30</v>
      </c>
      <c r="C26" s="29" t="s">
        <v>58</v>
      </c>
      <c r="D26" s="59" t="s">
        <v>62</v>
      </c>
      <c r="E26" s="175"/>
      <c r="F26" s="176"/>
      <c r="G26" s="176"/>
      <c r="H26" s="177" t="e">
        <f t="shared" si="2"/>
        <v>#DIV/0!</v>
      </c>
      <c r="I26" s="178" t="e">
        <f>H26/$H$22</f>
        <v>#DIV/0!</v>
      </c>
      <c r="J26" s="65"/>
      <c r="K26" s="40" t="e">
        <f>J26/$J$22</f>
        <v>#DIV/0!</v>
      </c>
      <c r="L26" s="238" t="e">
        <f>(K26-I26)/I26</f>
        <v>#DIV/0!</v>
      </c>
      <c r="M26" s="56"/>
      <c r="N26" s="49" t="e">
        <f>M26/$M$22</f>
        <v>#DIV/0!</v>
      </c>
      <c r="O26" s="104" t="e">
        <f t="shared" si="1"/>
        <v>#DIV/0!</v>
      </c>
    </row>
    <row r="27" spans="1:15" x14ac:dyDescent="0.2">
      <c r="A27" s="35" t="s">
        <v>63</v>
      </c>
      <c r="B27" s="31" t="s">
        <v>31</v>
      </c>
      <c r="C27" s="31" t="s">
        <v>60</v>
      </c>
      <c r="D27" s="25" t="s">
        <v>62</v>
      </c>
      <c r="E27" s="179"/>
      <c r="F27" s="180"/>
      <c r="G27" s="180"/>
      <c r="H27" s="181" t="e">
        <f t="shared" si="2"/>
        <v>#DIV/0!</v>
      </c>
      <c r="I27" s="182" t="e">
        <f>H27/$H$23</f>
        <v>#DIV/0!</v>
      </c>
      <c r="J27" s="63"/>
      <c r="K27" s="19" t="e">
        <f>J27/$J$23</f>
        <v>#DIV/0!</v>
      </c>
      <c r="L27" s="239" t="e">
        <f t="shared" ref="L27:L29" si="3">(K27-I27)/I27</f>
        <v>#DIV/0!</v>
      </c>
      <c r="M27" s="51"/>
      <c r="N27" s="12" t="e">
        <f>M27/$M$23</f>
        <v>#DIV/0!</v>
      </c>
      <c r="O27" s="106" t="e">
        <f t="shared" si="1"/>
        <v>#DIV/0!</v>
      </c>
    </row>
    <row r="28" spans="1:15" x14ac:dyDescent="0.2">
      <c r="A28" s="35" t="s">
        <v>63</v>
      </c>
      <c r="B28" s="31" t="s">
        <v>32</v>
      </c>
      <c r="C28" s="31" t="s">
        <v>60</v>
      </c>
      <c r="D28" s="25" t="s">
        <v>62</v>
      </c>
      <c r="E28" s="179"/>
      <c r="F28" s="180"/>
      <c r="G28" s="180"/>
      <c r="H28" s="181" t="e">
        <f t="shared" si="2"/>
        <v>#DIV/0!</v>
      </c>
      <c r="I28" s="182" t="e">
        <f>H28/$H$24</f>
        <v>#DIV/0!</v>
      </c>
      <c r="J28" s="63"/>
      <c r="K28" s="19" t="e">
        <f>J28/$J$24</f>
        <v>#DIV/0!</v>
      </c>
      <c r="L28" s="239" t="e">
        <f t="shared" si="3"/>
        <v>#DIV/0!</v>
      </c>
      <c r="M28" s="51"/>
      <c r="N28" s="12" t="e">
        <f>M28/$M$24</f>
        <v>#DIV/0!</v>
      </c>
      <c r="O28" s="106" t="e">
        <f t="shared" si="1"/>
        <v>#DIV/0!</v>
      </c>
    </row>
    <row r="29" spans="1:15" ht="16" thickBot="1" x14ac:dyDescent="0.25">
      <c r="A29" s="36" t="s">
        <v>63</v>
      </c>
      <c r="B29" s="33" t="s">
        <v>34</v>
      </c>
      <c r="C29" s="33" t="s">
        <v>58</v>
      </c>
      <c r="D29" s="60" t="s">
        <v>62</v>
      </c>
      <c r="E29" s="183"/>
      <c r="F29" s="184"/>
      <c r="G29" s="184"/>
      <c r="H29" s="185" t="e">
        <f t="shared" si="2"/>
        <v>#DIV/0!</v>
      </c>
      <c r="I29" s="186" t="e">
        <f>H29/$H$25</f>
        <v>#DIV/0!</v>
      </c>
      <c r="J29" s="66"/>
      <c r="K29" s="43" t="e">
        <f>J29/$J$25</f>
        <v>#DIV/0!</v>
      </c>
      <c r="L29" s="241" t="e">
        <f t="shared" si="3"/>
        <v>#DIV/0!</v>
      </c>
      <c r="M29" s="57"/>
      <c r="N29" s="54" t="e">
        <f>M29/$M$25</f>
        <v>#DIV/0!</v>
      </c>
      <c r="O29" s="109" t="e">
        <f t="shared" si="1"/>
        <v>#DIV/0!</v>
      </c>
    </row>
    <row r="30" spans="1:15" ht="16" thickBot="1" x14ac:dyDescent="0.25"/>
    <row r="31" spans="1:15" x14ac:dyDescent="0.2">
      <c r="C31" s="378" t="s">
        <v>69</v>
      </c>
      <c r="D31" s="379"/>
      <c r="E31" s="379"/>
      <c r="F31" s="379"/>
      <c r="G31" s="380"/>
      <c r="H31" s="381" t="s">
        <v>70</v>
      </c>
      <c r="I31" s="382"/>
      <c r="J31" s="382"/>
      <c r="K31" s="382"/>
      <c r="L31" s="383"/>
    </row>
    <row r="32" spans="1:15" x14ac:dyDescent="0.2">
      <c r="A32" s="141" t="s">
        <v>80</v>
      </c>
      <c r="C32" s="371" t="s">
        <v>84</v>
      </c>
      <c r="D32" s="372"/>
      <c r="E32" s="372"/>
      <c r="F32" s="149" t="s">
        <v>83</v>
      </c>
      <c r="G32" s="373" t="s">
        <v>82</v>
      </c>
      <c r="H32" s="384" t="s">
        <v>84</v>
      </c>
      <c r="I32" s="385"/>
      <c r="J32" s="385"/>
      <c r="K32" s="150" t="s">
        <v>83</v>
      </c>
      <c r="L32" s="386" t="s">
        <v>82</v>
      </c>
    </row>
    <row r="33" spans="1:15" ht="16" thickBot="1" x14ac:dyDescent="0.25">
      <c r="A33" s="69" t="s">
        <v>85</v>
      </c>
      <c r="C33" s="152" t="s">
        <v>81</v>
      </c>
      <c r="D33" s="153" t="s">
        <v>89</v>
      </c>
      <c r="E33" s="153" t="s">
        <v>142</v>
      </c>
      <c r="F33" s="153" t="s">
        <v>89</v>
      </c>
      <c r="G33" s="374"/>
      <c r="H33" s="154" t="s">
        <v>81</v>
      </c>
      <c r="I33" s="151" t="s">
        <v>89</v>
      </c>
      <c r="J33" s="151" t="s">
        <v>142</v>
      </c>
      <c r="K33" s="151" t="s">
        <v>89</v>
      </c>
      <c r="L33" s="386"/>
    </row>
    <row r="34" spans="1:15" x14ac:dyDescent="0.2">
      <c r="A34" s="142" t="s">
        <v>63</v>
      </c>
      <c r="B34" s="145" t="s">
        <v>30</v>
      </c>
      <c r="C34" s="188"/>
      <c r="D34" s="189"/>
      <c r="E34" s="189"/>
      <c r="F34" s="189"/>
      <c r="G34" s="190"/>
      <c r="H34" s="191"/>
      <c r="I34" s="192"/>
      <c r="J34" s="192"/>
      <c r="K34" s="192"/>
      <c r="L34" s="193"/>
      <c r="O34" s="70"/>
    </row>
    <row r="35" spans="1:15" x14ac:dyDescent="0.2">
      <c r="A35" s="143" t="s">
        <v>63</v>
      </c>
      <c r="B35" s="146" t="s">
        <v>31</v>
      </c>
      <c r="C35" s="191"/>
      <c r="D35" s="192"/>
      <c r="E35" s="192"/>
      <c r="F35" s="192"/>
      <c r="G35" s="194"/>
      <c r="H35" s="191"/>
      <c r="I35" s="192"/>
      <c r="J35" s="192"/>
      <c r="K35" s="192"/>
      <c r="L35" s="193"/>
      <c r="O35" s="70"/>
    </row>
    <row r="36" spans="1:15" x14ac:dyDescent="0.2">
      <c r="A36" s="143" t="s">
        <v>63</v>
      </c>
      <c r="B36" s="146" t="s">
        <v>32</v>
      </c>
      <c r="C36" s="191"/>
      <c r="D36" s="192"/>
      <c r="E36" s="192"/>
      <c r="F36" s="192"/>
      <c r="G36" s="194"/>
      <c r="H36" s="191"/>
      <c r="I36" s="192"/>
      <c r="J36" s="192"/>
      <c r="K36" s="192"/>
      <c r="L36" s="193"/>
      <c r="O36" s="70"/>
    </row>
    <row r="37" spans="1:15" ht="16" thickBot="1" x14ac:dyDescent="0.25">
      <c r="A37" s="144" t="s">
        <v>63</v>
      </c>
      <c r="B37" s="147" t="s">
        <v>34</v>
      </c>
      <c r="C37" s="195"/>
      <c r="D37" s="196"/>
      <c r="E37" s="196"/>
      <c r="F37" s="196"/>
      <c r="G37" s="197"/>
      <c r="H37" s="195"/>
      <c r="I37" s="196"/>
      <c r="J37" s="196"/>
      <c r="K37" s="196"/>
      <c r="L37" s="198"/>
      <c r="O37" s="70"/>
    </row>
    <row r="38" spans="1:15" x14ac:dyDescent="0.2">
      <c r="O38" s="70"/>
    </row>
  </sheetData>
  <mergeCells count="10">
    <mergeCell ref="M20:O20"/>
    <mergeCell ref="E20:I20"/>
    <mergeCell ref="C32:E32"/>
    <mergeCell ref="G32:G33"/>
    <mergeCell ref="B4:H8"/>
    <mergeCell ref="J20:L20"/>
    <mergeCell ref="C31:G31"/>
    <mergeCell ref="H31:L31"/>
    <mergeCell ref="H32:J32"/>
    <mergeCell ref="L32:L33"/>
  </mergeCells>
  <conditionalFormatting sqref="C34:L37">
    <cfRule type="containsBlanks" dxfId="127" priority="15">
      <formula>LEN(TRIM(C34))=0</formula>
    </cfRule>
    <cfRule type="cellIs" dxfId="126" priority="16" operator="greaterThan">
      <formula>90</formula>
    </cfRule>
    <cfRule type="cellIs" dxfId="125" priority="17" operator="lessThan">
      <formula>90</formula>
    </cfRule>
  </conditionalFormatting>
  <conditionalFormatting sqref="O26:O29">
    <cfRule type="cellIs" dxfId="124" priority="8" operator="between">
      <formula>-0.02</formula>
      <formula>-0.01</formula>
    </cfRule>
    <cfRule type="cellIs" dxfId="123" priority="9" operator="greaterThan">
      <formula>0.03</formula>
    </cfRule>
    <cfRule type="cellIs" dxfId="122" priority="10" operator="between">
      <formula>0.02</formula>
      <formula>0.03</formula>
    </cfRule>
    <cfRule type="cellIs" dxfId="121" priority="11" operator="between">
      <formula>0.01</formula>
      <formula>0.02</formula>
    </cfRule>
    <cfRule type="cellIs" dxfId="120" priority="12" operator="lessThan">
      <formula>-0.03</formula>
    </cfRule>
    <cfRule type="cellIs" dxfId="119" priority="13" operator="between">
      <formula>-0.03</formula>
      <formula>-0.02</formula>
    </cfRule>
    <cfRule type="cellIs" dxfId="118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8"/>
  <sheetViews>
    <sheetView workbookViewId="0">
      <selection activeCell="M22" sqref="M22:M29"/>
    </sheetView>
  </sheetViews>
  <sheetFormatPr baseColWidth="10" defaultColWidth="8.83203125" defaultRowHeight="15" x14ac:dyDescent="0.2"/>
  <cols>
    <col min="1" max="1" width="23.33203125" style="70" bestFit="1" customWidth="1"/>
    <col min="2" max="2" width="14.33203125" style="70" customWidth="1"/>
    <col min="3" max="3" width="12.5" style="70" bestFit="1" customWidth="1"/>
    <col min="4" max="4" width="21.6640625" style="70" customWidth="1"/>
    <col min="5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>
        <v>5.5</v>
      </c>
    </row>
    <row r="2" spans="1:8" x14ac:dyDescent="0.2">
      <c r="A2" s="73" t="s">
        <v>6</v>
      </c>
      <c r="B2" s="72" t="s">
        <v>92</v>
      </c>
    </row>
    <row r="4" spans="1:8" x14ac:dyDescent="0.2">
      <c r="A4" s="73" t="s">
        <v>13</v>
      </c>
      <c r="B4" s="360" t="s">
        <v>48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93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52</v>
      </c>
    </row>
    <row r="16" spans="1:8" x14ac:dyDescent="0.2">
      <c r="A16" s="73" t="s">
        <v>86</v>
      </c>
      <c r="B16" s="78" t="s">
        <v>88</v>
      </c>
    </row>
    <row r="17" spans="1:17" x14ac:dyDescent="0.2">
      <c r="A17" s="73" t="s">
        <v>87</v>
      </c>
      <c r="B17" s="78" t="s">
        <v>89</v>
      </c>
    </row>
    <row r="18" spans="1:17" x14ac:dyDescent="0.2">
      <c r="A18" s="73"/>
    </row>
    <row r="19" spans="1:17" ht="16" thickBot="1" x14ac:dyDescent="0.25">
      <c r="A19" s="73" t="s">
        <v>53</v>
      </c>
    </row>
    <row r="20" spans="1:17" ht="16" thickBot="1" x14ac:dyDescent="0.25">
      <c r="A20" s="73"/>
      <c r="B20" s="73"/>
      <c r="C20" s="73"/>
      <c r="D20" s="73"/>
      <c r="E20" s="368" t="s">
        <v>0</v>
      </c>
      <c r="F20" s="369"/>
      <c r="G20" s="369"/>
      <c r="H20" s="369"/>
      <c r="I20" s="370"/>
      <c r="J20" s="375" t="s">
        <v>69</v>
      </c>
      <c r="K20" s="376"/>
      <c r="L20" s="377"/>
      <c r="M20" s="365" t="s">
        <v>70</v>
      </c>
      <c r="N20" s="366"/>
      <c r="O20" s="367"/>
    </row>
    <row r="21" spans="1:17" ht="18" thickBot="1" x14ac:dyDescent="0.3">
      <c r="A21" s="80" t="s">
        <v>73</v>
      </c>
      <c r="B21" s="81" t="s">
        <v>54</v>
      </c>
      <c r="C21" s="81" t="s">
        <v>55</v>
      </c>
      <c r="D21" s="91" t="s">
        <v>56</v>
      </c>
      <c r="E21" s="132" t="s">
        <v>64</v>
      </c>
      <c r="F21" s="112" t="s">
        <v>65</v>
      </c>
      <c r="G21" s="112" t="s">
        <v>66</v>
      </c>
      <c r="H21" s="112" t="s">
        <v>71</v>
      </c>
      <c r="I21" s="133" t="s">
        <v>67</v>
      </c>
      <c r="J21" s="115" t="s">
        <v>68</v>
      </c>
      <c r="K21" s="92" t="s">
        <v>67</v>
      </c>
      <c r="L21" s="93" t="s">
        <v>57</v>
      </c>
      <c r="M21" s="99" t="s">
        <v>68</v>
      </c>
      <c r="N21" s="100" t="s">
        <v>67</v>
      </c>
      <c r="O21" s="101" t="s">
        <v>57</v>
      </c>
      <c r="Q21" s="148" t="s">
        <v>95</v>
      </c>
    </row>
    <row r="22" spans="1:17" x14ac:dyDescent="0.2">
      <c r="A22" s="82" t="s">
        <v>44</v>
      </c>
      <c r="B22" s="83" t="s">
        <v>74</v>
      </c>
      <c r="C22" s="83" t="s">
        <v>58</v>
      </c>
      <c r="D22" s="113" t="s">
        <v>59</v>
      </c>
      <c r="E22" s="129">
        <f>'5.4'!E22</f>
        <v>0</v>
      </c>
      <c r="F22" s="130">
        <f>'5.4'!F22</f>
        <v>0</v>
      </c>
      <c r="G22" s="130">
        <f>'5.4'!G22</f>
        <v>0</v>
      </c>
      <c r="H22" s="131" t="e">
        <f>(273.2+E22)/(273.2+22)*760/F22*G22</f>
        <v>#DIV/0!</v>
      </c>
      <c r="I22" s="140" t="e">
        <f>H22/$H$22</f>
        <v>#DIV/0!</v>
      </c>
      <c r="J22" s="116">
        <f>'5.4'!J22</f>
        <v>0</v>
      </c>
      <c r="K22" s="94" t="e">
        <f>J22/$J$22</f>
        <v>#DIV/0!</v>
      </c>
      <c r="L22" s="95" t="e">
        <f t="shared" ref="L22:L25" si="0">(K22-I22)/I22</f>
        <v>#DIV/0!</v>
      </c>
      <c r="M22" s="102">
        <f>'5.4'!M22</f>
        <v>0</v>
      </c>
      <c r="N22" s="103" t="e">
        <f>M22/$M$22</f>
        <v>#DIV/0!</v>
      </c>
      <c r="O22" s="104" t="e">
        <f t="shared" ref="O22:O29" si="1">(N22-I22)/I22</f>
        <v>#DIV/0!</v>
      </c>
    </row>
    <row r="23" spans="1:17" x14ac:dyDescent="0.2">
      <c r="A23" s="84" t="s">
        <v>44</v>
      </c>
      <c r="B23" s="85" t="s">
        <v>75</v>
      </c>
      <c r="C23" s="85" t="s">
        <v>60</v>
      </c>
      <c r="D23" s="79" t="s">
        <v>61</v>
      </c>
      <c r="E23" s="123">
        <f>'5.4'!E23</f>
        <v>0</v>
      </c>
      <c r="F23" s="121">
        <f>'5.4'!F23</f>
        <v>0</v>
      </c>
      <c r="G23" s="121">
        <f>'5.4'!G23</f>
        <v>0</v>
      </c>
      <c r="H23" s="122" t="e">
        <f t="shared" ref="H23:H29" si="2">(273.2+E23)/(273.2+22)*760/F23*G23</f>
        <v>#DIV/0!</v>
      </c>
      <c r="I23" s="124" t="e">
        <f>H23/$H$23</f>
        <v>#DIV/0!</v>
      </c>
      <c r="J23" s="117">
        <f>'5.4'!J23</f>
        <v>0</v>
      </c>
      <c r="K23" s="75" t="e">
        <f>J23/$J$23</f>
        <v>#DIV/0!</v>
      </c>
      <c r="L23" s="96" t="e">
        <f t="shared" si="0"/>
        <v>#DIV/0!</v>
      </c>
      <c r="M23" s="105">
        <f>'5.4'!M23</f>
        <v>0</v>
      </c>
      <c r="N23" s="74" t="e">
        <f>M23/$M$23</f>
        <v>#DIV/0!</v>
      </c>
      <c r="O23" s="106" t="e">
        <f t="shared" si="1"/>
        <v>#DIV/0!</v>
      </c>
    </row>
    <row r="24" spans="1:17" x14ac:dyDescent="0.2">
      <c r="A24" s="84" t="s">
        <v>44</v>
      </c>
      <c r="B24" s="85" t="s">
        <v>76</v>
      </c>
      <c r="C24" s="85" t="s">
        <v>60</v>
      </c>
      <c r="D24" s="79" t="s">
        <v>90</v>
      </c>
      <c r="E24" s="123">
        <f>'5.4'!E24</f>
        <v>0</v>
      </c>
      <c r="F24" s="121">
        <f>'5.4'!F24</f>
        <v>0</v>
      </c>
      <c r="G24" s="121">
        <f>'5.4'!G24</f>
        <v>0</v>
      </c>
      <c r="H24" s="122" t="e">
        <f t="shared" si="2"/>
        <v>#DIV/0!</v>
      </c>
      <c r="I24" s="124" t="e">
        <f>H24/$H$24</f>
        <v>#DIV/0!</v>
      </c>
      <c r="J24" s="117">
        <f>'5.4'!J24</f>
        <v>0</v>
      </c>
      <c r="K24" s="75" t="e">
        <f>J24/$J$24</f>
        <v>#DIV/0!</v>
      </c>
      <c r="L24" s="96" t="e">
        <f t="shared" si="0"/>
        <v>#DIV/0!</v>
      </c>
      <c r="M24" s="105">
        <f>'5.4'!M24</f>
        <v>0</v>
      </c>
      <c r="N24" s="74" t="e">
        <f>M24/$M$24</f>
        <v>#DIV/0!</v>
      </c>
      <c r="O24" s="106" t="e">
        <f t="shared" si="1"/>
        <v>#DIV/0!</v>
      </c>
    </row>
    <row r="25" spans="1:17" ht="16" thickBot="1" x14ac:dyDescent="0.25">
      <c r="A25" s="86" t="s">
        <v>44</v>
      </c>
      <c r="B25" s="87" t="s">
        <v>77</v>
      </c>
      <c r="C25" s="87" t="s">
        <v>58</v>
      </c>
      <c r="D25" s="114" t="s">
        <v>91</v>
      </c>
      <c r="E25" s="134">
        <f>'5.4'!E25</f>
        <v>0</v>
      </c>
      <c r="F25" s="135">
        <f>'5.4'!F25</f>
        <v>0</v>
      </c>
      <c r="G25" s="135">
        <f>'5.4'!G25</f>
        <v>0</v>
      </c>
      <c r="H25" s="136" t="e">
        <f t="shared" si="2"/>
        <v>#DIV/0!</v>
      </c>
      <c r="I25" s="128" t="e">
        <f>H25/$H$25</f>
        <v>#DIV/0!</v>
      </c>
      <c r="J25" s="118">
        <f>'5.4'!J25</f>
        <v>0</v>
      </c>
      <c r="K25" s="97" t="e">
        <f>J25/$J$25</f>
        <v>#DIV/0!</v>
      </c>
      <c r="L25" s="98" t="e">
        <f t="shared" si="0"/>
        <v>#DIV/0!</v>
      </c>
      <c r="M25" s="107">
        <f>'5.4'!M25</f>
        <v>0</v>
      </c>
      <c r="N25" s="108" t="e">
        <f>M25/$M$25</f>
        <v>#DIV/0!</v>
      </c>
      <c r="O25" s="109" t="e">
        <f t="shared" si="1"/>
        <v>#DIV/0!</v>
      </c>
    </row>
    <row r="26" spans="1:17" x14ac:dyDescent="0.2">
      <c r="A26" s="88" t="s">
        <v>93</v>
      </c>
      <c r="B26" s="83" t="s">
        <v>30</v>
      </c>
      <c r="C26" s="83" t="s">
        <v>58</v>
      </c>
      <c r="D26" s="113" t="s">
        <v>94</v>
      </c>
      <c r="E26" s="137"/>
      <c r="F26" s="138"/>
      <c r="G26" s="138"/>
      <c r="H26" s="139" t="e">
        <f t="shared" si="2"/>
        <v>#DIV/0!</v>
      </c>
      <c r="I26" s="140" t="e">
        <f>H26/$H$22</f>
        <v>#DIV/0!</v>
      </c>
      <c r="J26" s="119"/>
      <c r="K26" s="94" t="e">
        <f>J26/$J$22</f>
        <v>#DIV/0!</v>
      </c>
      <c r="L26" s="238" t="e">
        <f>(K26-I26)/I26</f>
        <v>#DIV/0!</v>
      </c>
      <c r="M26" s="110"/>
      <c r="N26" s="103" t="e">
        <f>M26/$M$22</f>
        <v>#DIV/0!</v>
      </c>
      <c r="O26" s="104" t="e">
        <f t="shared" si="1"/>
        <v>#DIV/0!</v>
      </c>
    </row>
    <row r="27" spans="1:17" x14ac:dyDescent="0.2">
      <c r="A27" s="89" t="s">
        <v>93</v>
      </c>
      <c r="B27" s="85" t="s">
        <v>31</v>
      </c>
      <c r="C27" s="85" t="s">
        <v>60</v>
      </c>
      <c r="D27" s="79" t="s">
        <v>94</v>
      </c>
      <c r="E27" s="123"/>
      <c r="F27" s="121"/>
      <c r="G27" s="121"/>
      <c r="H27" s="122" t="e">
        <f t="shared" si="2"/>
        <v>#DIV/0!</v>
      </c>
      <c r="I27" s="124" t="e">
        <f>H27/$H$23</f>
        <v>#DIV/0!</v>
      </c>
      <c r="J27" s="117"/>
      <c r="K27" s="75" t="e">
        <f>J27/$J$23</f>
        <v>#DIV/0!</v>
      </c>
      <c r="L27" s="239" t="e">
        <f t="shared" ref="L27:L29" si="3">(K27-I27)/I27</f>
        <v>#DIV/0!</v>
      </c>
      <c r="M27" s="105"/>
      <c r="N27" s="74" t="e">
        <f>M27/$M$23</f>
        <v>#DIV/0!</v>
      </c>
      <c r="O27" s="106" t="e">
        <f t="shared" si="1"/>
        <v>#DIV/0!</v>
      </c>
    </row>
    <row r="28" spans="1:17" x14ac:dyDescent="0.2">
      <c r="A28" s="89" t="s">
        <v>93</v>
      </c>
      <c r="B28" s="85" t="s">
        <v>32</v>
      </c>
      <c r="C28" s="85" t="s">
        <v>60</v>
      </c>
      <c r="D28" s="79" t="s">
        <v>94</v>
      </c>
      <c r="E28" s="123"/>
      <c r="F28" s="121"/>
      <c r="G28" s="121"/>
      <c r="H28" s="122" t="e">
        <f t="shared" si="2"/>
        <v>#DIV/0!</v>
      </c>
      <c r="I28" s="124" t="e">
        <f>H28/$H$24</f>
        <v>#DIV/0!</v>
      </c>
      <c r="J28" s="117"/>
      <c r="K28" s="75" t="e">
        <f>J28/$J$24</f>
        <v>#DIV/0!</v>
      </c>
      <c r="L28" s="239" t="e">
        <f t="shared" si="3"/>
        <v>#DIV/0!</v>
      </c>
      <c r="M28" s="105"/>
      <c r="N28" s="74" t="e">
        <f>M28/$M$24</f>
        <v>#DIV/0!</v>
      </c>
      <c r="O28" s="106" t="e">
        <f t="shared" si="1"/>
        <v>#DIV/0!</v>
      </c>
    </row>
    <row r="29" spans="1:17" ht="16" thickBot="1" x14ac:dyDescent="0.25">
      <c r="A29" s="90" t="s">
        <v>93</v>
      </c>
      <c r="B29" s="87" t="s">
        <v>34</v>
      </c>
      <c r="C29" s="87" t="s">
        <v>58</v>
      </c>
      <c r="D29" s="114" t="s">
        <v>94</v>
      </c>
      <c r="E29" s="125"/>
      <c r="F29" s="126"/>
      <c r="G29" s="126"/>
      <c r="H29" s="127" t="e">
        <f t="shared" si="2"/>
        <v>#DIV/0!</v>
      </c>
      <c r="I29" s="128" t="e">
        <f>H29/$H$25</f>
        <v>#DIV/0!</v>
      </c>
      <c r="J29" s="120"/>
      <c r="K29" s="97" t="e">
        <f>J29/$J$25</f>
        <v>#DIV/0!</v>
      </c>
      <c r="L29" s="241" t="e">
        <f t="shared" si="3"/>
        <v>#DIV/0!</v>
      </c>
      <c r="M29" s="111"/>
      <c r="N29" s="108" t="e">
        <f>M29/$M$25</f>
        <v>#DIV/0!</v>
      </c>
      <c r="O29" s="109" t="e">
        <f t="shared" si="1"/>
        <v>#DIV/0!</v>
      </c>
    </row>
    <row r="31" spans="1:17" ht="16" thickBot="1" x14ac:dyDescent="0.25"/>
    <row r="32" spans="1:17" x14ac:dyDescent="0.2">
      <c r="C32" s="378" t="s">
        <v>69</v>
      </c>
      <c r="D32" s="379"/>
      <c r="E32" s="379"/>
      <c r="F32" s="379"/>
      <c r="G32" s="380"/>
      <c r="H32" s="381" t="s">
        <v>70</v>
      </c>
      <c r="I32" s="382"/>
      <c r="J32" s="382"/>
      <c r="K32" s="382"/>
      <c r="L32" s="383"/>
    </row>
    <row r="33" spans="1:12" x14ac:dyDescent="0.2">
      <c r="A33" s="141" t="s">
        <v>80</v>
      </c>
      <c r="C33" s="371" t="s">
        <v>84</v>
      </c>
      <c r="D33" s="372"/>
      <c r="E33" s="372"/>
      <c r="F33" s="200" t="s">
        <v>83</v>
      </c>
      <c r="G33" s="373" t="s">
        <v>82</v>
      </c>
      <c r="H33" s="384" t="s">
        <v>84</v>
      </c>
      <c r="I33" s="385"/>
      <c r="J33" s="385"/>
      <c r="K33" s="199" t="s">
        <v>83</v>
      </c>
      <c r="L33" s="386" t="s">
        <v>82</v>
      </c>
    </row>
    <row r="34" spans="1:12" ht="16" thickBot="1" x14ac:dyDescent="0.25">
      <c r="A34" s="69" t="s">
        <v>85</v>
      </c>
      <c r="C34" s="152" t="s">
        <v>81</v>
      </c>
      <c r="D34" s="153" t="s">
        <v>89</v>
      </c>
      <c r="E34" s="153" t="s">
        <v>142</v>
      </c>
      <c r="F34" s="153" t="s">
        <v>89</v>
      </c>
      <c r="G34" s="374"/>
      <c r="H34" s="154" t="s">
        <v>81</v>
      </c>
      <c r="I34" s="151" t="s">
        <v>89</v>
      </c>
      <c r="J34" s="151" t="s">
        <v>142</v>
      </c>
      <c r="K34" s="151" t="s">
        <v>89</v>
      </c>
      <c r="L34" s="386"/>
    </row>
    <row r="35" spans="1:12" x14ac:dyDescent="0.2">
      <c r="A35" s="142">
        <v>5.5</v>
      </c>
      <c r="B35" s="145" t="s">
        <v>30</v>
      </c>
      <c r="C35" s="188"/>
      <c r="D35" s="189"/>
      <c r="E35" s="189"/>
      <c r="F35" s="189"/>
      <c r="G35" s="190"/>
      <c r="H35" s="191"/>
      <c r="I35" s="192"/>
      <c r="J35" s="192"/>
      <c r="K35" s="192"/>
      <c r="L35" s="193"/>
    </row>
    <row r="36" spans="1:12" x14ac:dyDescent="0.2">
      <c r="A36" s="143">
        <v>5.5</v>
      </c>
      <c r="B36" s="146" t="s">
        <v>31</v>
      </c>
      <c r="C36" s="191"/>
      <c r="D36" s="192"/>
      <c r="E36" s="192"/>
      <c r="F36" s="192"/>
      <c r="G36" s="194"/>
      <c r="H36" s="191"/>
      <c r="I36" s="192"/>
      <c r="J36" s="192"/>
      <c r="K36" s="192"/>
      <c r="L36" s="193"/>
    </row>
    <row r="37" spans="1:12" x14ac:dyDescent="0.2">
      <c r="A37" s="143">
        <v>5.5</v>
      </c>
      <c r="B37" s="146" t="s">
        <v>32</v>
      </c>
      <c r="C37" s="191"/>
      <c r="D37" s="192"/>
      <c r="E37" s="192"/>
      <c r="F37" s="192"/>
      <c r="G37" s="194"/>
      <c r="H37" s="191"/>
      <c r="I37" s="192"/>
      <c r="J37" s="192"/>
      <c r="K37" s="192"/>
      <c r="L37" s="193"/>
    </row>
    <row r="38" spans="1:12" ht="16" thickBot="1" x14ac:dyDescent="0.25">
      <c r="A38" s="144">
        <v>5.5</v>
      </c>
      <c r="B38" s="147" t="s">
        <v>34</v>
      </c>
      <c r="C38" s="195"/>
      <c r="D38" s="196"/>
      <c r="E38" s="196"/>
      <c r="F38" s="196"/>
      <c r="G38" s="197"/>
      <c r="H38" s="195"/>
      <c r="I38" s="196"/>
      <c r="J38" s="196"/>
      <c r="K38" s="196"/>
      <c r="L38" s="198"/>
    </row>
  </sheetData>
  <mergeCells count="10">
    <mergeCell ref="B4:H8"/>
    <mergeCell ref="E20:I20"/>
    <mergeCell ref="J20:L20"/>
    <mergeCell ref="M20:O20"/>
    <mergeCell ref="C32:G32"/>
    <mergeCell ref="H32:L32"/>
    <mergeCell ref="C33:E33"/>
    <mergeCell ref="G33:G34"/>
    <mergeCell ref="H33:J33"/>
    <mergeCell ref="L33:L34"/>
  </mergeCells>
  <conditionalFormatting sqref="C35:L38">
    <cfRule type="containsBlanks" dxfId="117" priority="15">
      <formula>LEN(TRIM(C35))=0</formula>
    </cfRule>
    <cfRule type="cellIs" dxfId="116" priority="16" operator="greaterThan">
      <formula>90</formula>
    </cfRule>
    <cfRule type="cellIs" dxfId="115" priority="17" operator="lessThan">
      <formula>90</formula>
    </cfRule>
  </conditionalFormatting>
  <conditionalFormatting sqref="O26:O29">
    <cfRule type="cellIs" dxfId="114" priority="8" operator="between">
      <formula>-0.02</formula>
      <formula>-0.01</formula>
    </cfRule>
    <cfRule type="cellIs" dxfId="113" priority="9" operator="greaterThan">
      <formula>0.03</formula>
    </cfRule>
    <cfRule type="cellIs" dxfId="112" priority="10" operator="between">
      <formula>0.02</formula>
      <formula>0.03</formula>
    </cfRule>
    <cfRule type="cellIs" dxfId="111" priority="11" operator="between">
      <formula>0.01</formula>
      <formula>0.02</formula>
    </cfRule>
    <cfRule type="cellIs" dxfId="110" priority="12" operator="lessThan">
      <formula>-0.03</formula>
    </cfRule>
    <cfRule type="cellIs" dxfId="109" priority="13" operator="between">
      <formula>-0.03</formula>
      <formula>-0.02</formula>
    </cfRule>
    <cfRule type="cellIs" dxfId="108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40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24.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>
        <v>5.6</v>
      </c>
    </row>
    <row r="2" spans="1:8" x14ac:dyDescent="0.2">
      <c r="A2" s="73" t="s">
        <v>6</v>
      </c>
      <c r="B2" s="72" t="s">
        <v>96</v>
      </c>
    </row>
    <row r="4" spans="1:8" x14ac:dyDescent="0.2">
      <c r="A4" s="73" t="s">
        <v>13</v>
      </c>
      <c r="B4" s="360" t="s">
        <v>48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98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52</v>
      </c>
    </row>
    <row r="16" spans="1:8" x14ac:dyDescent="0.2">
      <c r="A16" s="73" t="s">
        <v>99</v>
      </c>
      <c r="B16" s="78" t="s">
        <v>100</v>
      </c>
    </row>
    <row r="17" spans="1:17" x14ac:dyDescent="0.2">
      <c r="A17" s="73" t="s">
        <v>86</v>
      </c>
      <c r="B17" s="78" t="s">
        <v>89</v>
      </c>
    </row>
    <row r="18" spans="1:17" x14ac:dyDescent="0.2">
      <c r="A18" s="73" t="s">
        <v>101</v>
      </c>
      <c r="B18" s="78" t="s">
        <v>102</v>
      </c>
    </row>
    <row r="19" spans="1:17" x14ac:dyDescent="0.2">
      <c r="A19" s="73" t="s">
        <v>87</v>
      </c>
      <c r="B19" s="78" t="s">
        <v>88</v>
      </c>
    </row>
    <row r="20" spans="1:17" x14ac:dyDescent="0.2">
      <c r="A20" s="73"/>
    </row>
    <row r="21" spans="1:17" ht="16" thickBot="1" x14ac:dyDescent="0.25">
      <c r="A21" s="73" t="s">
        <v>53</v>
      </c>
    </row>
    <row r="22" spans="1:17" ht="16" thickBot="1" x14ac:dyDescent="0.25">
      <c r="A22" s="73"/>
      <c r="B22" s="73"/>
      <c r="C22" s="73"/>
      <c r="D22" s="73"/>
      <c r="E22" s="390" t="s">
        <v>0</v>
      </c>
      <c r="F22" s="391"/>
      <c r="G22" s="391"/>
      <c r="H22" s="391"/>
      <c r="I22" s="392"/>
      <c r="J22" s="393" t="s">
        <v>69</v>
      </c>
      <c r="K22" s="394"/>
      <c r="L22" s="395"/>
      <c r="M22" s="387" t="s">
        <v>70</v>
      </c>
      <c r="N22" s="388"/>
      <c r="O22" s="389"/>
    </row>
    <row r="23" spans="1:17" ht="18" thickBot="1" x14ac:dyDescent="0.3">
      <c r="A23" s="80" t="s">
        <v>73</v>
      </c>
      <c r="B23" s="81" t="s">
        <v>54</v>
      </c>
      <c r="C23" s="81" t="s">
        <v>55</v>
      </c>
      <c r="D23" s="91" t="s">
        <v>56</v>
      </c>
      <c r="E23" s="132" t="s">
        <v>64</v>
      </c>
      <c r="F23" s="245" t="s">
        <v>65</v>
      </c>
      <c r="G23" s="245" t="s">
        <v>66</v>
      </c>
      <c r="H23" s="245" t="s">
        <v>71</v>
      </c>
      <c r="I23" s="253" t="s">
        <v>67</v>
      </c>
      <c r="J23" s="247" t="s">
        <v>68</v>
      </c>
      <c r="K23" s="235" t="s">
        <v>67</v>
      </c>
      <c r="L23" s="236" t="s">
        <v>57</v>
      </c>
      <c r="M23" s="99" t="s">
        <v>68</v>
      </c>
      <c r="N23" s="100" t="s">
        <v>67</v>
      </c>
      <c r="O23" s="101" t="s">
        <v>57</v>
      </c>
      <c r="Q23" s="148" t="s">
        <v>95</v>
      </c>
    </row>
    <row r="24" spans="1:17" x14ac:dyDescent="0.2">
      <c r="A24" s="82" t="s">
        <v>44</v>
      </c>
      <c r="B24" s="83" t="s">
        <v>74</v>
      </c>
      <c r="C24" s="83" t="s">
        <v>58</v>
      </c>
      <c r="D24" s="113" t="s">
        <v>59</v>
      </c>
      <c r="E24" s="129">
        <f>'5.4'!E22</f>
        <v>0</v>
      </c>
      <c r="F24" s="130">
        <f>'5.4'!F22</f>
        <v>0</v>
      </c>
      <c r="G24" s="130">
        <f>'5.4'!G22</f>
        <v>0</v>
      </c>
      <c r="H24" s="131" t="e">
        <f>(273.2+E24)/(273.2+22)*760/F24*G24</f>
        <v>#DIV/0!</v>
      </c>
      <c r="I24" s="263" t="e">
        <f>H24/$H$24</f>
        <v>#DIV/0!</v>
      </c>
      <c r="J24" s="248">
        <f>'5.4'!J24</f>
        <v>0</v>
      </c>
      <c r="K24" s="237" t="e">
        <f>J24/$J$24</f>
        <v>#DIV/0!</v>
      </c>
      <c r="L24" s="238" t="e">
        <f t="shared" ref="L24:L27" si="0">(K24-I24)/I24</f>
        <v>#DIV/0!</v>
      </c>
      <c r="M24" s="102">
        <f>'5.4'!M24</f>
        <v>0</v>
      </c>
      <c r="N24" s="103" t="e">
        <f>M24/$M$24</f>
        <v>#DIV/0!</v>
      </c>
      <c r="O24" s="242" t="e">
        <f t="shared" ref="O24:O31" si="1">(N24-I24)/I24</f>
        <v>#DIV/0!</v>
      </c>
    </row>
    <row r="25" spans="1:17" x14ac:dyDescent="0.2">
      <c r="A25" s="84" t="s">
        <v>44</v>
      </c>
      <c r="B25" s="85" t="s">
        <v>75</v>
      </c>
      <c r="C25" s="85" t="s">
        <v>60</v>
      </c>
      <c r="D25" s="79" t="s">
        <v>61</v>
      </c>
      <c r="E25" s="123">
        <f>'5.4'!E23</f>
        <v>0</v>
      </c>
      <c r="F25" s="344">
        <f>'5.4'!F23</f>
        <v>0</v>
      </c>
      <c r="G25" s="344">
        <f>'5.4'!G23</f>
        <v>0</v>
      </c>
      <c r="H25" s="256" t="e">
        <f t="shared" ref="H25:H31" si="2">(273.2+E25)/(273.2+22)*760/F25*G25</f>
        <v>#DIV/0!</v>
      </c>
      <c r="I25" s="257" t="e">
        <f>H25/$H$25</f>
        <v>#DIV/0!</v>
      </c>
      <c r="J25" s="343">
        <f>'5.4'!J25</f>
        <v>0</v>
      </c>
      <c r="K25" s="220" t="e">
        <f>J25/$J$25</f>
        <v>#DIV/0!</v>
      </c>
      <c r="L25" s="239" t="e">
        <f t="shared" si="0"/>
        <v>#DIV/0!</v>
      </c>
      <c r="M25" s="105">
        <f>'5.4'!M25</f>
        <v>0</v>
      </c>
      <c r="N25" s="74" t="e">
        <f>M25/$M$25</f>
        <v>#DIV/0!</v>
      </c>
      <c r="O25" s="243" t="e">
        <f t="shared" si="1"/>
        <v>#DIV/0!</v>
      </c>
    </row>
    <row r="26" spans="1:17" x14ac:dyDescent="0.2">
      <c r="A26" s="84" t="s">
        <v>44</v>
      </c>
      <c r="B26" s="85" t="s">
        <v>76</v>
      </c>
      <c r="C26" s="85" t="s">
        <v>60</v>
      </c>
      <c r="D26" s="79" t="s">
        <v>90</v>
      </c>
      <c r="E26" s="123">
        <f>'5.4'!E24</f>
        <v>0</v>
      </c>
      <c r="F26" s="344">
        <f>'5.4'!F24</f>
        <v>0</v>
      </c>
      <c r="G26" s="344">
        <f>'5.4'!G24</f>
        <v>0</v>
      </c>
      <c r="H26" s="256" t="e">
        <f t="shared" si="2"/>
        <v>#DIV/0!</v>
      </c>
      <c r="I26" s="257" t="e">
        <f>H26/$H$26</f>
        <v>#DIV/0!</v>
      </c>
      <c r="J26" s="343">
        <f>'5.4'!J26</f>
        <v>0</v>
      </c>
      <c r="K26" s="220" t="e">
        <f>J26/$J$26</f>
        <v>#DIV/0!</v>
      </c>
      <c r="L26" s="239" t="e">
        <f t="shared" si="0"/>
        <v>#DIV/0!</v>
      </c>
      <c r="M26" s="105">
        <f>'5.4'!M26</f>
        <v>0</v>
      </c>
      <c r="N26" s="74" t="e">
        <f>M26/$M$26</f>
        <v>#DIV/0!</v>
      </c>
      <c r="O26" s="243" t="e">
        <f t="shared" si="1"/>
        <v>#DIV/0!</v>
      </c>
    </row>
    <row r="27" spans="1:17" ht="16" thickBot="1" x14ac:dyDescent="0.25">
      <c r="A27" s="86" t="s">
        <v>44</v>
      </c>
      <c r="B27" s="87" t="s">
        <v>77</v>
      </c>
      <c r="C27" s="87" t="s">
        <v>58</v>
      </c>
      <c r="D27" s="114" t="s">
        <v>91</v>
      </c>
      <c r="E27" s="134">
        <f>'5.4'!E25</f>
        <v>0</v>
      </c>
      <c r="F27" s="135">
        <f>'5.4'!F25</f>
        <v>0</v>
      </c>
      <c r="G27" s="135">
        <f>'5.4'!G25</f>
        <v>0</v>
      </c>
      <c r="H27" s="136" t="e">
        <f t="shared" si="2"/>
        <v>#DIV/0!</v>
      </c>
      <c r="I27" s="260" t="e">
        <f>H27/$H$27</f>
        <v>#DIV/0!</v>
      </c>
      <c r="J27" s="250">
        <f>'5.4'!J27</f>
        <v>0</v>
      </c>
      <c r="K27" s="240" t="e">
        <f>J27/$J$27</f>
        <v>#DIV/0!</v>
      </c>
      <c r="L27" s="241" t="e">
        <f t="shared" si="0"/>
        <v>#DIV/0!</v>
      </c>
      <c r="M27" s="107">
        <f>'5.4'!M27</f>
        <v>0</v>
      </c>
      <c r="N27" s="108" t="e">
        <f>M27/$M$27</f>
        <v>#DIV/0!</v>
      </c>
      <c r="O27" s="244" t="e">
        <f t="shared" si="1"/>
        <v>#DIV/0!</v>
      </c>
    </row>
    <row r="28" spans="1:17" x14ac:dyDescent="0.2">
      <c r="A28" s="88" t="s">
        <v>98</v>
      </c>
      <c r="B28" s="83" t="s">
        <v>30</v>
      </c>
      <c r="C28" s="83" t="s">
        <v>58</v>
      </c>
      <c r="D28" s="113" t="s">
        <v>97</v>
      </c>
      <c r="E28" s="137"/>
      <c r="F28" s="261"/>
      <c r="G28" s="261"/>
      <c r="H28" s="262" t="e">
        <f t="shared" si="2"/>
        <v>#DIV/0!</v>
      </c>
      <c r="I28" s="263" t="e">
        <f>H28/$H$24</f>
        <v>#DIV/0!</v>
      </c>
      <c r="J28" s="251"/>
      <c r="K28" s="237" t="e">
        <f>J28/$J$24</f>
        <v>#DIV/0!</v>
      </c>
      <c r="L28" s="238" t="e">
        <f>(K28-I28)/I28</f>
        <v>#DIV/0!</v>
      </c>
      <c r="M28" s="110"/>
      <c r="N28" s="103" t="e">
        <f>M28/$M$24</f>
        <v>#DIV/0!</v>
      </c>
      <c r="O28" s="242" t="e">
        <f t="shared" si="1"/>
        <v>#DIV/0!</v>
      </c>
    </row>
    <row r="29" spans="1:17" x14ac:dyDescent="0.2">
      <c r="A29" s="89" t="s">
        <v>98</v>
      </c>
      <c r="B29" s="85" t="s">
        <v>31</v>
      </c>
      <c r="C29" s="85" t="s">
        <v>60</v>
      </c>
      <c r="D29" s="79" t="s">
        <v>97</v>
      </c>
      <c r="E29" s="123"/>
      <c r="F29" s="344"/>
      <c r="G29" s="344"/>
      <c r="H29" s="256" t="e">
        <f t="shared" si="2"/>
        <v>#DIV/0!</v>
      </c>
      <c r="I29" s="257" t="e">
        <f>H29/$H$25</f>
        <v>#DIV/0!</v>
      </c>
      <c r="J29" s="343"/>
      <c r="K29" s="220" t="e">
        <f>J29/$J$25</f>
        <v>#DIV/0!</v>
      </c>
      <c r="L29" s="239" t="e">
        <f t="shared" ref="L29:L31" si="3">(K29-I29)/I29</f>
        <v>#DIV/0!</v>
      </c>
      <c r="M29" s="105"/>
      <c r="N29" s="74" t="e">
        <f>M29/$M$25</f>
        <v>#DIV/0!</v>
      </c>
      <c r="O29" s="243" t="e">
        <f t="shared" si="1"/>
        <v>#DIV/0!</v>
      </c>
    </row>
    <row r="30" spans="1:17" x14ac:dyDescent="0.2">
      <c r="A30" s="89" t="s">
        <v>98</v>
      </c>
      <c r="B30" s="85" t="s">
        <v>32</v>
      </c>
      <c r="C30" s="85" t="s">
        <v>60</v>
      </c>
      <c r="D30" s="79" t="s">
        <v>97</v>
      </c>
      <c r="E30" s="123"/>
      <c r="F30" s="344"/>
      <c r="G30" s="344"/>
      <c r="H30" s="256" t="e">
        <f t="shared" si="2"/>
        <v>#DIV/0!</v>
      </c>
      <c r="I30" s="257" t="e">
        <f>H30/$H$26</f>
        <v>#DIV/0!</v>
      </c>
      <c r="J30" s="343"/>
      <c r="K30" s="220" t="e">
        <f>J30/$J$26</f>
        <v>#DIV/0!</v>
      </c>
      <c r="L30" s="239" t="e">
        <f t="shared" si="3"/>
        <v>#DIV/0!</v>
      </c>
      <c r="M30" s="105"/>
      <c r="N30" s="74" t="e">
        <f>M30/$M$26</f>
        <v>#DIV/0!</v>
      </c>
      <c r="O30" s="243" t="e">
        <f t="shared" si="1"/>
        <v>#DIV/0!</v>
      </c>
    </row>
    <row r="31" spans="1:17" ht="16" thickBot="1" x14ac:dyDescent="0.25">
      <c r="A31" s="90" t="s">
        <v>98</v>
      </c>
      <c r="B31" s="87" t="s">
        <v>34</v>
      </c>
      <c r="C31" s="87" t="s">
        <v>58</v>
      </c>
      <c r="D31" s="114" t="s">
        <v>97</v>
      </c>
      <c r="E31" s="125"/>
      <c r="F31" s="258"/>
      <c r="G31" s="258"/>
      <c r="H31" s="259" t="e">
        <f t="shared" si="2"/>
        <v>#DIV/0!</v>
      </c>
      <c r="I31" s="260" t="e">
        <f>H31/$H$27</f>
        <v>#DIV/0!</v>
      </c>
      <c r="J31" s="252"/>
      <c r="K31" s="240" t="e">
        <f>J31/$J$27</f>
        <v>#DIV/0!</v>
      </c>
      <c r="L31" s="241" t="e">
        <f t="shared" si="3"/>
        <v>#DIV/0!</v>
      </c>
      <c r="M31" s="111"/>
      <c r="N31" s="108" t="e">
        <f>M31/$M$27</f>
        <v>#DIV/0!</v>
      </c>
      <c r="O31" s="244" t="e">
        <f t="shared" si="1"/>
        <v>#DIV/0!</v>
      </c>
    </row>
    <row r="33" spans="1:12" ht="16" thickBot="1" x14ac:dyDescent="0.25"/>
    <row r="34" spans="1:12" x14ac:dyDescent="0.2">
      <c r="C34" s="378" t="s">
        <v>69</v>
      </c>
      <c r="D34" s="379"/>
      <c r="E34" s="379"/>
      <c r="F34" s="379"/>
      <c r="G34" s="380"/>
      <c r="H34" s="381" t="s">
        <v>70</v>
      </c>
      <c r="I34" s="382"/>
      <c r="J34" s="382"/>
      <c r="K34" s="382"/>
      <c r="L34" s="383"/>
    </row>
    <row r="35" spans="1:12" x14ac:dyDescent="0.2">
      <c r="A35" s="141" t="s">
        <v>80</v>
      </c>
      <c r="C35" s="371" t="s">
        <v>83</v>
      </c>
      <c r="D35" s="372"/>
      <c r="E35" s="372"/>
      <c r="F35" s="200" t="s">
        <v>84</v>
      </c>
      <c r="G35" s="373" t="s">
        <v>82</v>
      </c>
      <c r="H35" s="384" t="s">
        <v>83</v>
      </c>
      <c r="I35" s="385"/>
      <c r="J35" s="385"/>
      <c r="K35" s="199" t="s">
        <v>84</v>
      </c>
      <c r="L35" s="386" t="s">
        <v>82</v>
      </c>
    </row>
    <row r="36" spans="1:12" ht="16" thickBot="1" x14ac:dyDescent="0.25">
      <c r="A36" s="69" t="s">
        <v>85</v>
      </c>
      <c r="C36" s="152" t="s">
        <v>81</v>
      </c>
      <c r="D36" s="153" t="s">
        <v>89</v>
      </c>
      <c r="E36" s="153" t="s">
        <v>142</v>
      </c>
      <c r="F36" s="153" t="s">
        <v>89</v>
      </c>
      <c r="G36" s="374"/>
      <c r="H36" s="154" t="s">
        <v>81</v>
      </c>
      <c r="I36" s="151" t="s">
        <v>89</v>
      </c>
      <c r="J36" s="151" t="s">
        <v>142</v>
      </c>
      <c r="K36" s="151" t="s">
        <v>89</v>
      </c>
      <c r="L36" s="386"/>
    </row>
    <row r="37" spans="1:12" x14ac:dyDescent="0.2">
      <c r="A37" s="142">
        <v>5.6</v>
      </c>
      <c r="B37" s="145" t="s">
        <v>30</v>
      </c>
      <c r="C37" s="188"/>
      <c r="D37" s="189"/>
      <c r="E37" s="189"/>
      <c r="F37" s="189"/>
      <c r="G37" s="190"/>
      <c r="H37" s="191"/>
      <c r="I37" s="192"/>
      <c r="J37" s="192"/>
      <c r="K37" s="192"/>
      <c r="L37" s="193"/>
    </row>
    <row r="38" spans="1:12" x14ac:dyDescent="0.2">
      <c r="A38" s="143">
        <v>5.6</v>
      </c>
      <c r="B38" s="146" t="s">
        <v>31</v>
      </c>
      <c r="C38" s="191"/>
      <c r="D38" s="192"/>
      <c r="E38" s="192"/>
      <c r="F38" s="192"/>
      <c r="G38" s="194"/>
      <c r="H38" s="191"/>
      <c r="I38" s="192"/>
      <c r="J38" s="192"/>
      <c r="K38" s="192"/>
      <c r="L38" s="193"/>
    </row>
    <row r="39" spans="1:12" x14ac:dyDescent="0.2">
      <c r="A39" s="143">
        <v>5.6</v>
      </c>
      <c r="B39" s="146" t="s">
        <v>32</v>
      </c>
      <c r="C39" s="191"/>
      <c r="D39" s="192"/>
      <c r="E39" s="192"/>
      <c r="F39" s="192"/>
      <c r="G39" s="194"/>
      <c r="H39" s="191"/>
      <c r="I39" s="192"/>
      <c r="J39" s="192"/>
      <c r="K39" s="192"/>
      <c r="L39" s="193"/>
    </row>
    <row r="40" spans="1:12" ht="16" thickBot="1" x14ac:dyDescent="0.25">
      <c r="A40" s="144">
        <v>5.6</v>
      </c>
      <c r="B40" s="147" t="s">
        <v>34</v>
      </c>
      <c r="C40" s="195"/>
      <c r="D40" s="196"/>
      <c r="E40" s="196"/>
      <c r="F40" s="196"/>
      <c r="G40" s="197"/>
      <c r="H40" s="195"/>
      <c r="I40" s="196"/>
      <c r="J40" s="196"/>
      <c r="K40" s="196"/>
      <c r="L40" s="198"/>
    </row>
  </sheetData>
  <mergeCells count="10">
    <mergeCell ref="B4:H8"/>
    <mergeCell ref="E22:I22"/>
    <mergeCell ref="J22:L22"/>
    <mergeCell ref="M22:O22"/>
    <mergeCell ref="C34:G34"/>
    <mergeCell ref="H34:L34"/>
    <mergeCell ref="C35:E35"/>
    <mergeCell ref="G35:G36"/>
    <mergeCell ref="H35:J35"/>
    <mergeCell ref="L35:L36"/>
  </mergeCells>
  <conditionalFormatting sqref="C37:L40">
    <cfRule type="containsBlanks" dxfId="107" priority="15">
      <formula>LEN(TRIM(C37))=0</formula>
    </cfRule>
    <cfRule type="cellIs" dxfId="106" priority="16" operator="greaterThan">
      <formula>90</formula>
    </cfRule>
    <cfRule type="cellIs" dxfId="105" priority="17" operator="lessThan">
      <formula>90</formula>
    </cfRule>
  </conditionalFormatting>
  <conditionalFormatting sqref="O28:O31">
    <cfRule type="cellIs" dxfId="104" priority="8" operator="between">
      <formula>-0.02</formula>
      <formula>-0.01</formula>
    </cfRule>
    <cfRule type="cellIs" dxfId="103" priority="9" operator="greaterThan">
      <formula>0.03</formula>
    </cfRule>
    <cfRule type="cellIs" dxfId="102" priority="10" operator="between">
      <formula>0.02</formula>
      <formula>0.03</formula>
    </cfRule>
    <cfRule type="cellIs" dxfId="101" priority="11" operator="between">
      <formula>0.01</formula>
      <formula>0.02</formula>
    </cfRule>
    <cfRule type="cellIs" dxfId="100" priority="12" operator="lessThan">
      <formula>-0.03</formula>
    </cfRule>
    <cfRule type="cellIs" dxfId="99" priority="13" operator="between">
      <formula>-0.03</formula>
      <formula>-0.02</formula>
    </cfRule>
    <cfRule type="cellIs" dxfId="98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40"/>
  <sheetViews>
    <sheetView topLeftCell="A7" workbookViewId="0">
      <selection activeCell="E28" sqref="E28:G31"/>
    </sheetView>
  </sheetViews>
  <sheetFormatPr baseColWidth="10" defaultColWidth="8.83203125" defaultRowHeight="15" x14ac:dyDescent="0.2"/>
  <cols>
    <col min="1" max="1" width="24.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9" width="8.83203125" style="70"/>
    <col min="10" max="10" width="10" style="70" bestFit="1" customWidth="1"/>
    <col min="11" max="16384" width="8.83203125" style="70"/>
  </cols>
  <sheetData>
    <row r="1" spans="1:8" x14ac:dyDescent="0.2">
      <c r="A1" s="73" t="s">
        <v>11</v>
      </c>
      <c r="B1" s="72">
        <v>5.7</v>
      </c>
    </row>
    <row r="2" spans="1:8" x14ac:dyDescent="0.2">
      <c r="A2" s="73" t="s">
        <v>6</v>
      </c>
      <c r="B2" s="72" t="s">
        <v>108</v>
      </c>
    </row>
    <row r="4" spans="1:8" x14ac:dyDescent="0.2">
      <c r="A4" s="73" t="s">
        <v>13</v>
      </c>
      <c r="B4" s="360" t="s">
        <v>48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103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105</v>
      </c>
    </row>
    <row r="16" spans="1:8" x14ac:dyDescent="0.2">
      <c r="A16" s="73" t="s">
        <v>99</v>
      </c>
      <c r="B16" s="78" t="s">
        <v>106</v>
      </c>
    </row>
    <row r="17" spans="1:17" x14ac:dyDescent="0.2">
      <c r="A17" s="73" t="s">
        <v>86</v>
      </c>
      <c r="B17" s="78" t="s">
        <v>88</v>
      </c>
    </row>
    <row r="18" spans="1:17" x14ac:dyDescent="0.2">
      <c r="A18" s="73" t="s">
        <v>101</v>
      </c>
      <c r="B18" s="78" t="s">
        <v>107</v>
      </c>
    </row>
    <row r="19" spans="1:17" x14ac:dyDescent="0.2">
      <c r="A19" s="73" t="s">
        <v>87</v>
      </c>
      <c r="B19" s="78" t="s">
        <v>89</v>
      </c>
    </row>
    <row r="20" spans="1:17" x14ac:dyDescent="0.2">
      <c r="A20" s="73"/>
    </row>
    <row r="21" spans="1:17" ht="16" thickBot="1" x14ac:dyDescent="0.25">
      <c r="A21" s="73" t="s">
        <v>53</v>
      </c>
    </row>
    <row r="22" spans="1:17" ht="16" thickBot="1" x14ac:dyDescent="0.25">
      <c r="A22" s="73"/>
      <c r="B22" s="73"/>
      <c r="C22" s="73"/>
      <c r="D22" s="73"/>
      <c r="E22" s="390" t="s">
        <v>0</v>
      </c>
      <c r="F22" s="391"/>
      <c r="G22" s="391"/>
      <c r="H22" s="391"/>
      <c r="I22" s="392"/>
      <c r="J22" s="393" t="s">
        <v>69</v>
      </c>
      <c r="K22" s="394"/>
      <c r="L22" s="395"/>
      <c r="M22" s="387" t="s">
        <v>70</v>
      </c>
      <c r="N22" s="388"/>
      <c r="O22" s="389"/>
    </row>
    <row r="23" spans="1:17" ht="18" thickBot="1" x14ac:dyDescent="0.3">
      <c r="A23" s="80" t="s">
        <v>73</v>
      </c>
      <c r="B23" s="81" t="s">
        <v>54</v>
      </c>
      <c r="C23" s="81" t="s">
        <v>55</v>
      </c>
      <c r="D23" s="91" t="s">
        <v>56</v>
      </c>
      <c r="E23" s="132" t="s">
        <v>64</v>
      </c>
      <c r="F23" s="245" t="s">
        <v>65</v>
      </c>
      <c r="G23" s="245" t="s">
        <v>66</v>
      </c>
      <c r="H23" s="245" t="s">
        <v>71</v>
      </c>
      <c r="I23" s="253" t="s">
        <v>67</v>
      </c>
      <c r="J23" s="247" t="s">
        <v>68</v>
      </c>
      <c r="K23" s="235" t="s">
        <v>67</v>
      </c>
      <c r="L23" s="236" t="s">
        <v>57</v>
      </c>
      <c r="M23" s="99" t="s">
        <v>68</v>
      </c>
      <c r="N23" s="100" t="s">
        <v>67</v>
      </c>
      <c r="O23" s="101" t="s">
        <v>57</v>
      </c>
      <c r="Q23" s="148" t="s">
        <v>95</v>
      </c>
    </row>
    <row r="24" spans="1:17" x14ac:dyDescent="0.2">
      <c r="A24" s="82" t="s">
        <v>44</v>
      </c>
      <c r="B24" s="83" t="s">
        <v>74</v>
      </c>
      <c r="C24" s="83" t="s">
        <v>58</v>
      </c>
      <c r="D24" s="113" t="s">
        <v>59</v>
      </c>
      <c r="E24" s="129">
        <f>'5.4'!E22</f>
        <v>0</v>
      </c>
      <c r="F24" s="130">
        <f>'5.4'!F22</f>
        <v>0</v>
      </c>
      <c r="G24" s="130">
        <f>'5.4'!G22</f>
        <v>0</v>
      </c>
      <c r="H24" s="131" t="e">
        <f>(273.2+E24)/(273.2+22)*760/F24*G24</f>
        <v>#DIV/0!</v>
      </c>
      <c r="I24" s="263" t="e">
        <f>H24/$H$24</f>
        <v>#DIV/0!</v>
      </c>
      <c r="J24" s="248">
        <f>'5.4'!J24</f>
        <v>0</v>
      </c>
      <c r="K24" s="237" t="e">
        <f>J24/$J$24</f>
        <v>#DIV/0!</v>
      </c>
      <c r="L24" s="238" t="e">
        <f t="shared" ref="L24:L27" si="0">(K24-I24)/I24</f>
        <v>#DIV/0!</v>
      </c>
      <c r="M24" s="102">
        <f>'5.4'!M24</f>
        <v>0</v>
      </c>
      <c r="N24" s="103" t="e">
        <f>M24/$M$24</f>
        <v>#DIV/0!</v>
      </c>
      <c r="O24" s="242" t="e">
        <f t="shared" ref="O24:O31" si="1">(N24-I24)/I24</f>
        <v>#DIV/0!</v>
      </c>
    </row>
    <row r="25" spans="1:17" x14ac:dyDescent="0.2">
      <c r="A25" s="84" t="s">
        <v>44</v>
      </c>
      <c r="B25" s="85" t="s">
        <v>75</v>
      </c>
      <c r="C25" s="85" t="s">
        <v>60</v>
      </c>
      <c r="D25" s="79" t="s">
        <v>61</v>
      </c>
      <c r="E25" s="123">
        <f>'5.4'!E23</f>
        <v>0</v>
      </c>
      <c r="F25" s="344">
        <f>'5.4'!F23</f>
        <v>0</v>
      </c>
      <c r="G25" s="344">
        <f>'5.4'!G23</f>
        <v>0</v>
      </c>
      <c r="H25" s="256" t="e">
        <f t="shared" ref="H25:H31" si="2">(273.2+E25)/(273.2+22)*760/F25*G25</f>
        <v>#DIV/0!</v>
      </c>
      <c r="I25" s="257" t="e">
        <f>H25/$H$25</f>
        <v>#DIV/0!</v>
      </c>
      <c r="J25" s="343">
        <f>'5.4'!J25</f>
        <v>0</v>
      </c>
      <c r="K25" s="220" t="e">
        <f>J25/$J$25</f>
        <v>#DIV/0!</v>
      </c>
      <c r="L25" s="239" t="e">
        <f t="shared" si="0"/>
        <v>#DIV/0!</v>
      </c>
      <c r="M25" s="105">
        <f>'5.4'!M25</f>
        <v>0</v>
      </c>
      <c r="N25" s="74" t="e">
        <f>M25/$M$25</f>
        <v>#DIV/0!</v>
      </c>
      <c r="O25" s="243" t="e">
        <f t="shared" si="1"/>
        <v>#DIV/0!</v>
      </c>
    </row>
    <row r="26" spans="1:17" x14ac:dyDescent="0.2">
      <c r="A26" s="84" t="s">
        <v>44</v>
      </c>
      <c r="B26" s="85" t="s">
        <v>76</v>
      </c>
      <c r="C26" s="85" t="s">
        <v>60</v>
      </c>
      <c r="D26" s="79" t="s">
        <v>90</v>
      </c>
      <c r="E26" s="123">
        <f>'5.4'!E24</f>
        <v>0</v>
      </c>
      <c r="F26" s="344">
        <f>'5.4'!F24</f>
        <v>0</v>
      </c>
      <c r="G26" s="344">
        <f>'5.4'!G24</f>
        <v>0</v>
      </c>
      <c r="H26" s="256" t="e">
        <f t="shared" si="2"/>
        <v>#DIV/0!</v>
      </c>
      <c r="I26" s="257" t="e">
        <f>H26/$H$26</f>
        <v>#DIV/0!</v>
      </c>
      <c r="J26" s="343">
        <f>'5.4'!J26</f>
        <v>0</v>
      </c>
      <c r="K26" s="220" t="e">
        <f>J26/$J$26</f>
        <v>#DIV/0!</v>
      </c>
      <c r="L26" s="239" t="e">
        <f t="shared" si="0"/>
        <v>#DIV/0!</v>
      </c>
      <c r="M26" s="105">
        <f>'5.4'!M26</f>
        <v>0</v>
      </c>
      <c r="N26" s="74" t="e">
        <f>M26/$M$26</f>
        <v>#DIV/0!</v>
      </c>
      <c r="O26" s="243" t="e">
        <f t="shared" si="1"/>
        <v>#DIV/0!</v>
      </c>
    </row>
    <row r="27" spans="1:17" ht="16" thickBot="1" x14ac:dyDescent="0.25">
      <c r="A27" s="86" t="s">
        <v>44</v>
      </c>
      <c r="B27" s="87" t="s">
        <v>77</v>
      </c>
      <c r="C27" s="87" t="s">
        <v>58</v>
      </c>
      <c r="D27" s="114" t="s">
        <v>91</v>
      </c>
      <c r="E27" s="134">
        <f>'5.4'!E25</f>
        <v>0</v>
      </c>
      <c r="F27" s="135">
        <f>'5.4'!F25</f>
        <v>0</v>
      </c>
      <c r="G27" s="135">
        <f>'5.4'!G25</f>
        <v>0</v>
      </c>
      <c r="H27" s="136" t="e">
        <f t="shared" si="2"/>
        <v>#DIV/0!</v>
      </c>
      <c r="I27" s="260" t="e">
        <f>H27/$H$27</f>
        <v>#DIV/0!</v>
      </c>
      <c r="J27" s="250">
        <f>'5.4'!J27</f>
        <v>0</v>
      </c>
      <c r="K27" s="240" t="e">
        <f>J27/$J$27</f>
        <v>#DIV/0!</v>
      </c>
      <c r="L27" s="241" t="e">
        <f t="shared" si="0"/>
        <v>#DIV/0!</v>
      </c>
      <c r="M27" s="107">
        <f>'5.4'!M27</f>
        <v>0</v>
      </c>
      <c r="N27" s="108" t="e">
        <f>M27/$M$27</f>
        <v>#DIV/0!</v>
      </c>
      <c r="O27" s="244" t="e">
        <f t="shared" si="1"/>
        <v>#DIV/0!</v>
      </c>
    </row>
    <row r="28" spans="1:17" x14ac:dyDescent="0.2">
      <c r="A28" s="88" t="s">
        <v>103</v>
      </c>
      <c r="B28" s="83" t="s">
        <v>30</v>
      </c>
      <c r="C28" s="83" t="s">
        <v>58</v>
      </c>
      <c r="D28" s="113" t="s">
        <v>104</v>
      </c>
      <c r="E28" s="137"/>
      <c r="F28" s="261"/>
      <c r="G28" s="261"/>
      <c r="H28" s="262" t="e">
        <f t="shared" si="2"/>
        <v>#DIV/0!</v>
      </c>
      <c r="I28" s="263" t="e">
        <f>H28/$H$24</f>
        <v>#DIV/0!</v>
      </c>
      <c r="J28" s="251"/>
      <c r="K28" s="237" t="e">
        <f>J28/$J$24</f>
        <v>#DIV/0!</v>
      </c>
      <c r="L28" s="238" t="e">
        <f>(K28-I28)/I28</f>
        <v>#DIV/0!</v>
      </c>
      <c r="M28" s="110"/>
      <c r="N28" s="103" t="e">
        <f>M28/$M$24</f>
        <v>#DIV/0!</v>
      </c>
      <c r="O28" s="242" t="e">
        <f t="shared" si="1"/>
        <v>#DIV/0!</v>
      </c>
    </row>
    <row r="29" spans="1:17" x14ac:dyDescent="0.2">
      <c r="A29" s="89" t="s">
        <v>103</v>
      </c>
      <c r="B29" s="85" t="s">
        <v>31</v>
      </c>
      <c r="C29" s="85" t="s">
        <v>60</v>
      </c>
      <c r="D29" s="79" t="s">
        <v>104</v>
      </c>
      <c r="E29" s="123"/>
      <c r="F29" s="344"/>
      <c r="G29" s="344"/>
      <c r="H29" s="256" t="e">
        <f t="shared" si="2"/>
        <v>#DIV/0!</v>
      </c>
      <c r="I29" s="257" t="e">
        <f>H29/$H$25</f>
        <v>#DIV/0!</v>
      </c>
      <c r="J29" s="343"/>
      <c r="K29" s="220" t="e">
        <f>J29/$J$25</f>
        <v>#DIV/0!</v>
      </c>
      <c r="L29" s="239" t="e">
        <f t="shared" ref="L29:L31" si="3">(K29-I29)/I29</f>
        <v>#DIV/0!</v>
      </c>
      <c r="M29" s="105"/>
      <c r="N29" s="74" t="e">
        <f>M29/$M$25</f>
        <v>#DIV/0!</v>
      </c>
      <c r="O29" s="243" t="e">
        <f t="shared" si="1"/>
        <v>#DIV/0!</v>
      </c>
    </row>
    <row r="30" spans="1:17" x14ac:dyDescent="0.2">
      <c r="A30" s="89" t="s">
        <v>103</v>
      </c>
      <c r="B30" s="85" t="s">
        <v>32</v>
      </c>
      <c r="C30" s="85" t="s">
        <v>60</v>
      </c>
      <c r="D30" s="79" t="s">
        <v>104</v>
      </c>
      <c r="E30" s="123"/>
      <c r="F30" s="344"/>
      <c r="G30" s="344"/>
      <c r="H30" s="256" t="e">
        <f t="shared" si="2"/>
        <v>#DIV/0!</v>
      </c>
      <c r="I30" s="257" t="e">
        <f>H30/$H$26</f>
        <v>#DIV/0!</v>
      </c>
      <c r="J30" s="343"/>
      <c r="K30" s="220" t="e">
        <f>J30/$J$26</f>
        <v>#DIV/0!</v>
      </c>
      <c r="L30" s="239" t="e">
        <f t="shared" si="3"/>
        <v>#DIV/0!</v>
      </c>
      <c r="M30" s="105"/>
      <c r="N30" s="74" t="e">
        <f>M30/$M$26</f>
        <v>#DIV/0!</v>
      </c>
      <c r="O30" s="243" t="e">
        <f t="shared" si="1"/>
        <v>#DIV/0!</v>
      </c>
    </row>
    <row r="31" spans="1:17" ht="16" thickBot="1" x14ac:dyDescent="0.25">
      <c r="A31" s="90" t="s">
        <v>103</v>
      </c>
      <c r="B31" s="87" t="s">
        <v>34</v>
      </c>
      <c r="C31" s="87" t="s">
        <v>58</v>
      </c>
      <c r="D31" s="114" t="s">
        <v>104</v>
      </c>
      <c r="E31" s="125"/>
      <c r="F31" s="258"/>
      <c r="G31" s="258"/>
      <c r="H31" s="259" t="e">
        <f t="shared" si="2"/>
        <v>#DIV/0!</v>
      </c>
      <c r="I31" s="260" t="e">
        <f>H31/$H$27</f>
        <v>#DIV/0!</v>
      </c>
      <c r="J31" s="252"/>
      <c r="K31" s="240" t="e">
        <f>J31/$J$27</f>
        <v>#DIV/0!</v>
      </c>
      <c r="L31" s="241" t="e">
        <f t="shared" si="3"/>
        <v>#DIV/0!</v>
      </c>
      <c r="M31" s="111"/>
      <c r="N31" s="108" t="e">
        <f>M31/$M$27</f>
        <v>#DIV/0!</v>
      </c>
      <c r="O31" s="244" t="e">
        <f t="shared" si="1"/>
        <v>#DIV/0!</v>
      </c>
    </row>
    <row r="33" spans="1:12" ht="16" thickBot="1" x14ac:dyDescent="0.25"/>
    <row r="34" spans="1:12" x14ac:dyDescent="0.2">
      <c r="C34" s="378" t="s">
        <v>69</v>
      </c>
      <c r="D34" s="379"/>
      <c r="E34" s="379"/>
      <c r="F34" s="379"/>
      <c r="G34" s="380"/>
      <c r="H34" s="381" t="s">
        <v>70</v>
      </c>
      <c r="I34" s="382"/>
      <c r="J34" s="382"/>
      <c r="K34" s="382"/>
      <c r="L34" s="383"/>
    </row>
    <row r="35" spans="1:12" x14ac:dyDescent="0.2">
      <c r="A35" s="141" t="s">
        <v>80</v>
      </c>
      <c r="C35" s="371" t="s">
        <v>84</v>
      </c>
      <c r="D35" s="372"/>
      <c r="E35" s="372"/>
      <c r="F35" s="200" t="s">
        <v>83</v>
      </c>
      <c r="G35" s="373" t="s">
        <v>82</v>
      </c>
      <c r="H35" s="384" t="s">
        <v>84</v>
      </c>
      <c r="I35" s="385"/>
      <c r="J35" s="385"/>
      <c r="K35" s="199" t="s">
        <v>83</v>
      </c>
      <c r="L35" s="386" t="s">
        <v>82</v>
      </c>
    </row>
    <row r="36" spans="1:12" ht="16" thickBot="1" x14ac:dyDescent="0.25">
      <c r="A36" s="69" t="s">
        <v>85</v>
      </c>
      <c r="C36" s="152" t="s">
        <v>81</v>
      </c>
      <c r="D36" s="153" t="s">
        <v>89</v>
      </c>
      <c r="E36" s="153" t="s">
        <v>142</v>
      </c>
      <c r="F36" s="153" t="s">
        <v>89</v>
      </c>
      <c r="G36" s="374"/>
      <c r="H36" s="154" t="s">
        <v>81</v>
      </c>
      <c r="I36" s="151" t="s">
        <v>89</v>
      </c>
      <c r="J36" s="151" t="s">
        <v>142</v>
      </c>
      <c r="K36" s="151" t="s">
        <v>89</v>
      </c>
      <c r="L36" s="386"/>
    </row>
    <row r="37" spans="1:12" x14ac:dyDescent="0.2">
      <c r="A37" s="142">
        <v>5.7</v>
      </c>
      <c r="B37" s="145" t="s">
        <v>30</v>
      </c>
      <c r="C37" s="188"/>
      <c r="D37" s="189"/>
      <c r="E37" s="189"/>
      <c r="F37" s="189"/>
      <c r="G37" s="190"/>
      <c r="H37" s="191"/>
      <c r="I37" s="192"/>
      <c r="J37" s="192"/>
      <c r="K37" s="192"/>
      <c r="L37" s="193"/>
    </row>
    <row r="38" spans="1:12" x14ac:dyDescent="0.2">
      <c r="A38" s="143">
        <v>5.7</v>
      </c>
      <c r="B38" s="146" t="s">
        <v>31</v>
      </c>
      <c r="C38" s="191"/>
      <c r="D38" s="192"/>
      <c r="E38" s="192"/>
      <c r="F38" s="192"/>
      <c r="G38" s="194"/>
      <c r="H38" s="191"/>
      <c r="I38" s="192"/>
      <c r="J38" s="192"/>
      <c r="K38" s="192"/>
      <c r="L38" s="193"/>
    </row>
    <row r="39" spans="1:12" x14ac:dyDescent="0.2">
      <c r="A39" s="143">
        <v>5.7</v>
      </c>
      <c r="B39" s="146" t="s">
        <v>32</v>
      </c>
      <c r="C39" s="191"/>
      <c r="D39" s="192"/>
      <c r="E39" s="192"/>
      <c r="F39" s="192"/>
      <c r="G39" s="194"/>
      <c r="H39" s="191"/>
      <c r="I39" s="192"/>
      <c r="J39" s="192"/>
      <c r="K39" s="192"/>
      <c r="L39" s="193"/>
    </row>
    <row r="40" spans="1:12" ht="16" thickBot="1" x14ac:dyDescent="0.25">
      <c r="A40" s="144">
        <v>5.7</v>
      </c>
      <c r="B40" s="147" t="s">
        <v>34</v>
      </c>
      <c r="C40" s="195"/>
      <c r="D40" s="196"/>
      <c r="E40" s="196"/>
      <c r="F40" s="196"/>
      <c r="G40" s="197"/>
      <c r="H40" s="191"/>
      <c r="I40" s="192"/>
      <c r="J40" s="192"/>
      <c r="K40" s="192"/>
      <c r="L40" s="193"/>
    </row>
  </sheetData>
  <mergeCells count="10">
    <mergeCell ref="B4:H8"/>
    <mergeCell ref="E22:I22"/>
    <mergeCell ref="J22:L22"/>
    <mergeCell ref="M22:O22"/>
    <mergeCell ref="C34:G34"/>
    <mergeCell ref="H34:L34"/>
    <mergeCell ref="C35:E35"/>
    <mergeCell ref="G35:G36"/>
    <mergeCell ref="H35:J35"/>
    <mergeCell ref="L35:L36"/>
  </mergeCells>
  <conditionalFormatting sqref="C37:L40">
    <cfRule type="containsBlanks" dxfId="97" priority="15">
      <formula>LEN(TRIM(C37))=0</formula>
    </cfRule>
    <cfRule type="cellIs" dxfId="96" priority="16" operator="greaterThan">
      <formula>90</formula>
    </cfRule>
    <cfRule type="cellIs" dxfId="95" priority="17" operator="lessThan">
      <formula>90</formula>
    </cfRule>
  </conditionalFormatting>
  <conditionalFormatting sqref="O28:O31">
    <cfRule type="cellIs" dxfId="94" priority="8" operator="between">
      <formula>-0.02</formula>
      <formula>-0.01</formula>
    </cfRule>
    <cfRule type="cellIs" dxfId="93" priority="9" operator="greaterThan">
      <formula>0.03</formula>
    </cfRule>
    <cfRule type="cellIs" dxfId="92" priority="10" operator="between">
      <formula>0.02</formula>
      <formula>0.03</formula>
    </cfRule>
    <cfRule type="cellIs" dxfId="91" priority="11" operator="between">
      <formula>0.01</formula>
      <formula>0.02</formula>
    </cfRule>
    <cfRule type="cellIs" dxfId="90" priority="12" operator="lessThan">
      <formula>-0.03</formula>
    </cfRule>
    <cfRule type="cellIs" dxfId="89" priority="13" operator="between">
      <formula>-0.03</formula>
      <formula>-0.02</formula>
    </cfRule>
    <cfRule type="cellIs" dxfId="88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40"/>
  <sheetViews>
    <sheetView topLeftCell="A15" workbookViewId="0">
      <selection activeCell="E28" sqref="E28:G31"/>
    </sheetView>
  </sheetViews>
  <sheetFormatPr baseColWidth="10" defaultColWidth="8.83203125" defaultRowHeight="15" x14ac:dyDescent="0.2"/>
  <cols>
    <col min="1" max="1" width="24.5" style="70" bestFit="1" customWidth="1"/>
    <col min="2" max="2" width="14.33203125" style="70" customWidth="1"/>
    <col min="3" max="3" width="12.5" style="70" bestFit="1" customWidth="1"/>
    <col min="4" max="4" width="20.5" style="70" bestFit="1" customWidth="1"/>
    <col min="5" max="9" width="8.83203125" style="70"/>
    <col min="10" max="10" width="10" style="70" bestFit="1" customWidth="1"/>
    <col min="11" max="12" width="8.83203125" style="70"/>
    <col min="13" max="13" width="10.33203125" style="70" customWidth="1"/>
    <col min="14" max="16384" width="8.83203125" style="70"/>
  </cols>
  <sheetData>
    <row r="1" spans="1:8" x14ac:dyDescent="0.2">
      <c r="A1" s="73" t="s">
        <v>11</v>
      </c>
      <c r="B1" s="72">
        <v>5.8</v>
      </c>
    </row>
    <row r="2" spans="1:8" x14ac:dyDescent="0.2">
      <c r="A2" s="73" t="s">
        <v>6</v>
      </c>
      <c r="B2" s="72" t="s">
        <v>109</v>
      </c>
    </row>
    <row r="4" spans="1:8" ht="15" customHeight="1" x14ac:dyDescent="0.2">
      <c r="A4" s="73" t="s">
        <v>13</v>
      </c>
      <c r="B4" s="360" t="s">
        <v>48</v>
      </c>
      <c r="C4" s="360"/>
      <c r="D4" s="360"/>
      <c r="E4" s="360"/>
      <c r="F4" s="360"/>
      <c r="G4" s="360"/>
      <c r="H4" s="360"/>
    </row>
    <row r="5" spans="1:8" x14ac:dyDescent="0.2">
      <c r="B5" s="360"/>
      <c r="C5" s="360"/>
      <c r="D5" s="360"/>
      <c r="E5" s="360"/>
      <c r="F5" s="360"/>
      <c r="G5" s="360"/>
      <c r="H5" s="360"/>
    </row>
    <row r="6" spans="1:8" x14ac:dyDescent="0.2">
      <c r="B6" s="360"/>
      <c r="C6" s="360"/>
      <c r="D6" s="360"/>
      <c r="E6" s="360"/>
      <c r="F6" s="360"/>
      <c r="G6" s="360"/>
      <c r="H6" s="360"/>
    </row>
    <row r="7" spans="1:8" x14ac:dyDescent="0.2">
      <c r="B7" s="360"/>
      <c r="C7" s="360"/>
      <c r="D7" s="360"/>
      <c r="E7" s="360"/>
      <c r="F7" s="360"/>
      <c r="G7" s="360"/>
      <c r="H7" s="360"/>
    </row>
    <row r="8" spans="1:8" x14ac:dyDescent="0.2">
      <c r="B8" s="360"/>
      <c r="C8" s="360"/>
      <c r="D8" s="360"/>
      <c r="E8" s="360"/>
      <c r="F8" s="360"/>
      <c r="G8" s="360"/>
      <c r="H8" s="360"/>
    </row>
    <row r="9" spans="1:8" x14ac:dyDescent="0.2">
      <c r="B9" s="76"/>
      <c r="C9" s="76"/>
      <c r="D9" s="76"/>
      <c r="E9" s="76"/>
      <c r="F9" s="76"/>
      <c r="G9" s="76"/>
      <c r="H9" s="76"/>
    </row>
    <row r="10" spans="1:8" x14ac:dyDescent="0.2">
      <c r="A10" s="77" t="s">
        <v>38</v>
      </c>
      <c r="B10" s="78" t="s">
        <v>42</v>
      </c>
      <c r="C10" s="78"/>
      <c r="D10" s="76"/>
      <c r="E10" s="76"/>
      <c r="F10" s="76"/>
      <c r="G10" s="76"/>
      <c r="H10" s="76"/>
    </row>
    <row r="11" spans="1:8" x14ac:dyDescent="0.2">
      <c r="A11" s="77" t="s">
        <v>39</v>
      </c>
      <c r="B11" s="78" t="s">
        <v>43</v>
      </c>
      <c r="C11" s="78"/>
      <c r="D11" s="76"/>
      <c r="E11" s="76"/>
      <c r="F11" s="76"/>
      <c r="G11" s="76"/>
      <c r="H11" s="76"/>
    </row>
    <row r="12" spans="1:8" x14ac:dyDescent="0.2">
      <c r="A12" s="77" t="s">
        <v>40</v>
      </c>
      <c r="B12" s="78" t="s">
        <v>110</v>
      </c>
      <c r="C12" s="78"/>
      <c r="D12" s="76"/>
      <c r="E12" s="76"/>
      <c r="F12" s="76"/>
      <c r="G12" s="76"/>
      <c r="H12" s="76"/>
    </row>
    <row r="13" spans="1:8" x14ac:dyDescent="0.2">
      <c r="A13" s="77" t="s">
        <v>41</v>
      </c>
      <c r="B13" s="78" t="s">
        <v>72</v>
      </c>
      <c r="C13" s="78"/>
      <c r="D13" s="76"/>
      <c r="E13" s="76"/>
      <c r="F13" s="76"/>
      <c r="G13" s="76"/>
      <c r="H13" s="76"/>
    </row>
    <row r="14" spans="1:8" x14ac:dyDescent="0.2">
      <c r="A14" s="71"/>
      <c r="B14" s="71"/>
      <c r="C14" s="71"/>
    </row>
    <row r="15" spans="1:8" x14ac:dyDescent="0.2">
      <c r="A15" s="73" t="s">
        <v>51</v>
      </c>
      <c r="B15" s="78" t="s">
        <v>52</v>
      </c>
    </row>
    <row r="16" spans="1:8" x14ac:dyDescent="0.2">
      <c r="A16" s="73" t="s">
        <v>99</v>
      </c>
      <c r="B16" s="78" t="s">
        <v>106</v>
      </c>
    </row>
    <row r="17" spans="1:17" x14ac:dyDescent="0.2">
      <c r="A17" s="73" t="s">
        <v>86</v>
      </c>
      <c r="B17" s="78" t="s">
        <v>88</v>
      </c>
    </row>
    <row r="18" spans="1:17" x14ac:dyDescent="0.2">
      <c r="A18" s="73" t="s">
        <v>101</v>
      </c>
      <c r="B18" s="78" t="s">
        <v>107</v>
      </c>
    </row>
    <row r="19" spans="1:17" x14ac:dyDescent="0.2">
      <c r="A19" s="73" t="s">
        <v>87</v>
      </c>
      <c r="B19" s="78" t="s">
        <v>89</v>
      </c>
    </row>
    <row r="20" spans="1:17" x14ac:dyDescent="0.2">
      <c r="A20" s="73"/>
    </row>
    <row r="21" spans="1:17" ht="16" thickBot="1" x14ac:dyDescent="0.25">
      <c r="A21" s="73" t="s">
        <v>53</v>
      </c>
    </row>
    <row r="22" spans="1:17" ht="16" thickBot="1" x14ac:dyDescent="0.25">
      <c r="A22" s="73"/>
      <c r="B22" s="73"/>
      <c r="C22" s="73"/>
      <c r="D22" s="73"/>
      <c r="E22" s="390" t="s">
        <v>0</v>
      </c>
      <c r="F22" s="391"/>
      <c r="G22" s="391"/>
      <c r="H22" s="391"/>
      <c r="I22" s="392"/>
      <c r="J22" s="393" t="s">
        <v>69</v>
      </c>
      <c r="K22" s="394"/>
      <c r="L22" s="395"/>
      <c r="M22" s="387" t="s">
        <v>70</v>
      </c>
      <c r="N22" s="388"/>
      <c r="O22" s="389"/>
    </row>
    <row r="23" spans="1:17" ht="18" thickBot="1" x14ac:dyDescent="0.3">
      <c r="A23" s="80" t="s">
        <v>73</v>
      </c>
      <c r="B23" s="81" t="s">
        <v>54</v>
      </c>
      <c r="C23" s="81" t="s">
        <v>55</v>
      </c>
      <c r="D23" s="91" t="s">
        <v>56</v>
      </c>
      <c r="E23" s="132" t="s">
        <v>64</v>
      </c>
      <c r="F23" s="245" t="s">
        <v>65</v>
      </c>
      <c r="G23" s="245" t="s">
        <v>66</v>
      </c>
      <c r="H23" s="245" t="s">
        <v>71</v>
      </c>
      <c r="I23" s="253" t="s">
        <v>67</v>
      </c>
      <c r="J23" s="247" t="s">
        <v>68</v>
      </c>
      <c r="K23" s="235" t="s">
        <v>67</v>
      </c>
      <c r="L23" s="236" t="s">
        <v>57</v>
      </c>
      <c r="M23" s="99" t="s">
        <v>68</v>
      </c>
      <c r="N23" s="100" t="s">
        <v>67</v>
      </c>
      <c r="O23" s="101" t="s">
        <v>57</v>
      </c>
      <c r="Q23" s="148" t="s">
        <v>95</v>
      </c>
    </row>
    <row r="24" spans="1:17" x14ac:dyDescent="0.2">
      <c r="A24" s="82" t="s">
        <v>44</v>
      </c>
      <c r="B24" s="83" t="s">
        <v>74</v>
      </c>
      <c r="C24" s="83" t="s">
        <v>58</v>
      </c>
      <c r="D24" s="113" t="s">
        <v>59</v>
      </c>
      <c r="E24" s="129">
        <f>'5.4'!E22</f>
        <v>0</v>
      </c>
      <c r="F24" s="130">
        <f>'5.4'!F22</f>
        <v>0</v>
      </c>
      <c r="G24" s="130">
        <f>'5.4'!G22</f>
        <v>0</v>
      </c>
      <c r="H24" s="131" t="e">
        <f>(273.2+E24)/(273.2+22)*760/F24*G24</f>
        <v>#DIV/0!</v>
      </c>
      <c r="I24" s="263" t="e">
        <f>H24/$H$24</f>
        <v>#DIV/0!</v>
      </c>
      <c r="J24" s="248">
        <f>'5.4'!J24</f>
        <v>0</v>
      </c>
      <c r="K24" s="237" t="e">
        <f>J24/$J$24</f>
        <v>#DIV/0!</v>
      </c>
      <c r="L24" s="238" t="e">
        <f t="shared" ref="L24:L27" si="0">(K24-I24)/I24</f>
        <v>#DIV/0!</v>
      </c>
      <c r="M24" s="102">
        <f>'5.4'!M24</f>
        <v>0</v>
      </c>
      <c r="N24" s="103" t="e">
        <f>M24/$M$24</f>
        <v>#DIV/0!</v>
      </c>
      <c r="O24" s="242" t="e">
        <f t="shared" ref="O24:O31" si="1">(N24-I24)/I24</f>
        <v>#DIV/0!</v>
      </c>
    </row>
    <row r="25" spans="1:17" x14ac:dyDescent="0.2">
      <c r="A25" s="84" t="s">
        <v>44</v>
      </c>
      <c r="B25" s="85" t="s">
        <v>75</v>
      </c>
      <c r="C25" s="85" t="s">
        <v>60</v>
      </c>
      <c r="D25" s="79" t="s">
        <v>61</v>
      </c>
      <c r="E25" s="123">
        <f>'5.4'!E23</f>
        <v>0</v>
      </c>
      <c r="F25" s="344">
        <f>'5.4'!F23</f>
        <v>0</v>
      </c>
      <c r="G25" s="344">
        <f>'5.4'!G23</f>
        <v>0</v>
      </c>
      <c r="H25" s="256" t="e">
        <f t="shared" ref="H25:H31" si="2">(273.2+E25)/(273.2+22)*760/F25*G25</f>
        <v>#DIV/0!</v>
      </c>
      <c r="I25" s="257" t="e">
        <f>H25/$H$25</f>
        <v>#DIV/0!</v>
      </c>
      <c r="J25" s="343">
        <f>'5.4'!J25</f>
        <v>0</v>
      </c>
      <c r="K25" s="220" t="e">
        <f>J25/$J$25</f>
        <v>#DIV/0!</v>
      </c>
      <c r="L25" s="239" t="e">
        <f t="shared" si="0"/>
        <v>#DIV/0!</v>
      </c>
      <c r="M25" s="105">
        <f>'5.4'!M25</f>
        <v>0</v>
      </c>
      <c r="N25" s="74" t="e">
        <f>M25/$M$25</f>
        <v>#DIV/0!</v>
      </c>
      <c r="O25" s="243" t="e">
        <f t="shared" si="1"/>
        <v>#DIV/0!</v>
      </c>
    </row>
    <row r="26" spans="1:17" x14ac:dyDescent="0.2">
      <c r="A26" s="84" t="s">
        <v>44</v>
      </c>
      <c r="B26" s="85" t="s">
        <v>76</v>
      </c>
      <c r="C26" s="85" t="s">
        <v>60</v>
      </c>
      <c r="D26" s="79" t="s">
        <v>90</v>
      </c>
      <c r="E26" s="123">
        <f>'5.4'!E24</f>
        <v>0</v>
      </c>
      <c r="F26" s="344">
        <f>'5.4'!F24</f>
        <v>0</v>
      </c>
      <c r="G26" s="344">
        <f>'5.4'!G24</f>
        <v>0</v>
      </c>
      <c r="H26" s="256" t="e">
        <f t="shared" si="2"/>
        <v>#DIV/0!</v>
      </c>
      <c r="I26" s="257" t="e">
        <f>H26/$H$26</f>
        <v>#DIV/0!</v>
      </c>
      <c r="J26" s="343">
        <f>'5.4'!J26</f>
        <v>0</v>
      </c>
      <c r="K26" s="220" t="e">
        <f>J26/$J$26</f>
        <v>#DIV/0!</v>
      </c>
      <c r="L26" s="239" t="e">
        <f t="shared" si="0"/>
        <v>#DIV/0!</v>
      </c>
      <c r="M26" s="105">
        <f>'5.4'!M26</f>
        <v>0</v>
      </c>
      <c r="N26" s="74" t="e">
        <f>M26/$M$26</f>
        <v>#DIV/0!</v>
      </c>
      <c r="O26" s="243" t="e">
        <f t="shared" si="1"/>
        <v>#DIV/0!</v>
      </c>
    </row>
    <row r="27" spans="1:17" ht="16" thickBot="1" x14ac:dyDescent="0.25">
      <c r="A27" s="86" t="s">
        <v>44</v>
      </c>
      <c r="B27" s="87" t="s">
        <v>77</v>
      </c>
      <c r="C27" s="87" t="s">
        <v>58</v>
      </c>
      <c r="D27" s="114" t="s">
        <v>91</v>
      </c>
      <c r="E27" s="134">
        <f>'5.4'!E25</f>
        <v>0</v>
      </c>
      <c r="F27" s="135">
        <f>'5.4'!F25</f>
        <v>0</v>
      </c>
      <c r="G27" s="135">
        <f>'5.4'!G25</f>
        <v>0</v>
      </c>
      <c r="H27" s="136" t="e">
        <f t="shared" si="2"/>
        <v>#DIV/0!</v>
      </c>
      <c r="I27" s="260" t="e">
        <f>H27/$H$27</f>
        <v>#DIV/0!</v>
      </c>
      <c r="J27" s="250">
        <f>'5.4'!J27</f>
        <v>0</v>
      </c>
      <c r="K27" s="240" t="e">
        <f>J27/$J$27</f>
        <v>#DIV/0!</v>
      </c>
      <c r="L27" s="241" t="e">
        <f t="shared" si="0"/>
        <v>#DIV/0!</v>
      </c>
      <c r="M27" s="107">
        <f>'5.4'!M27</f>
        <v>0</v>
      </c>
      <c r="N27" s="108" t="e">
        <f>M27/$M$27</f>
        <v>#DIV/0!</v>
      </c>
      <c r="O27" s="244" t="e">
        <f t="shared" si="1"/>
        <v>#DIV/0!</v>
      </c>
    </row>
    <row r="28" spans="1:17" x14ac:dyDescent="0.2">
      <c r="A28" s="88" t="s">
        <v>110</v>
      </c>
      <c r="B28" s="83" t="s">
        <v>30</v>
      </c>
      <c r="C28" s="83" t="s">
        <v>58</v>
      </c>
      <c r="D28" s="113" t="s">
        <v>111</v>
      </c>
      <c r="E28" s="137"/>
      <c r="F28" s="261"/>
      <c r="G28" s="261"/>
      <c r="H28" s="262" t="e">
        <f>(273.2+E28)/(273.2+22)*760/F28*G28</f>
        <v>#DIV/0!</v>
      </c>
      <c r="I28" s="263" t="e">
        <f>H28/$H$24</f>
        <v>#DIV/0!</v>
      </c>
      <c r="J28" s="251"/>
      <c r="K28" s="237" t="e">
        <f>J28/$J$24</f>
        <v>#DIV/0!</v>
      </c>
      <c r="L28" s="238" t="e">
        <f>(K28-I28)/I28</f>
        <v>#DIV/0!</v>
      </c>
      <c r="M28" s="110"/>
      <c r="N28" s="103" t="e">
        <f>M28/$M$24</f>
        <v>#DIV/0!</v>
      </c>
      <c r="O28" s="242" t="e">
        <f t="shared" si="1"/>
        <v>#DIV/0!</v>
      </c>
    </row>
    <row r="29" spans="1:17" x14ac:dyDescent="0.2">
      <c r="A29" s="89" t="s">
        <v>110</v>
      </c>
      <c r="B29" s="85" t="s">
        <v>31</v>
      </c>
      <c r="C29" s="85" t="s">
        <v>60</v>
      </c>
      <c r="D29" s="79" t="s">
        <v>111</v>
      </c>
      <c r="E29" s="123"/>
      <c r="F29" s="344"/>
      <c r="G29" s="344"/>
      <c r="H29" s="256" t="e">
        <f t="shared" si="2"/>
        <v>#DIV/0!</v>
      </c>
      <c r="I29" s="257" t="e">
        <f>H29/$H$25</f>
        <v>#DIV/0!</v>
      </c>
      <c r="J29" s="343"/>
      <c r="K29" s="220" t="e">
        <f>J29/$J$25</f>
        <v>#DIV/0!</v>
      </c>
      <c r="L29" s="239" t="e">
        <f t="shared" ref="L29:L31" si="3">(K29-I29)/I29</f>
        <v>#DIV/0!</v>
      </c>
      <c r="M29" s="105"/>
      <c r="N29" s="74" t="e">
        <f>M29/$M$25</f>
        <v>#DIV/0!</v>
      </c>
      <c r="O29" s="243" t="e">
        <f t="shared" si="1"/>
        <v>#DIV/0!</v>
      </c>
    </row>
    <row r="30" spans="1:17" x14ac:dyDescent="0.2">
      <c r="A30" s="89" t="s">
        <v>110</v>
      </c>
      <c r="B30" s="85" t="s">
        <v>32</v>
      </c>
      <c r="C30" s="85" t="s">
        <v>60</v>
      </c>
      <c r="D30" s="79" t="s">
        <v>111</v>
      </c>
      <c r="E30" s="123"/>
      <c r="F30" s="344"/>
      <c r="G30" s="344"/>
      <c r="H30" s="256" t="e">
        <f t="shared" si="2"/>
        <v>#DIV/0!</v>
      </c>
      <c r="I30" s="257" t="e">
        <f>H30/$H$26</f>
        <v>#DIV/0!</v>
      </c>
      <c r="J30" s="343"/>
      <c r="K30" s="220" t="e">
        <f>J30/$J$26</f>
        <v>#DIV/0!</v>
      </c>
      <c r="L30" s="239" t="e">
        <f t="shared" si="3"/>
        <v>#DIV/0!</v>
      </c>
      <c r="M30" s="105"/>
      <c r="N30" s="74" t="e">
        <f>M30/$M$26</f>
        <v>#DIV/0!</v>
      </c>
      <c r="O30" s="243" t="e">
        <f t="shared" si="1"/>
        <v>#DIV/0!</v>
      </c>
    </row>
    <row r="31" spans="1:17" ht="16" thickBot="1" x14ac:dyDescent="0.25">
      <c r="A31" s="90" t="s">
        <v>110</v>
      </c>
      <c r="B31" s="87" t="s">
        <v>34</v>
      </c>
      <c r="C31" s="87" t="s">
        <v>58</v>
      </c>
      <c r="D31" s="114" t="s">
        <v>111</v>
      </c>
      <c r="E31" s="125"/>
      <c r="F31" s="258"/>
      <c r="G31" s="258"/>
      <c r="H31" s="259" t="e">
        <f t="shared" si="2"/>
        <v>#DIV/0!</v>
      </c>
      <c r="I31" s="260" t="e">
        <f>H31/$H$27</f>
        <v>#DIV/0!</v>
      </c>
      <c r="J31" s="252"/>
      <c r="K31" s="240" t="e">
        <f>J31/$J$27</f>
        <v>#DIV/0!</v>
      </c>
      <c r="L31" s="241" t="e">
        <f t="shared" si="3"/>
        <v>#DIV/0!</v>
      </c>
      <c r="M31" s="111"/>
      <c r="N31" s="108" t="e">
        <f>M31/$M$27</f>
        <v>#DIV/0!</v>
      </c>
      <c r="O31" s="244" t="e">
        <f t="shared" si="1"/>
        <v>#DIV/0!</v>
      </c>
    </row>
    <row r="33" spans="1:14" ht="16" thickBot="1" x14ac:dyDescent="0.25"/>
    <row r="34" spans="1:14" ht="16" thickBot="1" x14ac:dyDescent="0.25">
      <c r="C34" s="396" t="s">
        <v>69</v>
      </c>
      <c r="D34" s="397"/>
      <c r="E34" s="397"/>
      <c r="F34" s="397"/>
      <c r="G34" s="397"/>
      <c r="H34" s="398"/>
      <c r="I34" s="399" t="s">
        <v>70</v>
      </c>
      <c r="J34" s="400"/>
      <c r="K34" s="400"/>
      <c r="L34" s="400"/>
      <c r="M34" s="400"/>
      <c r="N34" s="401"/>
    </row>
    <row r="35" spans="1:14" x14ac:dyDescent="0.2">
      <c r="A35" s="141" t="s">
        <v>80</v>
      </c>
      <c r="C35" s="403" t="s">
        <v>84</v>
      </c>
      <c r="D35" s="404"/>
      <c r="E35" s="404"/>
      <c r="F35" s="205" t="s">
        <v>83</v>
      </c>
      <c r="G35" s="404" t="s">
        <v>82</v>
      </c>
      <c r="H35" s="405" t="s">
        <v>143</v>
      </c>
      <c r="I35" s="407" t="s">
        <v>84</v>
      </c>
      <c r="J35" s="408"/>
      <c r="K35" s="408"/>
      <c r="L35" s="204" t="s">
        <v>83</v>
      </c>
      <c r="M35" s="408" t="s">
        <v>82</v>
      </c>
      <c r="N35" s="402" t="s">
        <v>143</v>
      </c>
    </row>
    <row r="36" spans="1:14" ht="16" thickBot="1" x14ac:dyDescent="0.25">
      <c r="A36" s="69" t="s">
        <v>85</v>
      </c>
      <c r="C36" s="206" t="s">
        <v>81</v>
      </c>
      <c r="D36" s="207" t="s">
        <v>89</v>
      </c>
      <c r="E36" s="207" t="s">
        <v>142</v>
      </c>
      <c r="F36" s="207" t="s">
        <v>89</v>
      </c>
      <c r="G36" s="372"/>
      <c r="H36" s="406"/>
      <c r="I36" s="154" t="s">
        <v>81</v>
      </c>
      <c r="J36" s="151" t="s">
        <v>89</v>
      </c>
      <c r="K36" s="151" t="s">
        <v>142</v>
      </c>
      <c r="L36" s="151" t="s">
        <v>89</v>
      </c>
      <c r="M36" s="385"/>
      <c r="N36" s="386"/>
    </row>
    <row r="37" spans="1:14" x14ac:dyDescent="0.2">
      <c r="A37" s="142">
        <v>5.8</v>
      </c>
      <c r="B37" s="145" t="s">
        <v>30</v>
      </c>
      <c r="C37" s="191"/>
      <c r="D37" s="192"/>
      <c r="E37" s="192"/>
      <c r="F37" s="192"/>
      <c r="G37" s="192"/>
      <c r="H37" s="193"/>
      <c r="I37" s="191"/>
      <c r="J37" s="192"/>
      <c r="K37" s="192"/>
      <c r="L37" s="192"/>
      <c r="M37" s="192"/>
      <c r="N37" s="193"/>
    </row>
    <row r="38" spans="1:14" x14ac:dyDescent="0.2">
      <c r="A38" s="143">
        <v>5.8</v>
      </c>
      <c r="B38" s="146" t="s">
        <v>31</v>
      </c>
      <c r="C38" s="191"/>
      <c r="D38" s="192"/>
      <c r="E38" s="192"/>
      <c r="F38" s="192"/>
      <c r="G38" s="192"/>
      <c r="H38" s="193"/>
      <c r="I38" s="191"/>
      <c r="J38" s="192"/>
      <c r="K38" s="192"/>
      <c r="L38" s="192"/>
      <c r="M38" s="192"/>
      <c r="N38" s="193"/>
    </row>
    <row r="39" spans="1:14" x14ac:dyDescent="0.2">
      <c r="A39" s="143">
        <v>5.8</v>
      </c>
      <c r="B39" s="146" t="s">
        <v>32</v>
      </c>
      <c r="C39" s="191"/>
      <c r="D39" s="192"/>
      <c r="E39" s="192"/>
      <c r="F39" s="192"/>
      <c r="G39" s="192"/>
      <c r="H39" s="193"/>
      <c r="I39" s="191"/>
      <c r="J39" s="192"/>
      <c r="K39" s="192"/>
      <c r="L39" s="192"/>
      <c r="M39" s="192"/>
      <c r="N39" s="193"/>
    </row>
    <row r="40" spans="1:14" ht="16" thickBot="1" x14ac:dyDescent="0.25">
      <c r="A40" s="144">
        <v>5.8</v>
      </c>
      <c r="B40" s="147" t="s">
        <v>34</v>
      </c>
      <c r="C40" s="195"/>
      <c r="D40" s="196"/>
      <c r="E40" s="196"/>
      <c r="F40" s="196"/>
      <c r="G40" s="196"/>
      <c r="H40" s="198"/>
      <c r="I40" s="195"/>
      <c r="J40" s="196"/>
      <c r="K40" s="196"/>
      <c r="L40" s="196"/>
      <c r="M40" s="196"/>
      <c r="N40" s="198"/>
    </row>
  </sheetData>
  <mergeCells count="12">
    <mergeCell ref="N35:N36"/>
    <mergeCell ref="C35:E35"/>
    <mergeCell ref="H35:H36"/>
    <mergeCell ref="I35:K35"/>
    <mergeCell ref="M35:M36"/>
    <mergeCell ref="G35:G36"/>
    <mergeCell ref="B4:H8"/>
    <mergeCell ref="E22:I22"/>
    <mergeCell ref="J22:L22"/>
    <mergeCell ref="M22:O22"/>
    <mergeCell ref="C34:H34"/>
    <mergeCell ref="I34:N34"/>
  </mergeCells>
  <conditionalFormatting sqref="C37:E40 H37:H40">
    <cfRule type="containsBlanks" dxfId="87" priority="30">
      <formula>LEN(TRIM(C37))=0</formula>
    </cfRule>
    <cfRule type="cellIs" dxfId="86" priority="31" operator="greaterThan">
      <formula>90</formula>
    </cfRule>
    <cfRule type="cellIs" dxfId="85" priority="32" operator="lessThan">
      <formula>90</formula>
    </cfRule>
  </conditionalFormatting>
  <conditionalFormatting sqref="F37:F40">
    <cfRule type="containsBlanks" dxfId="84" priority="27">
      <formula>LEN(TRIM(F37))=0</formula>
    </cfRule>
    <cfRule type="cellIs" dxfId="83" priority="28" operator="greaterThan">
      <formula>90</formula>
    </cfRule>
    <cfRule type="cellIs" dxfId="82" priority="29" operator="lessThan">
      <formula>90</formula>
    </cfRule>
  </conditionalFormatting>
  <conditionalFormatting sqref="G37:G40">
    <cfRule type="containsBlanks" dxfId="81" priority="24">
      <formula>LEN(TRIM(G37))=0</formula>
    </cfRule>
    <cfRule type="cellIs" dxfId="80" priority="25" operator="greaterThan">
      <formula>90</formula>
    </cfRule>
    <cfRule type="cellIs" dxfId="79" priority="26" operator="lessThan">
      <formula>90</formula>
    </cfRule>
  </conditionalFormatting>
  <conditionalFormatting sqref="I37:K40 N37:N40">
    <cfRule type="containsBlanks" dxfId="78" priority="21">
      <formula>LEN(TRIM(I37))=0</formula>
    </cfRule>
    <cfRule type="cellIs" dxfId="77" priority="22" operator="greaterThan">
      <formula>90</formula>
    </cfRule>
    <cfRule type="cellIs" dxfId="76" priority="23" operator="lessThan">
      <formula>90</formula>
    </cfRule>
  </conditionalFormatting>
  <conditionalFormatting sqref="L37:L40">
    <cfRule type="containsBlanks" dxfId="75" priority="18">
      <formula>LEN(TRIM(L37))=0</formula>
    </cfRule>
    <cfRule type="cellIs" dxfId="74" priority="19" operator="greaterThan">
      <formula>90</formula>
    </cfRule>
    <cfRule type="cellIs" dxfId="73" priority="20" operator="lessThan">
      <formula>90</formula>
    </cfRule>
  </conditionalFormatting>
  <conditionalFormatting sqref="M37:M40">
    <cfRule type="containsBlanks" dxfId="72" priority="15">
      <formula>LEN(TRIM(M37))=0</formula>
    </cfRule>
    <cfRule type="cellIs" dxfId="71" priority="16" operator="greaterThan">
      <formula>90</formula>
    </cfRule>
    <cfRule type="cellIs" dxfId="70" priority="17" operator="lessThan">
      <formula>90</formula>
    </cfRule>
  </conditionalFormatting>
  <conditionalFormatting sqref="O28:O31">
    <cfRule type="cellIs" dxfId="69" priority="8" operator="between">
      <formula>-0.02</formula>
      <formula>-0.01</formula>
    </cfRule>
    <cfRule type="cellIs" dxfId="68" priority="9" operator="greaterThan">
      <formula>0.03</formula>
    </cfRule>
    <cfRule type="cellIs" dxfId="67" priority="10" operator="between">
      <formula>0.02</formula>
      <formula>0.03</formula>
    </cfRule>
    <cfRule type="cellIs" dxfId="66" priority="11" operator="between">
      <formula>0.01</formula>
      <formula>0.02</formula>
    </cfRule>
    <cfRule type="cellIs" dxfId="65" priority="12" operator="lessThan">
      <formula>-0.03</formula>
    </cfRule>
    <cfRule type="cellIs" dxfId="64" priority="13" operator="between">
      <formula>-0.03</formula>
      <formula>-0.02</formula>
    </cfRule>
    <cfRule type="cellIs" dxfId="63" priority="14" operator="between">
      <formula>-0.01</formula>
      <formula>0.01</formula>
    </cfRule>
  </conditionalFormatting>
  <pageMargins left="0.7" right="0.7" top="0.75" bottom="0.75" header="0.3" footer="0.3"/>
  <pageSetup orientation="portrait" verticalDpi="598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5.1</vt:lpstr>
      <vt:lpstr>5.2</vt:lpstr>
      <vt:lpstr>5.3</vt:lpstr>
      <vt:lpstr>5.4</vt:lpstr>
      <vt:lpstr>5.5</vt:lpstr>
      <vt:lpstr>5.6</vt:lpstr>
      <vt:lpstr>5.7</vt:lpstr>
      <vt:lpstr>5.8</vt:lpstr>
      <vt:lpstr>5.9</vt:lpstr>
      <vt:lpstr>6.1</vt:lpstr>
      <vt:lpstr>6.2</vt:lpstr>
      <vt:lpstr>7.1 &amp; 7.2</vt:lpstr>
      <vt:lpstr>7.3</vt:lpstr>
      <vt:lpstr>7.4</vt:lpstr>
      <vt:lpstr>8.0</vt:lpstr>
      <vt:lpstr>8.1</vt:lpstr>
      <vt:lpstr>8.2</vt:lpstr>
      <vt:lpstr>8.3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Jacqmin, Dustin J</dc:creator>
  <cp:lastModifiedBy>Jennifer Smilowitz</cp:lastModifiedBy>
  <cp:lastPrinted>2014-12-17T22:08:32Z</cp:lastPrinted>
  <dcterms:created xsi:type="dcterms:W3CDTF">2014-12-17T13:32:44Z</dcterms:created>
  <dcterms:modified xsi:type="dcterms:W3CDTF">2016-08-08T13:19:10Z</dcterms:modified>
</cp:coreProperties>
</file>